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tics Class\Module 1- CHALLENGE\"/>
    </mc:Choice>
  </mc:AlternateContent>
  <xr:revisionPtr revIDLastSave="0" documentId="13_ncr:1_{A42266E3-50BC-418C-975C-6FD02FBDFEEB}" xr6:coauthVersionLast="47" xr6:coauthVersionMax="47" xr10:uidLastSave="{00000000-0000-0000-0000-000000000000}"/>
  <bookViews>
    <workbookView xWindow="-120" yWindow="-120" windowWidth="38640" windowHeight="21120" activeTab="5" xr2:uid="{00000000-000D-0000-FFFF-FFFF00000000}"/>
  </bookViews>
  <sheets>
    <sheet name="Category Stats" sheetId="3" r:id="rId1"/>
    <sheet name="Sub-Category" sheetId="4" r:id="rId2"/>
    <sheet name="Outcomes Based on launch Date" sheetId="5" r:id="rId3"/>
    <sheet name="Crowdfunding" sheetId="1" r:id="rId4"/>
    <sheet name="Goal Outcomes" sheetId="6" r:id="rId5"/>
    <sheet name="Outcome" sheetId="8" r:id="rId6"/>
  </sheets>
  <definedNames>
    <definedName name="_xlnm._FilterDatabase" localSheetId="3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8" l="1"/>
  <c r="O2" i="8"/>
  <c r="N3" i="8"/>
  <c r="N2" i="8"/>
  <c r="M3" i="8"/>
  <c r="M2" i="8"/>
  <c r="L3" i="8"/>
  <c r="L2" i="8"/>
  <c r="K3" i="8"/>
  <c r="K2" i="8"/>
  <c r="D3" i="6"/>
  <c r="D2" i="6"/>
  <c r="C6" i="6"/>
  <c r="B3" i="6"/>
  <c r="B12" i="6"/>
  <c r="B11" i="6"/>
  <c r="B10" i="6"/>
  <c r="B9" i="6"/>
  <c r="B8" i="6"/>
  <c r="B7" i="6"/>
  <c r="B6" i="6"/>
  <c r="C5" i="6"/>
  <c r="C4" i="6"/>
  <c r="C3" i="6"/>
  <c r="C2" i="6"/>
  <c r="B5" i="6"/>
  <c r="O3" i="1"/>
  <c r="O2" i="1"/>
  <c r="B4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<sst xmlns="http://schemas.openxmlformats.org/spreadsheetml/2006/main" count="7061" uniqueCount="2110">
  <si>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</si>
  <si>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</si>
  <si>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</si>
  <si>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</si>
  <si>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</si>
  <si>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</si>
  <si>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</si>
  <si>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</si>
  <si>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</si>
  <si>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</si>
  <si>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</si>
  <si>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</si>
  <si>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</si>
  <si>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</si>
  <si>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</si>
  <si>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</si>
  <si>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</si>
  <si>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</si>
  <si>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</si>
  <si>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</si>
  <si>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</si>
  <si>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</si>
  <si>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</si>
  <si>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</si>
  <si>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</si>
  <si>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</si>
  <si>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</si>
  <si>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</si>
  <si>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</si>
  <si>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</si>
  <si>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</si>
  <si>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</si>
  <si>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</si>
  <si>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</si>
  <si>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</si>
  <si>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</si>
  <si>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</si>
  <si>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</si>
  <si>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</si>
  <si>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</si>
  <si>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</si>
  <si>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</si>
  <si>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</si>
  <si>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</si>
  <si>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</si>
  <si>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</si>
  <si>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</si>
  <si>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</si>
  <si>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</si>
  <si>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</si>
  <si>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</si>
  <si>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</si>
  <si>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</si>
  <si>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</si>
  <si>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</si>
  <si>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</si>
  <si>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</si>
  <si>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</si>
  <si>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</si>
  <si>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</si>
  <si>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</si>
  <si>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</si>
  <si>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</si>
  <si>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</si>
  <si>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</si>
  <si>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</si>
  <si>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</si>
  <si>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</si>
  <si>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</si>
  <si>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</si>
  <si>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</si>
  <si>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</si>
  <si>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</si>
  <si>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</si>
  <si>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</si>
  <si>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</si>
  <si>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</si>
  <si>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</si>
  <si>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</si>
  <si>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</si>
  <si>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</si>
  <si>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</si>
  <si>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</si>
  <si>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</si>
  <si>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</si>
  <si>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</si>
  <si>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</si>
  <si>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</si>
  <si>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</si>
  <si>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</si>
  <si>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</si>
  <si>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</si>
  <si>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</si>
  <si>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</si>
  <si>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</si>
  <si>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</si>
  <si>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</si>
  <si>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</si>
  <si>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</si>
  <si>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</si>
  <si>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</si>
  <si>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</si>
  <si>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</si>
  <si>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</si>
  <si>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</si>
  <si>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</si>
  <si>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</si>
  <si>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</si>
  <si>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</si>
  <si>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</si>
  <si>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</si>
  <si>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</si>
  <si>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</si>
  <si>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</si>
  <si>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</si>
  <si>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</si>
  <si>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</si>
  <si>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</si>
  <si>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</si>
  <si>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</si>
  <si>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</si>
  <si>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</si>
  <si>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</si>
  <si>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</si>
  <si>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</si>
  <si>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</si>
  <si>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</si>
  <si>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</si>
  <si>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</si>
  <si>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</si>
  <si>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</si>
  <si>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</si>
  <si>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</si>
  <si>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</si>
  <si>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</si>
  <si>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</si>
  <si>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</si>
  <si>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</si>
  <si>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</si>
  <si>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</si>
  <si>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</si>
  <si>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</si>
  <si>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</si>
  <si>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</si>
  <si>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</si>
  <si>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</si>
  <si>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</si>
  <si>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</si>
  <si>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</si>
  <si>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</si>
  <si>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</si>
  <si>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</si>
  <si>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</si>
  <si>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</si>
  <si>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</si>
  <si>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</si>
  <si>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</si>
  <si>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</si>
  <si>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</si>
  <si>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</si>
  <si>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</si>
  <si>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</si>
  <si>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</si>
  <si>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</si>
  <si>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</si>
  <si>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</si>
  <si>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</si>
  <si>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</si>
  <si>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</si>
  <si>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</si>
  <si>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</si>
  <si>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</si>
  <si>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</si>
  <si>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</si>
  <si>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</si>
  <si>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</si>
  <si>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</si>
  <si>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</si>
  <si>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</si>
  <si>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</si>
  <si>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</si>
  <si>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</si>
  <si>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</si>
  <si>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</si>
  <si>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</si>
  <si>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</si>
  <si>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</si>
  <si>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</si>
  <si>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</si>
  <si>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</si>
  <si>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</si>
  <si>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</si>
  <si>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</si>
  <si>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</si>
  <si>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</si>
  <si>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</si>
  <si>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</si>
  <si>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</si>
  <si>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</si>
  <si>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</si>
  <si>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</si>
  <si>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</si>
  <si>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</si>
  <si>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</si>
  <si>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</si>
  <si>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</si>
  <si>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</si>
  <si>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</si>
  <si>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</si>
  <si>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</si>
  <si>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</si>
  <si>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</si>
  <si>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</si>
  <si>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</si>
  <si>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</si>
  <si>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</si>
  <si>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</si>
  <si>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</si>
  <si>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</si>
  <si>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</si>
  <si>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</si>
  <si>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</si>
  <si>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</si>
  <si>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</si>
  <si>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</si>
  <si>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</si>
  <si>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</si>
  <si>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</si>
  <si>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</si>
  <si>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</si>
  <si>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</si>
  <si>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</si>
  <si>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</si>
  <si>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</si>
  <si>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</si>
  <si>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</si>
  <si>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</si>
  <si>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</si>
  <si>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</si>
  <si>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</si>
  <si>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</si>
  <si>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</si>
  <si>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</si>
  <si>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</si>
  <si>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</si>
  <si>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</si>
  <si>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</si>
  <si>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</si>
  <si>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</si>
  <si>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</si>
  <si>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</si>
  <si>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</si>
  <si>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</si>
  <si>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</si>
  <si>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</si>
  <si>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</si>
  <si>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</si>
  <si>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</si>
  <si>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</si>
  <si>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</si>
  <si>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</si>
  <si>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</si>
  <si>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</si>
  <si>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</si>
  <si>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</si>
  <si>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</si>
  <si>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</si>
  <si>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</si>
  <si>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</si>
  <si>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</si>
  <si>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</si>
  <si>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</si>
  <si>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</si>
  <si>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</si>
  <si>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</si>
  <si>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</si>
  <si>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</si>
  <si>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</si>
  <si>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</si>
  <si>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</si>
  <si>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</si>
  <si>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</si>
  <si>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</si>
  <si>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</si>
  <si>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</si>
  <si>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</si>
  <si>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</si>
  <si>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</si>
  <si>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</si>
  <si>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</si>
  <si>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</si>
  <si>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</si>
  <si>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</si>
  <si>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</si>
  <si>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</si>
  <si>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</si>
  <si>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</si>
  <si>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</si>
  <si>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</si>
  <si>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</si>
  <si>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</si>
  <si>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</si>
  <si>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</si>
  <si>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</si>
  <si>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</si>
  <si>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</si>
  <si>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</si>
  <si>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</si>
  <si>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</si>
  <si>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</si>
  <si>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</si>
  <si>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</si>
  <si>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</si>
  <si>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</si>
  <si>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</si>
  <si>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</si>
  <si>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</si>
  <si>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</si>
  <si>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</si>
  <si>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</si>
  <si>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</si>
  <si>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</si>
  <si>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</si>
  <si>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</si>
  <si>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</si>
  <si>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</si>
  <si>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</si>
  <si>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</si>
  <si>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</si>
  <si>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</si>
  <si>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</si>
  <si>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</si>
  <si>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</si>
  <si>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</si>
  <si>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</si>
  <si>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</si>
  <si>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</si>
  <si>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</si>
  <si>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</si>
  <si>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</si>
  <si>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</si>
  <si>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</si>
  <si>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</si>
  <si>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</si>
  <si>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</si>
  <si>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</si>
  <si>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</si>
  <si>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</si>
  <si>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</si>
  <si>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</si>
  <si>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</si>
  <si>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</si>
  <si>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</si>
  <si>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</si>
  <si>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</si>
  <si>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</si>
  <si>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</si>
  <si>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</si>
  <si>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</si>
  <si>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</si>
  <si>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</si>
  <si>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</si>
  <si>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</si>
  <si>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</si>
  <si>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</si>
  <si>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</si>
  <si>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</si>
  <si>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</si>
  <si>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</si>
  <si>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</si>
  <si>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</si>
  <si>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</si>
  <si>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</si>
  <si>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</si>
  <si>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</si>
  <si>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</si>
  <si>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</si>
  <si>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</si>
  <si>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</si>
  <si>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</si>
  <si>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</si>
  <si>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</si>
  <si>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</si>
  <si>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</si>
  <si>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</si>
  <si>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</si>
  <si>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</si>
  <si>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</si>
  <si>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</si>
  <si>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</si>
  <si>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</si>
  <si>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</si>
  <si>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</si>
  <si>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</si>
  <si>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</si>
  <si>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</si>
  <si>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</si>
  <si>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</si>
  <si>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</si>
  <si>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</si>
  <si>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</si>
  <si>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</si>
  <si>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</si>
  <si>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</si>
  <si>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</si>
  <si>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</si>
  <si>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</si>
  <si>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</si>
  <si>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</si>
  <si>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</si>
  <si>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</si>
  <si>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</si>
  <si>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</si>
  <si>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</si>
  <si>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</si>
  <si>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</si>
  <si>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</si>
  <si>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</si>
  <si>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</si>
  <si>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</si>
  <si>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</si>
  <si>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</si>
  <si>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</si>
  <si>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</si>
  <si>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</si>
  <si>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</si>
  <si>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</si>
  <si>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</si>
  <si>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</si>
  <si>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</si>
  <si>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</si>
  <si>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</si>
  <si>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</si>
  <si>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</si>
  <si>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</si>
  <si>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</si>
  <si>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</si>
  <si>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</si>
  <si>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</si>
  <si>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</si>
  <si>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</si>
  <si>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</si>
  <si>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</si>
  <si>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</si>
  <si>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</si>
  <si>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</si>
  <si>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</si>
  <si>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</si>
  <si>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</si>
  <si>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</si>
  <si>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</si>
  <si>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</si>
  <si>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</si>
  <si>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</si>
  <si>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</si>
  <si>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</si>
  <si>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</si>
  <si>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</si>
  <si>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</si>
  <si>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</si>
  <si>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</si>
  <si>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</si>
  <si>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</si>
  <si>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</si>
  <si>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</si>
  <si>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</si>
  <si>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</si>
  <si>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</si>
  <si>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</si>
  <si>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</si>
  <si>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</si>
  <si>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</si>
  <si>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</si>
  <si>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</si>
  <si>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</si>
  <si>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</si>
  <si>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</si>
  <si>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</si>
  <si>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</si>
  <si>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</si>
  <si>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</si>
  <si>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</si>
  <si>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</si>
  <si>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</si>
  <si>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</si>
  <si>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</si>
  <si>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</si>
  <si>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</si>
  <si>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</si>
  <si>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</si>
  <si>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</si>
  <si>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</si>
  <si>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</si>
  <si>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</si>
  <si>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</si>
  <si>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</si>
  <si>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</si>
  <si>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</si>
  <si>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</si>
  <si>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</si>
  <si>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</si>
  <si>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</si>
  <si>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</si>
  <si>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</si>
  <si>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</si>
  <si>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</si>
  <si>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</si>
  <si>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</si>
  <si>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</si>
  <si>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</si>
  <si>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</si>
  <si>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</si>
  <si>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</si>
  <si>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</si>
  <si>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</si>
  <si>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</si>
  <si>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</si>
  <si>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</si>
  <si>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</si>
  <si>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</si>
  <si>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</si>
  <si>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</si>
  <si>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</si>
  <si>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</si>
  <si>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</si>
  <si>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</si>
  <si>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</si>
  <si>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</si>
  <si>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</si>
  <si>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</si>
  <si>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</si>
  <si>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</si>
  <si>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</si>
  <si>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</si>
  <si>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</si>
  <si>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</si>
  <si>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</si>
  <si>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</si>
  <si>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</si>
  <si>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</si>
  <si>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</si>
  <si>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</si>
  <si>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</si>
  <si>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</si>
  <si>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</si>
  <si>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</si>
  <si>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</si>
  <si>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</si>
  <si>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</si>
  <si>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</si>
  <si>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</si>
  <si>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</si>
  <si>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</si>
  <si>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</si>
  <si>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</si>
  <si>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</si>
  <si>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</si>
  <si>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</si>
  <si>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</si>
  <si>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</si>
  <si>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</si>
  <si>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</si>
  <si>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</si>
  <si>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</si>
  <si>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</si>
  <si>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</si>
  <si>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</si>
  <si>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</si>
  <si>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</si>
  <si>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</si>
  <si>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</si>
  <si>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</si>
  <si>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</si>
  <si>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</si>
  <si>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</si>
  <si>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</si>
  <si>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</si>
  <si>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</si>
  <si>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</si>
  <si>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</si>
  <si>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</si>
  <si>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</si>
  <si>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</si>
  <si>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</si>
  <si>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</si>
  <si>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</si>
  <si>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</si>
  <si>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</si>
  <si>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</si>
  <si>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</si>
  <si>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</si>
  <si>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</si>
  <si>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</si>
  <si>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</si>
  <si>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</si>
  <si>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</si>
  <si>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</si>
  <si>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</si>
  <si>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</si>
  <si>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</si>
  <si>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</si>
  <si>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</si>
  <si>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</si>
  <si>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</si>
  <si>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</si>
  <si>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</si>
  <si>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</si>
  <si>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</si>
  <si>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</si>
  <si>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</si>
  <si>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</si>
  <si>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</si>
  <si>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</si>
  <si>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</si>
  <si>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</si>
  <si>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</si>
  <si>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</si>
  <si>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</si>
  <si>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</si>
  <si>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</si>
  <si>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</si>
  <si>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</si>
  <si>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</si>
  <si>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</si>
  <si>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</si>
  <si>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</si>
  <si>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</si>
  <si>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</si>
  <si>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</si>
  <si>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</si>
  <si>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</si>
  <si>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</si>
  <si>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</si>
  <si>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</si>
  <si>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</si>
  <si>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</si>
  <si>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</si>
  <si>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</si>
  <si>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</si>
  <si>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</si>
  <si>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</si>
  <si>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</si>
  <si>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</si>
  <si>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</si>
  <si>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</si>
  <si>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</si>
  <si>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</si>
  <si>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</si>
  <si>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</si>
  <si>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</si>
  <si>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</si>
  <si>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</si>
  <si>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</si>
  <si>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</si>
  <si>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</si>
  <si>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</si>
  <si>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</si>
  <si>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</si>
  <si>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</si>
  <si>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</si>
  <si>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</si>
  <si>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</si>
  <si>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</si>
  <si>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</si>
  <si>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</si>
  <si>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</si>
  <si>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</si>
  <si>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</si>
  <si>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</si>
  <si>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</si>
  <si>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</si>
  <si>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</si>
  <si>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</si>
  <si>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</si>
  <si>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</si>
  <si>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</si>
  <si>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</si>
  <si>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</si>
  <si>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</si>
  <si>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</si>
  <si>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</si>
  <si>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</si>
  <si>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</si>
  <si>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</si>
  <si>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</si>
  <si>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</si>
  <si>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</si>
  <si>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</si>
  <si>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</si>
  <si>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</si>
  <si>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</si>
  <si>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</si>
  <si>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</si>
  <si>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</si>
  <si>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</si>
  <si>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</si>
  <si>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</si>
  <si>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</si>
  <si>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</si>
  <si>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</si>
  <si>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</si>
  <si>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</si>
  <si>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</si>
  <si>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</si>
  <si>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</si>
  <si>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</si>
  <si>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</si>
  <si>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</si>
  <si>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</si>
  <si>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</si>
  <si>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</si>
  <si>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</si>
  <si>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</si>
  <si>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</si>
  <si>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</si>
  <si>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</si>
  <si>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</si>
  <si>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</si>
  <si>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</si>
  <si>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</si>
  <si>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</si>
  <si>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</si>
  <si>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</si>
  <si>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</si>
  <si>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</si>
  <si>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</si>
  <si>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</si>
  <si>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</si>
  <si>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</si>
  <si>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</si>
  <si>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</si>
  <si>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</si>
  <si>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</si>
  <si>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</si>
  <si>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</si>
  <si>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</si>
  <si>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</si>
  <si>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</si>
  <si>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</si>
  <si>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</si>
  <si>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</si>
  <si>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</si>
  <si>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</si>
  <si>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</si>
  <si>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</si>
  <si>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</si>
  <si>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</si>
  <si>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</si>
  <si>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</si>
  <si>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</si>
  <si>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</si>
  <si>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</si>
  <si>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</si>
  <si>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</si>
  <si>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</si>
  <si>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</si>
  <si>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</si>
  <si>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</si>
  <si>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</si>
  <si>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</si>
  <si>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</si>
  <si>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</si>
  <si>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</si>
  <si>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</si>
  <si>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</si>
  <si>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</si>
  <si>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</si>
  <si>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</si>
  <si>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</si>
  <si>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</si>
  <si>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</si>
  <si>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</si>
  <si>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</si>
  <si>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</si>
  <si>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</si>
  <si>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</si>
  <si>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</si>
  <si>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</si>
  <si>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</si>
  <si>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</si>
  <si>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</si>
  <si>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</si>
  <si>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</si>
  <si>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</si>
  <si>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</si>
  <si>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</si>
  <si>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</si>
  <si>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</si>
  <si>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</si>
  <si>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</si>
  <si>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</si>
  <si>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</si>
  <si>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</si>
  <si>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</si>
  <si>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</si>
  <si>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</si>
  <si>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</si>
  <si>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</si>
  <si>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</si>
  <si>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</si>
  <si>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</si>
  <si>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</si>
  <si>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</si>
  <si>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</si>
  <si>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</si>
  <si>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</si>
  <si>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</si>
  <si>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</si>
  <si>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</si>
  <si>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</si>
  <si>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</si>
  <si>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</si>
  <si>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</si>
  <si>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</si>
  <si>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</si>
  <si>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</si>
  <si>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</si>
  <si>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</si>
  <si>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</si>
  <si>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</si>
  <si>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</si>
  <si>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</si>
  <si>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</si>
  <si>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</si>
  <si>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</si>
  <si>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</si>
  <si>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</si>
  <si>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</si>
  <si>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</si>
  <si>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</si>
  <si>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</si>
  <si>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</si>
  <si>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</si>
  <si>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</si>
  <si>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</si>
  <si>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</si>
  <si>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</si>
  <si>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</si>
  <si>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</si>
  <si>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</si>
  <si>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</si>
  <si>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</si>
  <si>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</si>
  <si>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</si>
  <si>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</si>
  <si>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</si>
  <si>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</si>
  <si>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</si>
  <si>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</si>
  <si>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</si>
  <si>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</si>
  <si>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</si>
  <si>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</si>
  <si>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</si>
  <si>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</si>
  <si>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</si>
  <si>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</si>
  <si>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</si>
  <si>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</si>
  <si>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</si>
  <si>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</si>
  <si>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</si>
  <si>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</si>
  <si>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</si>
  <si>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</si>
  <si>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</si>
  <si>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</si>
  <si>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</si>
  <si>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</si>
  <si>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</si>
  <si>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</si>
  <si>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</si>
  <si>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</si>
  <si>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</si>
  <si>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</si>
  <si>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</si>
  <si>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</si>
  <si>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</si>
  <si>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</si>
  <si>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</si>
  <si>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</si>
  <si>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</si>
  <si>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</si>
  <si>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</si>
  <si>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</si>
  <si>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</si>
  <si>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</si>
  <si>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</si>
  <si>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</si>
  <si>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</si>
  <si>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</si>
  <si>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</si>
  <si>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</si>
  <si>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</si>
  <si>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</si>
  <si>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</si>
  <si>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</si>
  <si>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</si>
  <si>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</si>
  <si>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</si>
  <si>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</si>
  <si>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</si>
  <si>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</si>
  <si>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</si>
  <si>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</si>
  <si>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</si>
  <si>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</si>
  <si>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</si>
  <si>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</si>
  <si>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</si>
  <si>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</si>
  <si>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</si>
  <si>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</si>
  <si>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</si>
  <si>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</si>
  <si>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</si>
  <si>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</si>
  <si>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</si>
  <si>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</si>
  <si>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</si>
  <si>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</si>
  <si>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</si>
  <si>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</si>
  <si>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</si>
  <si>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</si>
  <si>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</si>
  <si>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</si>
  <si>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</si>
  <si>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</si>
  <si>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</si>
  <si>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</si>
  <si>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</si>
  <si>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</si>
  <si>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</si>
  <si>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</si>
  <si>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</si>
  <si>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</si>
  <si>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</si>
  <si>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</si>
  <si>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</si>
  <si>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</si>
  <si>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</si>
  <si>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</si>
  <si>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</si>
  <si>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</si>
  <si>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</si>
  <si>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</si>
  <si>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</si>
  <si>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</si>
  <si>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</si>
  <si>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</si>
  <si>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</si>
  <si>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</si>
  <si>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</si>
  <si>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</si>
  <si>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</si>
  <si>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</si>
  <si>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</si>
  <si>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</si>
  <si>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</si>
  <si>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</si>
  <si>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</si>
  <si>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</si>
  <si>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</si>
  <si>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</si>
  <si>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</si>
  <si>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</si>
  <si>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</si>
  <si>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</si>
  <si>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</si>
  <si>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</si>
  <si>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</si>
  <si>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</si>
  <si>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</si>
  <si>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</si>
  <si>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</si>
  <si>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</si>
  <si>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</si>
  <si>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</si>
  <si>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</si>
  <si>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</si>
  <si>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</si>
  <si>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</si>
  <si>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</si>
  <si>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</si>
  <si>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</si>
  <si>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</si>
  <si>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</si>
  <si>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</si>
  <si>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</si>
  <si>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</si>
  <si>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</si>
  <si>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</si>
  <si>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</si>
  <si>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</si>
  <si>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</si>
  <si>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</si>
  <si>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</si>
  <si>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</si>
  <si>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</si>
  <si>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</si>
  <si>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</si>
  <si>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</si>
  <si>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</si>
  <si>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</si>
  <si>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</si>
  <si>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</si>
  <si>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</si>
  <si>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</si>
  <si>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</si>
  <si>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</si>
  <si>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</si>
  <si>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</si>
  <si>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</si>
  <si>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</si>
  <si>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</si>
  <si>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</si>
  <si>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</si>
  <si>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</si>
  <si>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</si>
  <si>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</si>
  <si>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</si>
  <si>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</si>
  <si>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</si>
  <si>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</si>
  <si>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</si>
  <si>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</si>
  <si>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</si>
  <si>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</si>
  <si>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</si>
  <si>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</si>
  <si>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</si>
  <si>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</si>
  <si>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</si>
  <si>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</si>
  <si>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</si>
  <si>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</si>
  <si>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</si>
  <si>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</si>
  <si>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</si>
  <si>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</si>
  <si>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</si>
  <si>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</si>
  <si>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</si>
  <si>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</si>
  <si>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</si>
  <si>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</si>
  <si>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</si>
  <si>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</si>
  <si>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</si>
  <si>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</si>
  <si>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</si>
  <si>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</si>
  <si>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</si>
  <si>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</si>
  <si>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</si>
  <si>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</si>
  <si>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</si>
  <si>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</si>
  <si>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</si>
  <si>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</si>
  <si>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</si>
  <si>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</si>
  <si>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</si>
  <si>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</si>
  <si>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</si>
  <si>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</si>
  <si>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</si>
  <si>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</si>
  <si>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</si>
  <si>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</si>
  <si>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</si>
  <si>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</si>
  <si>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</si>
  <si>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</si>
  <si>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</si>
  <si>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</si>
  <si>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</si>
  <si>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</si>
  <si>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</si>
  <si>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</si>
  <si>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</si>
  <si>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</si>
  <si>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</si>
  <si>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</si>
  <si>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</si>
  <si>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</si>
  <si>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</si>
  <si>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</si>
  <si>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</si>
  <si>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</si>
  <si>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</si>
  <si>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</si>
  <si>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</si>
  <si>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</si>
  <si>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</si>
  <si>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</si>
  <si>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</si>
  <si>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</si>
  <si>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</si>
  <si>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</si>
  <si>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</si>
  <si>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</si>
  <si>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</si>
  <si>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</si>
  <si>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</si>
  <si>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</si>
  <si>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</si>
  <si>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</si>
  <si>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</si>
  <si>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</si>
  <si>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</si>
  <si>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</si>
  <si>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</si>
  <si>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</si>
  <si>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</si>
  <si>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</si>
  <si>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</si>
  <si>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</si>
  <si>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</si>
  <si>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</si>
  <si>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</si>
  <si>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</si>
  <si>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</si>
  <si>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</si>
  <si>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</si>
  <si>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</si>
  <si>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</si>
  <si>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</si>
  <si>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</si>
  <si>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</si>
  <si>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</si>
  <si>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</si>
  <si>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</si>
  <si>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</si>
  <si>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</si>
  <si>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</si>
  <si>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</si>
  <si>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</si>
  <si>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</si>
  <si>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</si>
  <si>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</si>
  <si>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</si>
  <si>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</si>
  <si>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</si>
  <si>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</si>
  <si>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</si>
  <si>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</si>
  <si>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</si>
  <si>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</si>
  <si>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</si>
  <si>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</si>
  <si>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</si>
  <si>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</si>
  <si>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</si>
  <si>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</si>
  <si>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</si>
  <si>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</si>
  <si>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</si>
  <si>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</si>
  <si>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</si>
  <si>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</si>
  <si>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</si>
  <si>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</si>
  <si>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</si>
  <si>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</si>
  <si>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</si>
  <si>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</si>
  <si>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</si>
  <si>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</si>
  <si>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</si>
  <si>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</si>
  <si>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</si>
  <si>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</si>
  <si>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</si>
  <si>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</si>
  <si>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</si>
  <si>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</si>
  <si>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</si>
  <si>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</si>
  <si>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</si>
  <si>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</si>
  <si>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</si>
  <si>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</si>
  <si>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</si>
  <si>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</si>
  <si>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</si>
  <si>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</si>
  <si>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</si>
  <si>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</si>
  <si>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</si>
  <si>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</si>
  <si>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</si>
  <si>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</si>
  <si>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</si>
  <si>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</si>
  <si>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</si>
  <si>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</si>
  <si>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</si>
  <si>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</si>
  <si>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</si>
  <si>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</si>
  <si>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</si>
  <si>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</si>
  <si>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</si>
  <si>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</si>
  <si>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</si>
  <si>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</si>
  <si>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</si>
  <si>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</si>
  <si>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</si>
  <si>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</si>
  <si>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</si>
  <si>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</si>
  <si>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</si>
  <si>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</si>
  <si>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</si>
  <si>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</si>
  <si>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</si>
  <si>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</si>
  <si>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</si>
  <si>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</si>
  <si>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</si>
  <si>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</si>
  <si>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</si>
  <si>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</si>
  <si>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</si>
  <si>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</si>
  <si>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</si>
  <si>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</si>
  <si>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</si>
  <si>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</si>
  <si>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</si>
  <si>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</si>
  <si>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</si>
  <si>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</si>
  <si>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</si>
  <si>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</si>
  <si>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</si>
  <si>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</si>
  <si>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</si>
  <si>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</si>
  <si>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</si>
  <si>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</si>
  <si>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</si>
  <si>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</si>
  <si>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</si>
  <si>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</si>
  <si>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</si>
  <si>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</si>
  <si>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</si>
  <si>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</si>
  <si>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</si>
  <si>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</si>
  <si>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</si>
  <si>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</si>
  <si>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</si>
  <si>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</si>
  <si>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</si>
  <si>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</si>
  <si>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</si>
  <si>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</si>
  <si>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</si>
  <si>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</si>
  <si>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</si>
  <si>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</si>
  <si>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</si>
  <si>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</si>
  <si>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</si>
  <si>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</si>
  <si>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</si>
  <si>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</si>
  <si>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</si>
  <si>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</si>
  <si>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</si>
  <si>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</si>
  <si>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</si>
  <si>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</si>
  <si>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</si>
  <si>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</si>
  <si>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</si>
  <si>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</si>
  <si>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</si>
  <si>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</si>
  <si>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</si>
  <si>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</si>
  <si>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</si>
  <si>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</si>
  <si>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</si>
  <si>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</si>
  <si>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</si>
  <si>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</si>
  <si>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</si>
  <si>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</si>
  <si>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</si>
  <si>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</si>
  <si>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</si>
  <si>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</si>
  <si>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</si>
  <si>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</si>
  <si>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</si>
  <si>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</si>
  <si>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</si>
  <si>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</si>
  <si>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</si>
  <si>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</si>
  <si>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</si>
  <si>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</si>
  <si>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</si>
  <si>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</si>
  <si>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</si>
  <si>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</si>
  <si>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</si>
  <si>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</si>
  <si>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</si>
  <si>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</si>
  <si>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</si>
  <si>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</si>
  <si>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</si>
  <si>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</si>
  <si>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</si>
  <si>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</si>
  <si>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</si>
  <si>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</si>
  <si>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</si>
  <si>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</si>
  <si>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</si>
  <si>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</si>
  <si>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</si>
  <si>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</si>
  <si>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</si>
  <si>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</si>
  <si>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</si>
  <si>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</si>
  <si>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</si>
  <si>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</si>
  <si>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</si>
  <si>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</si>
  <si>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</si>
  <si>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</si>
  <si>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</si>
  <si>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</si>
  <si>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</si>
  <si>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</si>
  <si>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</si>
  <si>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</si>
  <si>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</si>
  <si>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</si>
  <si>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</si>
  <si>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</si>
  <si>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</si>
  <si>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</si>
  <si>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</si>
  <si>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</si>
  <si>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</si>
  <si>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</si>
  <si>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</si>
  <si>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</si>
  <si>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</si>
  <si>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</si>
  <si>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</si>
  <si>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</si>
  <si>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</si>
  <si>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</si>
  <si>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</si>
  <si>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</si>
  <si>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</si>
  <si>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</si>
  <si>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</si>
  <si>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</si>
  <si>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</si>
  <si>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</si>
  <si>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</si>
  <si>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</si>
  <si>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</si>
  <si>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</si>
  <si>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</si>
  <si>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</si>
  <si>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</si>
  <si>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</si>
  <si>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</si>
  <si>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</si>
  <si>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</si>
  <si>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</si>
  <si>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</si>
  <si>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</si>
  <si>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</si>
  <si>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</si>
  <si>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</si>
  <si>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</si>
  <si>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</si>
  <si>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</si>
  <si>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</si>
  <si>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</si>
  <si>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</si>
  <si>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</si>
  <si>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</si>
  <si>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</si>
  <si>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</si>
  <si>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</si>
  <si>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</si>
  <si>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</si>
  <si>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</si>
  <si>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</si>
  <si>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</si>
  <si>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</si>
  <si>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</si>
  <si>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</si>
  <si>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</si>
  <si>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</si>
  <si>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</si>
  <si>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</si>
  <si>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</si>
  <si>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</si>
  <si>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</si>
  <si>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</si>
  <si>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</si>
  <si>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</si>
  <si>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</si>
  <si>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</si>
  <si>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</si>
  <si>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</si>
  <si>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</si>
  <si>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</si>
  <si>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</si>
  <si>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</si>
  <si>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</si>
  <si>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</si>
  <si>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</si>
  <si>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</si>
  <si>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</si>
  <si>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</si>
  <si>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</si>
  <si>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</si>
  <si>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</si>
  <si>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</si>
  <si>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</si>
  <si>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</si>
  <si>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</si>
  <si>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</si>
  <si>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</si>
  <si>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</si>
  <si>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</si>
  <si>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</si>
  <si>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</si>
  <si>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</si>
  <si>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</si>
  <si>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</si>
  <si>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</si>
  <si>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</si>
  <si>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</si>
  <si>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</si>
  <si>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</si>
  <si>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</si>
  <si>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</si>
  <si>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</si>
  <si>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</si>
  <si>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</si>
  <si>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</si>
  <si>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</si>
  <si>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</si>
  <si>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</si>
  <si>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</si>
  <si>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</si>
  <si>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</si>
  <si>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</si>
  <si>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</si>
  <si>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</si>
  <si>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</si>
  <si>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</si>
  <si>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</si>
  <si>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</si>
  <si>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</si>
  <si>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</si>
  <si>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</si>
  <si>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</si>
  <si>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</si>
  <si>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</si>
  <si>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</si>
  <si>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</si>
  <si>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</si>
  <si>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</si>
  <si>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</si>
  <si>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</si>
  <si>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</si>
  <si>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</si>
  <si>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</si>
  <si>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</si>
  <si>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</si>
  <si>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</si>
  <si>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</si>
  <si>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</si>
  <si>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</si>
  <si>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</si>
  <si>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</si>
  <si>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</si>
  <si>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</si>
  <si>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</si>
  <si>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</si>
  <si>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</si>
  <si>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</si>
  <si>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</si>
  <si>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</si>
  <si>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</si>
  <si>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</si>
  <si>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</si>
  <si>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</si>
  <si>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</si>
  <si>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</si>
  <si>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</si>
  <si>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</si>
  <si>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</si>
  <si>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</si>
  <si>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</si>
  <si>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</si>
  <si>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</si>
  <si>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</si>
  <si>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</si>
  <si>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</si>
  <si>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</si>
  <si>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</si>
  <si>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</si>
  <si>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</si>
  <si>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</si>
  <si>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</si>
  <si>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</si>
  <si>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</si>
  <si>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</si>
  <si>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</si>
  <si>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</si>
  <si>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</si>
  <si>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</si>
  <si>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</si>
  <si>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</si>
  <si>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</si>
  <si>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</si>
  <si>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</si>
  <si>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</si>
  <si>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</si>
  <si>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</si>
  <si>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</si>
  <si>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</si>
  <si>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</si>
  <si>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</si>
  <si>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</si>
  <si>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</si>
  <si>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</si>
  <si>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</si>
  <si>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</si>
  <si>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</si>
  <si>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</si>
  <si>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</si>
  <si>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</si>
  <si>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</si>
  <si>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</si>
  <si>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</si>
  <si>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</si>
  <si>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</si>
  <si>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</si>
  <si>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</si>
  <si>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</si>
  <si>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</si>
  <si>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</si>
  <si>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</si>
  <si>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</si>
  <si>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</si>
  <si>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</si>
  <si>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</si>
  <si>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</si>
  <si>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</si>
  <si>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</si>
  <si>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</si>
  <si>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</si>
  <si>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</si>
  <si>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</si>
  <si>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</si>
  <si>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</si>
  <si>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</si>
  <si>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</si>
  <si>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</si>
  <si>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</si>
  <si>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</si>
  <si>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</si>
  <si>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</si>
  <si>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</si>
  <si>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</si>
  <si>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</si>
  <si>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</si>
  <si>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</si>
  <si>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</si>
  <si>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</si>
  <si>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</si>
  <si>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</si>
  <si>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</si>
  <si>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</si>
  <si>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</si>
  <si>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</si>
  <si>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</si>
  <si>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</si>
  <si>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</si>
  <si>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</si>
  <si>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</si>
  <si>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</si>
  <si>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</si>
  <si>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</si>
  <si>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</si>
  <si>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</si>
  <si>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</si>
  <si>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</si>
  <si>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</si>
  <si>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</si>
  <si>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</si>
  <si>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</si>
  <si>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</si>
  <si>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</si>
  <si>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</si>
  <si>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</si>
  <si>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</si>
  <si>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</si>
  <si>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</si>
  <si>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</si>
  <si>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</si>
  <si>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</si>
  <si>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</si>
  <si>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</si>
  <si>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</si>
  <si>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</si>
  <si>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</si>
  <si>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</si>
  <si>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</si>
  <si>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</si>
  <si>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</si>
  <si>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</si>
  <si>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</si>
  <si>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</si>
  <si>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</si>
  <si>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</si>
  <si>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</si>
  <si>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</si>
  <si>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</si>
  <si>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</si>
  <si>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</si>
  <si>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</si>
  <si>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</si>
  <si>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</si>
  <si>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</si>
  <si>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</si>
  <si>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</si>
  <si>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</si>
  <si>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</si>
  <si>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</si>
  <si>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</si>
  <si>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</si>
  <si>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</si>
  <si>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</si>
  <si>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</si>
  <si>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</si>
  <si>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</si>
  <si>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</si>
  <si>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</si>
  <si>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</si>
  <si>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</si>
  <si>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</si>
  <si>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</si>
  <si>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</si>
  <si>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</si>
  <si>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</si>
  <si>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</si>
  <si>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</si>
  <si>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</si>
  <si>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</si>
  <si>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</si>
  <si>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</si>
  <si>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</si>
  <si>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</si>
  <si>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</si>
  <si>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</si>
  <si>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</si>
  <si>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</si>
  <si>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</si>
  <si>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</si>
  <si>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</si>
  <si>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</si>
  <si>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</si>
  <si>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</si>
  <si>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</si>
  <si>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</si>
  <si>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</si>
  <si>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</si>
  <si>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</si>
  <si>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</si>
  <si>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</si>
  <si>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</si>
  <si>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</si>
  <si>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</si>
  <si>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</si>
  <si>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</si>
  <si>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</si>
  <si>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</si>
  <si>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</si>
  <si>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</si>
  <si>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</si>
  <si>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</si>
  <si>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</si>
  <si>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</si>
  <si>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</si>
  <si>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</si>
  <si>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</si>
  <si>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</si>
  <si>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</si>
  <si>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</si>
  <si>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</si>
  <si>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</si>
  <si>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</si>
  <si>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</si>
  <si>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</si>
  <si>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</si>
  <si>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</si>
  <si>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</si>
  <si>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</si>
  <si>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</si>
  <si>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</si>
  <si>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</si>
  <si>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</si>
  <si>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</si>
  <si>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</si>
  <si>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</si>
  <si>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</si>
  <si>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</si>
  <si>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</si>
  <si>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</si>
  <si>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</si>
  <si>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</si>
  <si>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</si>
  <si>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</si>
  <si>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</si>
  <si>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</si>
  <si>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</si>
  <si>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</si>
  <si>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</si>
  <si>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</si>
  <si>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</si>
  <si>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</si>
  <si>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</si>
  <si>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</si>
  <si>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</si>
  <si>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</si>
  <si>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</si>
  <si>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</si>
  <si>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</si>
  <si>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</si>
  <si>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</si>
  <si>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</si>
  <si>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</si>
  <si>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</si>
  <si>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</si>
  <si>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</si>
  <si>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</si>
  <si>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</si>
  <si>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</si>
  <si>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</si>
  <si>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</si>
  <si>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</si>
  <si>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</si>
  <si>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</si>
  <si>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</si>
  <si>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</si>
  <si>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</si>
  <si>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</si>
  <si>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</si>
  <si>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</si>
  <si>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</si>
  <si>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</si>
  <si>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</si>
  <si>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</si>
  <si>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</si>
  <si>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</si>
  <si>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</si>
  <si>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</si>
  <si>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</si>
  <si>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</si>
  <si>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</si>
  <si>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</si>
  <si>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</si>
  <si>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</si>
  <si>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</si>
  <si>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</si>
  <si>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</si>
  <si>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</si>
  <si>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</si>
  <si>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</si>
  <si>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</si>
  <si>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</si>
  <si>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</si>
  <si>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</si>
  <si>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</si>
  <si>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</si>
  <si>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</si>
  <si>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</si>
  <si>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</si>
  <si>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</si>
  <si>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</si>
  <si>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</si>
  <si>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</si>
  <si>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</si>
  <si>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</si>
  <si>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</si>
  <si>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</si>
  <si>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</si>
  <si>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</si>
  <si>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</si>
  <si>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</si>
  <si>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</si>
  <si>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</si>
  <si>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</si>
  <si>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</si>
  <si>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</si>
  <si>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</si>
  <si>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</si>
  <si>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</si>
  <si>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</si>
  <si>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</si>
  <si>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</si>
  <si>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</si>
  <si>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</si>
  <si>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</si>
  <si>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</si>
  <si>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</si>
  <si>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</si>
  <si>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</si>
  <si>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</si>
  <si>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</si>
  <si>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</si>
  <si>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</si>
  <si>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</si>
  <si>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</si>
  <si>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</si>
  <si>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</si>
  <si>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</si>
  <si>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</si>
  <si>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</si>
  <si>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</si>
  <si>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</si>
  <si>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</si>
  <si>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</si>
  <si>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</si>
  <si>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</si>
  <si>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</si>
  <si>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</si>
  <si>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</si>
  <si>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</si>
  <si>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</si>
  <si>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</si>
  <si>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</si>
  <si>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</si>
  <si>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</si>
  <si>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</si>
  <si>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</si>
  <si>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</si>
  <si>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</si>
  <si>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</si>
  <si>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</si>
  <si>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</si>
  <si>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</si>
  <si>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</si>
  <si>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</si>
  <si>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</si>
  <si>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</si>
  <si>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</si>
  <si>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</si>
  <si>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</si>
  <si>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</si>
  <si>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</si>
  <si>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</si>
  <si>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</si>
  <si>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</si>
  <si>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</si>
  <si>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</si>
  <si>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</si>
  <si>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</si>
  <si>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</si>
  <si>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</si>
  <si>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</si>
  <si>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</si>
  <si>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</si>
  <si>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</si>
  <si>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</si>
  <si>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</si>
  <si>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</si>
  <si>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</si>
  <si>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</si>
  <si>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</si>
  <si>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</si>
  <si>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</si>
  <si>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</si>
  <si>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</si>
  <si>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</si>
  <si>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</si>
  <si>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</si>
  <si>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</si>
  <si>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</si>
  <si>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</si>
  <si>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</si>
  <si>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</si>
  <si>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</si>
  <si>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</si>
  <si>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</si>
  <si>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</si>
  <si>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</si>
  <si>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</si>
  <si>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</si>
  <si>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</si>
  <si>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</si>
  <si>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</si>
  <si>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</si>
  <si>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</si>
  <si>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</si>
  <si>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</si>
  <si>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</si>
  <si>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</si>
  <si>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</si>
  <si>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</si>
  <si>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</si>
  <si>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</si>
  <si>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</si>
  <si>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</si>
  <si>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</si>
  <si>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</si>
  <si>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</si>
  <si>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</si>
  <si>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</si>
  <si>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</si>
  <si>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</si>
  <si>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</si>
  <si>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</si>
  <si>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</si>
  <si>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</si>
  <si>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</si>
  <si>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</si>
  <si>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</si>
  <si>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</si>
  <si>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</si>
  <si>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</si>
  <si>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</si>
  <si>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</si>
  <si>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</si>
  <si>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</si>
  <si>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</si>
  <si>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</si>
  <si>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</si>
  <si>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</si>
  <si>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</si>
  <si>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</si>
  <si>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</si>
  <si>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</si>
  <si>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</si>
  <si>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</si>
  <si>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</si>
  <si>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</si>
  <si>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</si>
  <si>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</si>
  <si>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</si>
  <si>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</si>
  <si>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</si>
  <si>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</si>
  <si>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</si>
  <si>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</si>
  <si>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</si>
  <si>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</si>
  <si>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</si>
  <si>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</si>
  <si>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</si>
  <si>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</si>
  <si>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</si>
  <si>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</si>
  <si>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</si>
  <si>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</si>
  <si>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</si>
  <si>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</si>
  <si>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</si>
  <si>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</si>
  <si>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</si>
  <si>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</si>
  <si>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</si>
  <si>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</si>
  <si>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</si>
  <si>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</si>
  <si>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</si>
  <si>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</si>
  <si>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</si>
  <si>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</si>
  <si>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</si>
  <si>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</si>
  <si>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</si>
  <si>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</si>
  <si>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</si>
  <si>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</si>
  <si>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</si>
  <si>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</si>
  <si>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</si>
  <si>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</si>
  <si>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</si>
  <si>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</si>
  <si>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</si>
  <si>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</si>
  <si>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</si>
  <si>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</si>
  <si>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</si>
  <si>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</si>
  <si>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</si>
  <si>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</si>
  <si>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</si>
  <si>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</si>
  <si>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</si>
  <si>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</si>
  <si>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</si>
  <si>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</si>
  <si>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</si>
  <si>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</si>
  <si>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</si>
  <si>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</si>
  <si>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</si>
  <si>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</si>
  <si>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</si>
  <si>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</si>
  <si>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</si>
  <si>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</si>
  <si>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</si>
  <si>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</si>
  <si>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</si>
  <si>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Caegory</t>
  </si>
  <si>
    <t>Sub-Category</t>
  </si>
  <si>
    <t>Average Donation</t>
  </si>
  <si>
    <t>Date Ended Convesion</t>
  </si>
  <si>
    <t>Row Labels</t>
  </si>
  <si>
    <t>Grand Total</t>
  </si>
  <si>
    <t>(All)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</si>
  <si>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</si>
  <si>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</si>
  <si>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</si>
  <si>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</si>
  <si>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</si>
  <si>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</si>
  <si>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</si>
  <si>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</si>
  <si>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</si>
  <si>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</si>
  <si>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</si>
  <si>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</si>
  <si>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</si>
  <si>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</si>
  <si>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</si>
  <si>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</si>
  <si>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</si>
  <si>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</si>
  <si>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</si>
  <si>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</si>
  <si>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</si>
  <si>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</si>
  <si>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</si>
  <si>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</si>
  <si>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</si>
  <si>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</si>
  <si>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</si>
  <si>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</si>
  <si>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</si>
  <si>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</si>
  <si>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</si>
  <si>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</si>
  <si>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</si>
  <si>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</si>
  <si>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</si>
  <si>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Years (Date Creaed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</si>
  <si>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</si>
  <si>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</si>
  <si>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</si>
  <si>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</si>
  <si>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</si>
  <si>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</si>
  <si>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</si>
  <si>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</si>
  <si>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</si>
  <si>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</si>
  <si>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</si>
  <si>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</si>
  <si>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</si>
  <si>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Of Successful</t>
  </si>
  <si>
    <t>Number of Canceled</t>
  </si>
  <si>
    <t xml:space="preserve">Percentage Successful </t>
  </si>
  <si>
    <t>Percentage of Failed</t>
  </si>
  <si>
    <t>Number Of Failed</t>
  </si>
  <si>
    <t xml:space="preserve">Percentage  Canceled </t>
  </si>
  <si>
    <t>Less than 1000</t>
  </si>
  <si>
    <t>1000 to 4999</t>
  </si>
  <si>
    <t>10000 to 14999</t>
  </si>
  <si>
    <t>15000 to 19999</t>
  </si>
  <si>
    <t>20000 to 24999</t>
  </si>
  <si>
    <t>25000 to 29999</t>
  </si>
  <si>
    <t>35000 to 39999</t>
  </si>
  <si>
    <t>40000 to 44999</t>
  </si>
  <si>
    <t>Greater than 50000</t>
  </si>
  <si>
    <t>5000 to 9999</t>
  </si>
  <si>
    <t>30000 to 34999</t>
  </si>
  <si>
    <t>Date Created Conversion</t>
  </si>
  <si>
    <t xml:space="preserve">OUTCOMES </t>
  </si>
  <si>
    <t>Median</t>
  </si>
  <si>
    <t>Mode</t>
  </si>
  <si>
    <t>Varaince</t>
  </si>
  <si>
    <t>Satandard Deviation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</si>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</sst>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</dxfs>
  <tableStyles count="1" defaultTableStyle="TableStyleMedium2" defaultPivotStyle="PivotStyleLight16">
    <tableStyle name="Invisible" pivot="0" table="0" count="0" xr9:uid="{1EF24191-AEFA-4FB9-B7A2-BDD27971E8DB}"/>
  </tableStyles>
  <colors>
    <mruColors>
      <color rgb="FFCF5DD2"/>
      <color rgb="FFEC73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1-48DE-8045-D78E8C662AB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1-48DE-8045-D78E8C662AB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71-48DE-8045-D78E8C662AB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71-48DE-8045-D78E8C662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55377808"/>
        <c:axId val="255374928"/>
      </c:barChart>
      <c:catAx>
        <c:axId val="2553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74928"/>
        <c:crosses val="autoZero"/>
        <c:auto val="1"/>
        <c:lblAlgn val="ctr"/>
        <c:lblOffset val="100"/>
        <c:noMultiLvlLbl val="0"/>
      </c:catAx>
      <c:valAx>
        <c:axId val="2553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6-461A-A805-943F9DCBED9C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6-461A-A805-943F9DCBED9C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6-461A-A805-943F9DCBED9C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26-461A-A805-943F9DCBE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92927071"/>
        <c:axId val="1092918431"/>
      </c:barChart>
      <c:catAx>
        <c:axId val="109292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18431"/>
        <c:crosses val="autoZero"/>
        <c:auto val="1"/>
        <c:lblAlgn val="ctr"/>
        <c:lblOffset val="100"/>
        <c:noMultiLvlLbl val="0"/>
      </c:catAx>
      <c:valAx>
        <c:axId val="109291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2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[Crowdfunding.xlsx]Outcomes Based on launch Date!PivotTable3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394010932189598E-2"/>
          <c:y val="0.11278995530964034"/>
          <c:w val="0.7996533414592395"/>
          <c:h val="0.71910855737627388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5-45F6-B661-5AAF6D044B3C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5-45F6-B661-5AAF6D044B3C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5-45F6-B661-5AAF6D044B3C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65-45F6-B661-5AAF6D044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898368"/>
        <c:axId val="455904128"/>
      </c:lineChart>
      <c:catAx>
        <c:axId val="4558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04128"/>
        <c:crosses val="autoZero"/>
        <c:auto val="1"/>
        <c:lblAlgn val="ctr"/>
        <c:lblOffset val="100"/>
        <c:noMultiLvlLbl val="0"/>
      </c:catAx>
      <c:valAx>
        <c:axId val="4559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9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Outcome!$D$1</c:f>
              <c:strCache>
                <c:ptCount val="1"/>
                <c:pt idx="0">
                  <c:v>backers_count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Outcome!$C$2:$C$566</c:f>
              <c:strCache>
                <c:ptCount val="565"/>
                <c:pt idx="0">
                  <c:v>successful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</c:strCache>
            </c:strRef>
          </c:cat>
          <c:val>
            <c:numRef>
              <c:f>Outcome!$D$2:$D$566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8-4D4B-8371-92AC7D7DF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23668671"/>
        <c:axId val="1092138335"/>
      </c:barChart>
      <c:stockChart>
        <c:ser>
          <c:idx val="1"/>
          <c:order val="1"/>
          <c:tx>
            <c:strRef>
              <c:f>Outcome!$E$1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Outcome!$C$2:$C$566</c:f>
              <c:strCache>
                <c:ptCount val="565"/>
                <c:pt idx="0">
                  <c:v>successful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</c:strCache>
            </c:strRef>
          </c:cat>
          <c:val>
            <c:numRef>
              <c:f>Outcome!$E$2:$E$566</c:f>
              <c:numCache>
                <c:formatCode>General</c:formatCode>
                <c:ptCount val="5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8-4D4B-8371-92AC7D7DF68B}"/>
            </c:ext>
          </c:extLst>
        </c:ser>
        <c:ser>
          <c:idx val="2"/>
          <c:order val="2"/>
          <c:tx>
            <c:strRef>
              <c:f>Outcome!$F$1</c:f>
              <c:strCache>
                <c:ptCount val="1"/>
                <c:pt idx="0">
                  <c:v>outcome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Outcome!$C$2:$C$566</c:f>
              <c:strCache>
                <c:ptCount val="565"/>
                <c:pt idx="0">
                  <c:v>successful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</c:strCache>
            </c:strRef>
          </c:cat>
          <c:val>
            <c:numRef>
              <c:f>Outcome!$F$2:$F$566</c:f>
              <c:numCache>
                <c:formatCode>General</c:formatCode>
                <c:ptCount val="5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8-4D4B-8371-92AC7D7DF68B}"/>
            </c:ext>
          </c:extLst>
        </c:ser>
        <c:ser>
          <c:idx val="3"/>
          <c:order val="3"/>
          <c:tx>
            <c:strRef>
              <c:f>Outcome!$G$1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strRef>
              <c:f>Outcome!$C$2:$C$566</c:f>
              <c:strCache>
                <c:ptCount val="565"/>
                <c:pt idx="0">
                  <c:v>successful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</c:strCache>
            </c:strRef>
          </c:cat>
          <c:val>
            <c:numRef>
              <c:f>Outcome!$G$2:$G$566</c:f>
              <c:numCache>
                <c:formatCode>General</c:formatCode>
                <c:ptCount val="565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8-4D4B-8371-92AC7D7DF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2107170176"/>
        <c:axId val="2107168256"/>
      </c:stockChart>
      <c:catAx>
        <c:axId val="112366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38335"/>
        <c:crosses val="autoZero"/>
        <c:auto val="1"/>
        <c:lblAlgn val="ctr"/>
        <c:lblOffset val="100"/>
        <c:noMultiLvlLbl val="0"/>
      </c:catAx>
      <c:valAx>
        <c:axId val="109213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668671"/>
        <c:crosses val="autoZero"/>
        <c:crossBetween val="between"/>
      </c:valAx>
      <c:valAx>
        <c:axId val="2107168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70176"/>
        <c:crosses val="max"/>
        <c:crossBetween val="between"/>
      </c:valAx>
      <c:catAx>
        <c:axId val="210717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7168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1</xdr:row>
      <xdr:rowOff>133349</xdr:rowOff>
    </xdr:from>
    <xdr:to>
      <xdr:col>21</xdr:col>
      <xdr:colOff>114299</xdr:colOff>
      <xdr:row>23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3B11B-DDC0-B484-BB99-F853960F3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666748</xdr:colOff>
      <xdr:row>3</xdr:row>
      <xdr:rowOff>95249</xdr:rowOff>
    </xdr:from>
    <xdr:to>
      <xdr:col>22</xdr:col>
      <xdr:colOff>228599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FDFF6-0C73-46DA-CF24-F450F6DDD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</xdr:row>
      <xdr:rowOff>190500</xdr:rowOff>
    </xdr:from>
    <xdr:to>
      <xdr:col>18</xdr:col>
      <xdr:colOff>38100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BDFA5-1B1C-1996-D4D1-A5361D82B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252410</xdr:colOff>
      <xdr:row>14</xdr:row>
      <xdr:rowOff>200024</xdr:rowOff>
    </xdr:from>
    <xdr:to>
      <xdr:col>21</xdr:col>
      <xdr:colOff>228599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1DC58-7DF4-76CF-6DBA-2E1B47646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59.542324652779" createdVersion="8" refreshedVersion="8" minRefreshableVersion="3" recordCount="1000" xr:uid="{C7792218-7F45-4135-A34D-706762B92311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F6C3A2-817C-49D9-A088-C6B8451887D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9035B-ED69-4406-B1CD-0586519BAB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6584F-F007-47F5-81B4-E5C24440F26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A63F-67F3-4CCF-A2FE-FA6A54F67457}">
  <dimension ref="A1:F14"/>
  <sheetViews>
    <sheetView workbookViewId="0">
      <selection activeCell="F6" sqref="F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2036</v>
      </c>
    </row>
    <row r="3" spans="1:6" x14ac:dyDescent="0.25">
      <c r="A3" s="6" t="s">
        <v>2047</v>
      </c>
      <c r="B3" s="6" t="s">
        <v>2037</v>
      </c>
    </row>
    <row r="4" spans="1:6" x14ac:dyDescent="0.25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5">
      <c r="A5" s="7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2039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2041</v>
      </c>
      <c r="E8">
        <v>4</v>
      </c>
      <c r="F8">
        <v>4</v>
      </c>
    </row>
    <row r="9" spans="1:6" x14ac:dyDescent="0.25">
      <c r="A9" s="7" t="s">
        <v>2042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2043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2045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2046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4E0D-1281-444F-94DF-3AA0E6279FC6}">
  <dimension ref="A1:F30"/>
  <sheetViews>
    <sheetView workbookViewId="0">
      <selection activeCell="B14" sqref="B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2036</v>
      </c>
    </row>
    <row r="2" spans="1:6" x14ac:dyDescent="0.25">
      <c r="A2" s="6" t="s">
        <v>2030</v>
      </c>
      <c r="B2" t="s">
        <v>2036</v>
      </c>
    </row>
    <row r="4" spans="1:6" x14ac:dyDescent="0.25">
      <c r="A4" s="6" t="s">
        <v>2047</v>
      </c>
      <c r="B4" s="6" t="s">
        <v>2037</v>
      </c>
    </row>
    <row r="5" spans="1:6" x14ac:dyDescent="0.25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5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2049</v>
      </c>
      <c r="E7">
        <v>4</v>
      </c>
      <c r="F7">
        <v>4</v>
      </c>
    </row>
    <row r="8" spans="1:6" x14ac:dyDescent="0.25">
      <c r="A8" s="7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2052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2062</v>
      </c>
      <c r="C20">
        <v>4</v>
      </c>
      <c r="E20">
        <v>4</v>
      </c>
      <c r="F20">
        <v>8</v>
      </c>
    </row>
    <row r="21" spans="1:6" x14ac:dyDescent="0.25">
      <c r="A21" s="7" t="s">
        <v>2063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2064</v>
      </c>
      <c r="C22">
        <v>9</v>
      </c>
      <c r="E22">
        <v>5</v>
      </c>
      <c r="F22">
        <v>14</v>
      </c>
    </row>
    <row r="23" spans="1:6" x14ac:dyDescent="0.25">
      <c r="A23" s="7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2067</v>
      </c>
      <c r="C25">
        <v>7</v>
      </c>
      <c r="E25">
        <v>14</v>
      </c>
      <c r="F25">
        <v>21</v>
      </c>
    </row>
    <row r="26" spans="1:6" x14ac:dyDescent="0.25">
      <c r="A26" s="7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2071</v>
      </c>
      <c r="E29">
        <v>3</v>
      </c>
      <c r="F29">
        <v>3</v>
      </c>
    </row>
    <row r="30" spans="1:6" x14ac:dyDescent="0.25">
      <c r="A30" s="7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C5FF2-BC42-4BC4-BE84-CF2F157686ED}">
  <dimension ref="A1:F18"/>
  <sheetViews>
    <sheetView workbookViewId="0">
      <selection activeCell="C4" sqref="C4:F4"/>
      <pivotSelection pane="bottomRight" activeRow="3" activeCol="2" previousRow="3" previousCol="2" click="1" r:id="rId1">
        <pivotArea type="topRight" dataOnly="0" labelOnly="1" outline="0" fieldPosition="0"/>
      </pivotSelection>
    </sheetView>
  </sheetViews>
  <sheetFormatPr defaultRowHeight="15.75" x14ac:dyDescent="0.25"/>
  <cols>
    <col min="1" max="1" width="27.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2030</v>
      </c>
      <c r="B1" t="s">
        <v>2036</v>
      </c>
    </row>
    <row r="2" spans="1:6" x14ac:dyDescent="0.25">
      <c r="A2" s="6" t="s">
        <v>2072</v>
      </c>
      <c r="B2" t="s">
        <v>2036</v>
      </c>
    </row>
    <row r="4" spans="1:6" x14ac:dyDescent="0.25">
      <c r="A4" s="6" t="s">
        <v>2047</v>
      </c>
      <c r="B4" s="6" t="s">
        <v>2037</v>
      </c>
    </row>
    <row r="5" spans="1:6" x14ac:dyDescent="0.25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5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7" t="s">
        <v>2035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D1" zoomScale="140" zoomScaleNormal="140" workbookViewId="0">
      <selection activeCell="H1" sqref="H1:H1048576"/>
    </sheetView>
  </sheetViews>
  <sheetFormatPr defaultColWidth="11" defaultRowHeight="15.75" x14ac:dyDescent="0.25"/>
  <cols>
    <col min="1" max="1" width="7.375" customWidth="1"/>
    <col min="2" max="2" width="30.625" bestFit="1" customWidth="1"/>
    <col min="3" max="3" width="33.5" style="2" customWidth="1"/>
    <col min="5" max="5" width="14.875" customWidth="1"/>
    <col min="6" max="6" width="15.875" customWidth="1"/>
    <col min="8" max="8" width="15" customWidth="1"/>
    <col min="9" max="9" width="17.125" customWidth="1"/>
    <col min="12" max="12" width="14.75" customWidth="1"/>
    <col min="13" max="13" width="14.875" customWidth="1"/>
    <col min="14" max="14" width="24" customWidth="1"/>
    <col min="15" max="15" width="21.5" customWidth="1"/>
    <col min="16" max="16" width="13.875" customWidth="1"/>
    <col min="18" max="18" width="28" bestFit="1" customWidth="1"/>
    <col min="19" max="19" width="19.25" customWidth="1"/>
    <col min="20" max="20" width="18.25" customWidth="1"/>
  </cols>
  <sheetData>
    <row r="1" spans="1:20" s="1" customFormat="1" x14ac:dyDescent="0.25">
      <c r="A1" s="3" t="s">
        <v>2027</v>
      </c>
      <c r="B1" s="3" t="s">
        <v>0</v>
      </c>
      <c r="C1" s="4" t="s">
        <v>1</v>
      </c>
      <c r="D1" s="3" t="s">
        <v>2</v>
      </c>
      <c r="E1" s="3" t="s">
        <v>3</v>
      </c>
      <c r="F1" s="3" t="s">
        <v>2029</v>
      </c>
      <c r="G1" s="3" t="s">
        <v>4</v>
      </c>
      <c r="H1" s="3" t="s">
        <v>5</v>
      </c>
      <c r="I1" s="3" t="s">
        <v>2032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2103</v>
      </c>
      <c r="O1" s="3" t="s">
        <v>2033</v>
      </c>
      <c r="P1" s="3" t="s">
        <v>10</v>
      </c>
      <c r="Q1" s="3" t="s">
        <v>11</v>
      </c>
      <c r="R1" s="3" t="s">
        <v>2028</v>
      </c>
      <c r="S1" s="1" t="s">
        <v>2030</v>
      </c>
      <c r="T1" s="1" t="s">
        <v>2031</v>
      </c>
    </row>
    <row r="2" spans="1:20" hidden="1" x14ac:dyDescent="0.25">
      <c r="A2">
        <v>0</v>
      </c>
      <c r="B2" t="s">
        <v>12</v>
      </c>
      <c r="C2" s="2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25">
      <c r="A3">
        <v>1</v>
      </c>
      <c r="B3" t="s">
        <v>18</v>
      </c>
      <c r="C3" s="2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LEFT(R3,SEARCH("/",R3)-1)</f>
        <v>music</v>
      </c>
      <c r="T3" t="str">
        <f t="shared" ref="T3:T66" si="4">RIGHT(R3,LEN(R3)-SEARCH("/",R3))</f>
        <v>rock</v>
      </c>
    </row>
    <row r="4" spans="1:20" ht="31.5" x14ac:dyDescent="0.25">
      <c r="A4">
        <v>2</v>
      </c>
      <c r="B4" t="s">
        <v>24</v>
      </c>
      <c r="C4" s="2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ref="O4:O66" si="5">(((M4/60)/60)/24)+DATE(1970,1,1)</f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hidden="1" x14ac:dyDescent="0.25">
      <c r="A5">
        <v>3</v>
      </c>
      <c r="B5" t="s">
        <v>29</v>
      </c>
      <c r="C5" s="2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5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idden="1" x14ac:dyDescent="0.25">
      <c r="A6">
        <v>4</v>
      </c>
      <c r="B6" t="s">
        <v>31</v>
      </c>
      <c r="C6" s="2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5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25">
      <c r="A7">
        <v>5</v>
      </c>
      <c r="B7" t="s">
        <v>34</v>
      </c>
      <c r="C7" s="2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5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idden="1" x14ac:dyDescent="0.25">
      <c r="A8">
        <v>6</v>
      </c>
      <c r="B8" t="s">
        <v>38</v>
      </c>
      <c r="C8" s="2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5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25">
      <c r="A9">
        <v>7</v>
      </c>
      <c r="B9" t="s">
        <v>43</v>
      </c>
      <c r="C9" s="2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5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idden="1" x14ac:dyDescent="0.25">
      <c r="A10">
        <v>8</v>
      </c>
      <c r="B10" t="s">
        <v>45</v>
      </c>
      <c r="C10" s="2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5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idden="1" x14ac:dyDescent="0.25">
      <c r="A11">
        <v>9</v>
      </c>
      <c r="B11" t="s">
        <v>48</v>
      </c>
      <c r="C11" s="2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5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25">
      <c r="A12">
        <v>10</v>
      </c>
      <c r="B12" t="s">
        <v>51</v>
      </c>
      <c r="C12" s="2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5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hidden="1" x14ac:dyDescent="0.25">
      <c r="A13">
        <v>11</v>
      </c>
      <c r="B13" t="s">
        <v>54</v>
      </c>
      <c r="C13" s="2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5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idden="1" x14ac:dyDescent="0.25">
      <c r="A14">
        <v>12</v>
      </c>
      <c r="B14" t="s">
        <v>56</v>
      </c>
      <c r="C14" s="2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5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x14ac:dyDescent="0.25">
      <c r="A15">
        <v>13</v>
      </c>
      <c r="B15" t="s">
        <v>58</v>
      </c>
      <c r="C15" s="2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5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idden="1" x14ac:dyDescent="0.25">
      <c r="A16">
        <v>14</v>
      </c>
      <c r="B16" t="s">
        <v>61</v>
      </c>
      <c r="C16" s="2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5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idden="1" x14ac:dyDescent="0.25">
      <c r="A17">
        <v>15</v>
      </c>
      <c r="B17" t="s">
        <v>63</v>
      </c>
      <c r="C17" s="2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5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25">
      <c r="A18">
        <v>16</v>
      </c>
      <c r="B18" t="s">
        <v>66</v>
      </c>
      <c r="C18" s="2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5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25">
      <c r="A19">
        <v>17</v>
      </c>
      <c r="B19" t="s">
        <v>69</v>
      </c>
      <c r="C19" s="2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5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idden="1" x14ac:dyDescent="0.25">
      <c r="A20">
        <v>18</v>
      </c>
      <c r="B20" t="s">
        <v>72</v>
      </c>
      <c r="C20" s="2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5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idden="1" x14ac:dyDescent="0.25">
      <c r="A21">
        <v>19</v>
      </c>
      <c r="B21" t="s">
        <v>75</v>
      </c>
      <c r="C21" s="2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5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5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idden="1" x14ac:dyDescent="0.25">
      <c r="A23">
        <v>21</v>
      </c>
      <c r="B23" t="s">
        <v>79</v>
      </c>
      <c r="C23" s="2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5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25">
      <c r="A24">
        <v>22</v>
      </c>
      <c r="B24" t="s">
        <v>81</v>
      </c>
      <c r="C24" s="2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5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25">
      <c r="A25">
        <v>23</v>
      </c>
      <c r="B25" t="s">
        <v>83</v>
      </c>
      <c r="C25" s="2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5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25">
      <c r="A26">
        <v>24</v>
      </c>
      <c r="B26" t="s">
        <v>85</v>
      </c>
      <c r="C26" s="2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5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25">
      <c r="A27">
        <v>25</v>
      </c>
      <c r="B27" t="s">
        <v>87</v>
      </c>
      <c r="C27" s="2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5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idden="1" x14ac:dyDescent="0.25">
      <c r="A28">
        <v>26</v>
      </c>
      <c r="B28" t="s">
        <v>90</v>
      </c>
      <c r="C28" s="2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5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idden="1" x14ac:dyDescent="0.25">
      <c r="A29">
        <v>27</v>
      </c>
      <c r="B29" t="s">
        <v>92</v>
      </c>
      <c r="C29" s="2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5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25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5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25">
      <c r="A31">
        <v>29</v>
      </c>
      <c r="B31" t="s">
        <v>96</v>
      </c>
      <c r="C31" s="2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5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25">
      <c r="A32">
        <v>30</v>
      </c>
      <c r="B32" t="s">
        <v>101</v>
      </c>
      <c r="C32" s="2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5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25">
      <c r="A33">
        <v>31</v>
      </c>
      <c r="B33" t="s">
        <v>103</v>
      </c>
      <c r="C33" s="2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5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idden="1" x14ac:dyDescent="0.25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5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25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5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x14ac:dyDescent="0.25">
      <c r="A36">
        <v>34</v>
      </c>
      <c r="B36" t="s">
        <v>111</v>
      </c>
      <c r="C36" s="2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5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25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5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25">
      <c r="A38">
        <v>36</v>
      </c>
      <c r="B38" t="s">
        <v>115</v>
      </c>
      <c r="C38" s="2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5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x14ac:dyDescent="0.25">
      <c r="A39">
        <v>37</v>
      </c>
      <c r="B39" t="s">
        <v>117</v>
      </c>
      <c r="C39" s="2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5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25">
      <c r="A40">
        <v>38</v>
      </c>
      <c r="B40" t="s">
        <v>120</v>
      </c>
      <c r="C40" s="2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5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idden="1" x14ac:dyDescent="0.25">
      <c r="A41">
        <v>39</v>
      </c>
      <c r="B41" t="s">
        <v>123</v>
      </c>
      <c r="C41" s="2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5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25">
      <c r="A42">
        <v>40</v>
      </c>
      <c r="B42" t="s">
        <v>125</v>
      </c>
      <c r="C42" s="2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5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25">
      <c r="A43">
        <v>41</v>
      </c>
      <c r="B43" t="s">
        <v>127</v>
      </c>
      <c r="C43" s="2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5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25">
      <c r="A44">
        <v>42</v>
      </c>
      <c r="B44" t="s">
        <v>129</v>
      </c>
      <c r="C44" s="2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5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25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5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25">
      <c r="A46">
        <v>44</v>
      </c>
      <c r="B46" t="s">
        <v>134</v>
      </c>
      <c r="C46" s="2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5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hidden="1" x14ac:dyDescent="0.25">
      <c r="A47">
        <v>45</v>
      </c>
      <c r="B47" t="s">
        <v>136</v>
      </c>
      <c r="C47" s="2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5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25">
      <c r="A48">
        <v>46</v>
      </c>
      <c r="B48" t="s">
        <v>138</v>
      </c>
      <c r="C48" s="2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5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25">
      <c r="A49">
        <v>47</v>
      </c>
      <c r="B49" t="s">
        <v>140</v>
      </c>
      <c r="C49" s="2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5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25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5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25">
      <c r="A51">
        <v>49</v>
      </c>
      <c r="B51" t="s">
        <v>144</v>
      </c>
      <c r="C51" s="2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5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hidden="1" x14ac:dyDescent="0.25">
      <c r="A52">
        <v>50</v>
      </c>
      <c r="B52" t="s">
        <v>146</v>
      </c>
      <c r="C52" s="2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5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idden="1" x14ac:dyDescent="0.25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5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idden="1" x14ac:dyDescent="0.25">
      <c r="A54">
        <v>52</v>
      </c>
      <c r="B54" t="s">
        <v>151</v>
      </c>
      <c r="C54" s="2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5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25">
      <c r="A55">
        <v>53</v>
      </c>
      <c r="B55" t="s">
        <v>153</v>
      </c>
      <c r="C55" s="2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5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hidden="1" x14ac:dyDescent="0.25">
      <c r="A56">
        <v>54</v>
      </c>
      <c r="B56" t="s">
        <v>155</v>
      </c>
      <c r="C56" s="2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5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5" x14ac:dyDescent="0.25">
      <c r="A57">
        <v>55</v>
      </c>
      <c r="B57" t="s">
        <v>157</v>
      </c>
      <c r="C57" s="2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5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5" x14ac:dyDescent="0.25">
      <c r="A58">
        <v>56</v>
      </c>
      <c r="B58" t="s">
        <v>160</v>
      </c>
      <c r="C58" s="2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5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25">
      <c r="A59">
        <v>57</v>
      </c>
      <c r="B59" t="s">
        <v>162</v>
      </c>
      <c r="C59" s="2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5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25">
      <c r="A60">
        <v>58</v>
      </c>
      <c r="B60" t="s">
        <v>164</v>
      </c>
      <c r="C60" s="2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5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25">
      <c r="A61">
        <v>59</v>
      </c>
      <c r="B61" t="s">
        <v>166</v>
      </c>
      <c r="C61" s="2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5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25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5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hidden="1" x14ac:dyDescent="0.25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5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25">
      <c r="A64">
        <v>62</v>
      </c>
      <c r="B64" t="s">
        <v>172</v>
      </c>
      <c r="C64" s="2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5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idden="1" x14ac:dyDescent="0.25">
      <c r="A65">
        <v>63</v>
      </c>
      <c r="B65" t="s">
        <v>174</v>
      </c>
      <c r="C65" s="2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5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idden="1" x14ac:dyDescent="0.25">
      <c r="A66">
        <v>64</v>
      </c>
      <c r="B66" t="s">
        <v>176</v>
      </c>
      <c r="C66" s="2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5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25">
      <c r="A67">
        <v>65</v>
      </c>
      <c r="B67" t="s">
        <v>178</v>
      </c>
      <c r="C67" s="2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8">(((L67/60)/60)/24)+DATE(1970,1,1)</f>
        <v>40570.25</v>
      </c>
      <c r="O67" s="5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hidden="1" x14ac:dyDescent="0.25">
      <c r="A68">
        <v>66</v>
      </c>
      <c r="B68" t="s">
        <v>180</v>
      </c>
      <c r="C68" s="2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8"/>
        <v>42102.208333333328</v>
      </c>
      <c r="O68" s="5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8"/>
        <v>40203.25</v>
      </c>
      <c r="O69" s="5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2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8"/>
        <v>42943.208333333328</v>
      </c>
      <c r="O70" s="5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idden="1" x14ac:dyDescent="0.25">
      <c r="A71">
        <v>69</v>
      </c>
      <c r="B71" t="s">
        <v>186</v>
      </c>
      <c r="C71" s="2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8"/>
        <v>40531.25</v>
      </c>
      <c r="O71" s="5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8"/>
        <v>40484.208333333336</v>
      </c>
      <c r="O72" s="5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2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8"/>
        <v>43799.25</v>
      </c>
      <c r="O73" s="5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2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8"/>
        <v>42186.208333333328</v>
      </c>
      <c r="O74" s="5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2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8"/>
        <v>42701.25</v>
      </c>
      <c r="O75" s="5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2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8"/>
        <v>42456.208333333328</v>
      </c>
      <c r="O76" s="5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2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8"/>
        <v>43296.208333333328</v>
      </c>
      <c r="O77" s="5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idden="1" x14ac:dyDescent="0.25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8"/>
        <v>42027.25</v>
      </c>
      <c r="O78" s="5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idden="1" x14ac:dyDescent="0.25">
      <c r="A79">
        <v>77</v>
      </c>
      <c r="B79" t="s">
        <v>202</v>
      </c>
      <c r="C79" s="2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8"/>
        <v>40448.208333333336</v>
      </c>
      <c r="O79" s="5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2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8"/>
        <v>43206.208333333328</v>
      </c>
      <c r="O80" s="5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idden="1" x14ac:dyDescent="0.25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8"/>
        <v>43267.208333333328</v>
      </c>
      <c r="O81" s="5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2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8"/>
        <v>42976.208333333328</v>
      </c>
      <c r="O82" s="5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8"/>
        <v>43062.25</v>
      </c>
      <c r="O83" s="5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2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8"/>
        <v>43482.25</v>
      </c>
      <c r="O84" s="5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idden="1" x14ac:dyDescent="0.25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8"/>
        <v>42579.208333333328</v>
      </c>
      <c r="O85" s="5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8"/>
        <v>41118.208333333336</v>
      </c>
      <c r="O86" s="5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2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8"/>
        <v>40797.208333333336</v>
      </c>
      <c r="O87" s="5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2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8"/>
        <v>42128.208333333328</v>
      </c>
      <c r="O88" s="5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hidden="1" x14ac:dyDescent="0.25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8"/>
        <v>40610.25</v>
      </c>
      <c r="O89" s="5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2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8"/>
        <v>42110.208333333328</v>
      </c>
      <c r="O90" s="5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2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8"/>
        <v>40283.208333333336</v>
      </c>
      <c r="O91" s="5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idden="1" x14ac:dyDescent="0.25">
      <c r="A92">
        <v>90</v>
      </c>
      <c r="B92" t="s">
        <v>229</v>
      </c>
      <c r="C92" s="2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8"/>
        <v>42425.25</v>
      </c>
      <c r="O92" s="5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idden="1" x14ac:dyDescent="0.25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8"/>
        <v>42588.208333333328</v>
      </c>
      <c r="O93" s="5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8"/>
        <v>40352.208333333336</v>
      </c>
      <c r="O94" s="5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idden="1" x14ac:dyDescent="0.25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8"/>
        <v>41202.208333333336</v>
      </c>
      <c r="O95" s="5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2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8"/>
        <v>43562.208333333328</v>
      </c>
      <c r="O96" s="5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2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8"/>
        <v>43752.208333333328</v>
      </c>
      <c r="O97" s="5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8"/>
        <v>40612.25</v>
      </c>
      <c r="O98" s="5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2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8"/>
        <v>42180.208333333328</v>
      </c>
      <c r="O99" s="5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idden="1" x14ac:dyDescent="0.25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8"/>
        <v>42212.208333333328</v>
      </c>
      <c r="O100" s="5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8"/>
        <v>41968.25</v>
      </c>
      <c r="O101" s="5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idden="1" x14ac:dyDescent="0.25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8"/>
        <v>40835.208333333336</v>
      </c>
      <c r="O102" s="5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8"/>
        <v>42056.25</v>
      </c>
      <c r="O103" s="5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8"/>
        <v>43234.208333333328</v>
      </c>
      <c r="O104" s="5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idden="1" x14ac:dyDescent="0.25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8"/>
        <v>40475.208333333336</v>
      </c>
      <c r="O105" s="5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8"/>
        <v>42878.208333333328</v>
      </c>
      <c r="O106" s="5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8"/>
        <v>41366.208333333336</v>
      </c>
      <c r="O107" s="5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8"/>
        <v>43716.208333333328</v>
      </c>
      <c r="O108" s="5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8"/>
        <v>43213.208333333328</v>
      </c>
      <c r="O109" s="5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8"/>
        <v>41005.208333333336</v>
      </c>
      <c r="O110" s="5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idden="1" x14ac:dyDescent="0.25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8"/>
        <v>41651.25</v>
      </c>
      <c r="O111" s="5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hidden="1" x14ac:dyDescent="0.25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8"/>
        <v>43354.208333333328</v>
      </c>
      <c r="O112" s="5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8"/>
        <v>41174.208333333336</v>
      </c>
      <c r="O113" s="5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8"/>
        <v>41875.208333333336</v>
      </c>
      <c r="O114" s="5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8"/>
        <v>42990.208333333328</v>
      </c>
      <c r="O115" s="5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8"/>
        <v>43564.208333333328</v>
      </c>
      <c r="O116" s="5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idden="1" x14ac:dyDescent="0.25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8"/>
        <v>43056.25</v>
      </c>
      <c r="O117" s="5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hidden="1" x14ac:dyDescent="0.25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8"/>
        <v>42265.208333333328</v>
      </c>
      <c r="O118" s="5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8"/>
        <v>40808.208333333336</v>
      </c>
      <c r="O119" s="5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8"/>
        <v>41665.25</v>
      </c>
      <c r="O120" s="5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8"/>
        <v>41806.208333333336</v>
      </c>
      <c r="O121" s="5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8"/>
        <v>42111.208333333328</v>
      </c>
      <c r="O122" s="5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8"/>
        <v>41917.208333333336</v>
      </c>
      <c r="O123" s="5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idden="1" x14ac:dyDescent="0.25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8"/>
        <v>41970.25</v>
      </c>
      <c r="O124" s="5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idden="1" x14ac:dyDescent="0.25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8"/>
        <v>42332.25</v>
      </c>
      <c r="O125" s="5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8"/>
        <v>43598.208333333328</v>
      </c>
      <c r="O126" s="5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8"/>
        <v>43362.208333333328</v>
      </c>
      <c r="O127" s="5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idden="1" x14ac:dyDescent="0.25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8"/>
        <v>42596.208333333328</v>
      </c>
      <c r="O128" s="5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idden="1" x14ac:dyDescent="0.25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8"/>
        <v>40310.208333333336</v>
      </c>
      <c r="O129" s="5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idden="1" x14ac:dyDescent="0.25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8"/>
        <v>40417.208333333336</v>
      </c>
      <c r="O130" s="5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idden="1" x14ac:dyDescent="0.25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4">(((L131/60)/60)/24)+DATE(1970,1,1)</f>
        <v>42038.25</v>
      </c>
      <c r="O131" s="5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25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4"/>
        <v>40842.208333333336</v>
      </c>
      <c r="O132" s="5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4"/>
        <v>41607.25</v>
      </c>
      <c r="O133" s="5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4"/>
        <v>43112.25</v>
      </c>
      <c r="O134" s="5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4"/>
        <v>40767.208333333336</v>
      </c>
      <c r="O135" s="5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idden="1" x14ac:dyDescent="0.25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4"/>
        <v>40713.208333333336</v>
      </c>
      <c r="O136" s="5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idden="1" x14ac:dyDescent="0.25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4"/>
        <v>41340.25</v>
      </c>
      <c r="O137" s="5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idden="1" x14ac:dyDescent="0.25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4"/>
        <v>41797.208333333336</v>
      </c>
      <c r="O138" s="5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4"/>
        <v>40457.208333333336</v>
      </c>
      <c r="O139" s="5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hidden="1" x14ac:dyDescent="0.25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4"/>
        <v>41180.208333333336</v>
      </c>
      <c r="O140" s="5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idden="1" x14ac:dyDescent="0.25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4"/>
        <v>42115.208333333328</v>
      </c>
      <c r="O141" s="5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4"/>
        <v>43156.25</v>
      </c>
      <c r="O142" s="5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4"/>
        <v>42167.208333333328</v>
      </c>
      <c r="O143" s="5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4"/>
        <v>41005.208333333336</v>
      </c>
      <c r="O144" s="5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4"/>
        <v>40357.208333333336</v>
      </c>
      <c r="O145" s="5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4"/>
        <v>43633.208333333328</v>
      </c>
      <c r="O146" s="5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4"/>
        <v>41889.208333333336</v>
      </c>
      <c r="O147" s="5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hidden="1" x14ac:dyDescent="0.25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4"/>
        <v>40855.25</v>
      </c>
      <c r="O148" s="5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4"/>
        <v>42534.208333333328</v>
      </c>
      <c r="O149" s="5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4"/>
        <v>42941.208333333328</v>
      </c>
      <c r="O150" s="5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4"/>
        <v>41275.25</v>
      </c>
      <c r="O151" s="5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idden="1" x14ac:dyDescent="0.25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4"/>
        <v>43450.25</v>
      </c>
      <c r="O152" s="5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idden="1" x14ac:dyDescent="0.25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4"/>
        <v>41799.208333333336</v>
      </c>
      <c r="O153" s="5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4"/>
        <v>42783.25</v>
      </c>
      <c r="O154" s="5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idden="1" x14ac:dyDescent="0.25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4"/>
        <v>41201.208333333336</v>
      </c>
      <c r="O155" s="5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idden="1" x14ac:dyDescent="0.25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4"/>
        <v>42502.208333333328</v>
      </c>
      <c r="O156" s="5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idden="1" x14ac:dyDescent="0.25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4"/>
        <v>40262.208333333336</v>
      </c>
      <c r="O157" s="5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idden="1" x14ac:dyDescent="0.25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4"/>
        <v>43743.208333333328</v>
      </c>
      <c r="O158" s="5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idden="1" x14ac:dyDescent="0.25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4"/>
        <v>41638.25</v>
      </c>
      <c r="O159" s="5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4"/>
        <v>42346.25</v>
      </c>
      <c r="O160" s="5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4"/>
        <v>43551.208333333328</v>
      </c>
      <c r="O161" s="5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4"/>
        <v>43582.208333333328</v>
      </c>
      <c r="O162" s="5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hidden="1" x14ac:dyDescent="0.25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4"/>
        <v>42270.208333333328</v>
      </c>
      <c r="O163" s="5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4"/>
        <v>43442.25</v>
      </c>
      <c r="O164" s="5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4"/>
        <v>43028.208333333328</v>
      </c>
      <c r="O165" s="5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4"/>
        <v>43016.208333333328</v>
      </c>
      <c r="O166" s="5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4"/>
        <v>42948.208333333328</v>
      </c>
      <c r="O167" s="5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4"/>
        <v>40534.25</v>
      </c>
      <c r="O168" s="5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4"/>
        <v>41435.208333333336</v>
      </c>
      <c r="O169" s="5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idden="1" x14ac:dyDescent="0.25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4"/>
        <v>43518.25</v>
      </c>
      <c r="O170" s="5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4"/>
        <v>41077.208333333336</v>
      </c>
      <c r="O171" s="5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idden="1" x14ac:dyDescent="0.25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4"/>
        <v>42950.208333333328</v>
      </c>
      <c r="O172" s="5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hidden="1" x14ac:dyDescent="0.25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4"/>
        <v>41718.208333333336</v>
      </c>
      <c r="O173" s="5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idden="1" x14ac:dyDescent="0.25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4"/>
        <v>41839.208333333336</v>
      </c>
      <c r="O174" s="5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4"/>
        <v>41412.208333333336</v>
      </c>
      <c r="O175" s="5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4"/>
        <v>42282.208333333328</v>
      </c>
      <c r="O176" s="5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idden="1" x14ac:dyDescent="0.25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4"/>
        <v>42613.208333333328</v>
      </c>
      <c r="O177" s="5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hidden="1" x14ac:dyDescent="0.25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4"/>
        <v>42616.208333333328</v>
      </c>
      <c r="O178" s="5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4"/>
        <v>40497.25</v>
      </c>
      <c r="O179" s="5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idden="1" x14ac:dyDescent="0.25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4"/>
        <v>42999.208333333328</v>
      </c>
      <c r="O180" s="5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4"/>
        <v>41350.208333333336</v>
      </c>
      <c r="O181" s="5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4"/>
        <v>40259.208333333336</v>
      </c>
      <c r="O182" s="5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idden="1" x14ac:dyDescent="0.25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4"/>
        <v>43012.208333333328</v>
      </c>
      <c r="O183" s="5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4"/>
        <v>43631.208333333328</v>
      </c>
      <c r="O184" s="5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hidden="1" x14ac:dyDescent="0.25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4"/>
        <v>40430.208333333336</v>
      </c>
      <c r="O185" s="5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4"/>
        <v>43588.208333333328</v>
      </c>
      <c r="O186" s="5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idden="1" x14ac:dyDescent="0.25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4"/>
        <v>43233.208333333328</v>
      </c>
      <c r="O187" s="5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idden="1" x14ac:dyDescent="0.25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4"/>
        <v>41782.208333333336</v>
      </c>
      <c r="O188" s="5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4"/>
        <v>41328.25</v>
      </c>
      <c r="O189" s="5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idden="1" x14ac:dyDescent="0.25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4"/>
        <v>41975.25</v>
      </c>
      <c r="O190" s="5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idden="1" x14ac:dyDescent="0.25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4"/>
        <v>42433.25</v>
      </c>
      <c r="O191" s="5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idden="1" x14ac:dyDescent="0.25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4"/>
        <v>41429.208333333336</v>
      </c>
      <c r="O192" s="5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idden="1" x14ac:dyDescent="0.25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4"/>
        <v>43536.208333333328</v>
      </c>
      <c r="O193" s="5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idden="1" x14ac:dyDescent="0.25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4"/>
        <v>41817.208333333336</v>
      </c>
      <c r="O194" s="5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idden="1" x14ac:dyDescent="0.25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0">(((L195/60)/60)/24)+DATE(1970,1,1)</f>
        <v>43198.208333333328</v>
      </c>
      <c r="O195" s="5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25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0"/>
        <v>42261.208333333328</v>
      </c>
      <c r="O196" s="5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0"/>
        <v>43310.208333333328</v>
      </c>
      <c r="O197" s="5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idden="1" x14ac:dyDescent="0.25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0"/>
        <v>42616.208333333328</v>
      </c>
      <c r="O198" s="5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0"/>
        <v>42909.208333333328</v>
      </c>
      <c r="O199" s="5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idden="1" x14ac:dyDescent="0.25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0"/>
        <v>40396.208333333336</v>
      </c>
      <c r="O200" s="5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idden="1" x14ac:dyDescent="0.25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0"/>
        <v>42192.208333333328</v>
      </c>
      <c r="O201" s="5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idden="1" x14ac:dyDescent="0.25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0"/>
        <v>40262.208333333336</v>
      </c>
      <c r="O202" s="5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0"/>
        <v>41845.208333333336</v>
      </c>
      <c r="O203" s="5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idden="1" x14ac:dyDescent="0.25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0"/>
        <v>40818.208333333336</v>
      </c>
      <c r="O204" s="5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0"/>
        <v>42752.25</v>
      </c>
      <c r="O205" s="5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idden="1" x14ac:dyDescent="0.25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0"/>
        <v>40636.208333333336</v>
      </c>
      <c r="O206" s="5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0"/>
        <v>43390.208333333328</v>
      </c>
      <c r="O207" s="5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idden="1" x14ac:dyDescent="0.25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0"/>
        <v>40236.25</v>
      </c>
      <c r="O208" s="5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0"/>
        <v>43340.208333333328</v>
      </c>
      <c r="O209" s="5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0"/>
        <v>43048.25</v>
      </c>
      <c r="O210" s="5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idden="1" x14ac:dyDescent="0.25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0"/>
        <v>42496.208333333328</v>
      </c>
      <c r="O211" s="5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idden="1" x14ac:dyDescent="0.25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0"/>
        <v>42797.25</v>
      </c>
      <c r="O212" s="5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hidden="1" x14ac:dyDescent="0.25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0"/>
        <v>41513.208333333336</v>
      </c>
      <c r="O213" s="5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0"/>
        <v>43814.25</v>
      </c>
      <c r="O214" s="5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0"/>
        <v>40488.208333333336</v>
      </c>
      <c r="O215" s="5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0"/>
        <v>40409.208333333336</v>
      </c>
      <c r="O216" s="5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idden="1" x14ac:dyDescent="0.25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0"/>
        <v>43509.25</v>
      </c>
      <c r="O217" s="5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0"/>
        <v>40869.25</v>
      </c>
      <c r="O218" s="5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idden="1" x14ac:dyDescent="0.25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0"/>
        <v>43583.208333333328</v>
      </c>
      <c r="O219" s="5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0"/>
        <v>40858.25</v>
      </c>
      <c r="O220" s="5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0"/>
        <v>41137.208333333336</v>
      </c>
      <c r="O221" s="5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idden="1" x14ac:dyDescent="0.25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0"/>
        <v>40725.208333333336</v>
      </c>
      <c r="O222" s="5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hidden="1" x14ac:dyDescent="0.25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0"/>
        <v>41081.208333333336</v>
      </c>
      <c r="O223" s="5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0"/>
        <v>41914.208333333336</v>
      </c>
      <c r="O224" s="5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idden="1" x14ac:dyDescent="0.25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0"/>
        <v>42445.208333333328</v>
      </c>
      <c r="O225" s="5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0"/>
        <v>41906.208333333336</v>
      </c>
      <c r="O226" s="5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0"/>
        <v>41762.208333333336</v>
      </c>
      <c r="O227" s="5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0"/>
        <v>40276.208333333336</v>
      </c>
      <c r="O228" s="5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0"/>
        <v>42139.208333333328</v>
      </c>
      <c r="O229" s="5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0"/>
        <v>42613.208333333328</v>
      </c>
      <c r="O230" s="5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0"/>
        <v>42887.208333333328</v>
      </c>
      <c r="O231" s="5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0"/>
        <v>43805.25</v>
      </c>
      <c r="O232" s="5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idden="1" x14ac:dyDescent="0.25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0"/>
        <v>41415.208333333336</v>
      </c>
      <c r="O233" s="5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0"/>
        <v>42576.208333333328</v>
      </c>
      <c r="O234" s="5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0"/>
        <v>40706.208333333336</v>
      </c>
      <c r="O235" s="5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0"/>
        <v>42969.208333333328</v>
      </c>
      <c r="O236" s="5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hidden="1" x14ac:dyDescent="0.25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0"/>
        <v>42779.25</v>
      </c>
      <c r="O237" s="5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idden="1" x14ac:dyDescent="0.25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0"/>
        <v>43641.208333333328</v>
      </c>
      <c r="O238" s="5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0"/>
        <v>41754.208333333336</v>
      </c>
      <c r="O239" s="5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0"/>
        <v>43083.25</v>
      </c>
      <c r="O240" s="5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idden="1" x14ac:dyDescent="0.25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0"/>
        <v>42245.208333333328</v>
      </c>
      <c r="O241" s="5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0"/>
        <v>40396.208333333336</v>
      </c>
      <c r="O242" s="5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0"/>
        <v>41742.208333333336</v>
      </c>
      <c r="O243" s="5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0"/>
        <v>42865.208333333328</v>
      </c>
      <c r="O244" s="5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0"/>
        <v>43163.25</v>
      </c>
      <c r="O245" s="5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0"/>
        <v>41834.208333333336</v>
      </c>
      <c r="O246" s="5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0"/>
        <v>41736.208333333336</v>
      </c>
      <c r="O247" s="5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0"/>
        <v>41491.208333333336</v>
      </c>
      <c r="O248" s="5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0"/>
        <v>42726.25</v>
      </c>
      <c r="O249" s="5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0"/>
        <v>42004.25</v>
      </c>
      <c r="O250" s="5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0"/>
        <v>42006.25</v>
      </c>
      <c r="O251" s="5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idden="1" x14ac:dyDescent="0.25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0"/>
        <v>40203.25</v>
      </c>
      <c r="O252" s="5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idden="1" x14ac:dyDescent="0.25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0"/>
        <v>41252.25</v>
      </c>
      <c r="O253" s="5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0"/>
        <v>41572.208333333336</v>
      </c>
      <c r="O254" s="5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idden="1" x14ac:dyDescent="0.25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0"/>
        <v>40641.208333333336</v>
      </c>
      <c r="O255" s="5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0"/>
        <v>42787.25</v>
      </c>
      <c r="O256" s="5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0"/>
        <v>40590.25</v>
      </c>
      <c r="O257" s="5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idden="1" x14ac:dyDescent="0.25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0"/>
        <v>42393.25</v>
      </c>
      <c r="O258" s="5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26">(((L259/60)/60)/24)+DATE(1970,1,1)</f>
        <v>41338.25</v>
      </c>
      <c r="O259" s="5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25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26"/>
        <v>42712.25</v>
      </c>
      <c r="O260" s="5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26"/>
        <v>41251.25</v>
      </c>
      <c r="O261" s="5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26"/>
        <v>41180.208333333336</v>
      </c>
      <c r="O262" s="5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hidden="1" x14ac:dyDescent="0.25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26"/>
        <v>40415.208333333336</v>
      </c>
      <c r="O263" s="5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26"/>
        <v>40638.208333333336</v>
      </c>
      <c r="O264" s="5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26"/>
        <v>40187.25</v>
      </c>
      <c r="O265" s="5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26"/>
        <v>41317.25</v>
      </c>
      <c r="O266" s="5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26"/>
        <v>42372.25</v>
      </c>
      <c r="O267" s="5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idden="1" x14ac:dyDescent="0.25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26"/>
        <v>41950.25</v>
      </c>
      <c r="O268" s="5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26"/>
        <v>41206.208333333336</v>
      </c>
      <c r="O269" s="5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26"/>
        <v>41186.208333333336</v>
      </c>
      <c r="O270" s="5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26"/>
        <v>43496.25</v>
      </c>
      <c r="O271" s="5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idden="1" x14ac:dyDescent="0.25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26"/>
        <v>40514.25</v>
      </c>
      <c r="O272" s="5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hidden="1" x14ac:dyDescent="0.25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26"/>
        <v>42345.25</v>
      </c>
      <c r="O273" s="5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26"/>
        <v>43656.208333333328</v>
      </c>
      <c r="O274" s="5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26"/>
        <v>42995.208333333328</v>
      </c>
      <c r="O275" s="5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hidden="1" x14ac:dyDescent="0.25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26"/>
        <v>43045.25</v>
      </c>
      <c r="O276" s="5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26"/>
        <v>43561.208333333328</v>
      </c>
      <c r="O277" s="5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idden="1" x14ac:dyDescent="0.25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26"/>
        <v>41018.208333333336</v>
      </c>
      <c r="O278" s="5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26"/>
        <v>40378.208333333336</v>
      </c>
      <c r="O279" s="5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26"/>
        <v>41239.25</v>
      </c>
      <c r="O280" s="5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26"/>
        <v>43346.208333333328</v>
      </c>
      <c r="O281" s="5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26"/>
        <v>43060.25</v>
      </c>
      <c r="O282" s="5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idden="1" x14ac:dyDescent="0.25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26"/>
        <v>40979.25</v>
      </c>
      <c r="O283" s="5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26"/>
        <v>42701.25</v>
      </c>
      <c r="O284" s="5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hidden="1" x14ac:dyDescent="0.25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26"/>
        <v>42520.208333333328</v>
      </c>
      <c r="O285" s="5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idden="1" x14ac:dyDescent="0.25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26"/>
        <v>41030.208333333336</v>
      </c>
      <c r="O286" s="5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26"/>
        <v>42623.208333333328</v>
      </c>
      <c r="O287" s="5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idden="1" x14ac:dyDescent="0.25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26"/>
        <v>42697.25</v>
      </c>
      <c r="O288" s="5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26"/>
        <v>42122.208333333328</v>
      </c>
      <c r="O289" s="5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idden="1" x14ac:dyDescent="0.25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26"/>
        <v>40982.208333333336</v>
      </c>
      <c r="O290" s="5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26"/>
        <v>42219.208333333328</v>
      </c>
      <c r="O291" s="5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idden="1" x14ac:dyDescent="0.25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26"/>
        <v>41404.208333333336</v>
      </c>
      <c r="O292" s="5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26"/>
        <v>40831.208333333336</v>
      </c>
      <c r="O293" s="5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idden="1" x14ac:dyDescent="0.25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26"/>
        <v>40984.208333333336</v>
      </c>
      <c r="O294" s="5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idden="1" x14ac:dyDescent="0.25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26"/>
        <v>40456.208333333336</v>
      </c>
      <c r="O295" s="5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26"/>
        <v>43399.208333333328</v>
      </c>
      <c r="O296" s="5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hidden="1" x14ac:dyDescent="0.25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26"/>
        <v>41562.208333333336</v>
      </c>
      <c r="O297" s="5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hidden="1" x14ac:dyDescent="0.25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26"/>
        <v>43493.25</v>
      </c>
      <c r="O298" s="5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idden="1" x14ac:dyDescent="0.25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26"/>
        <v>41653.25</v>
      </c>
      <c r="O299" s="5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26"/>
        <v>42426.25</v>
      </c>
      <c r="O300" s="5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hidden="1" x14ac:dyDescent="0.25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26"/>
        <v>42432.25</v>
      </c>
      <c r="O301" s="5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idden="1" x14ac:dyDescent="0.25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26"/>
        <v>42977.208333333328</v>
      </c>
      <c r="O302" s="5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26"/>
        <v>42061.25</v>
      </c>
      <c r="O303" s="5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idden="1" x14ac:dyDescent="0.25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26"/>
        <v>43345.208333333328</v>
      </c>
      <c r="O304" s="5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idden="1" x14ac:dyDescent="0.25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26"/>
        <v>42376.25</v>
      </c>
      <c r="O305" s="5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26"/>
        <v>42589.208333333328</v>
      </c>
      <c r="O306" s="5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26"/>
        <v>42448.208333333328</v>
      </c>
      <c r="O307" s="5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hidden="1" x14ac:dyDescent="0.25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26"/>
        <v>42930.208333333328</v>
      </c>
      <c r="O308" s="5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26"/>
        <v>41066.208333333336</v>
      </c>
      <c r="O309" s="5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idden="1" x14ac:dyDescent="0.25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26"/>
        <v>40651.208333333336</v>
      </c>
      <c r="O310" s="5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idden="1" x14ac:dyDescent="0.25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26"/>
        <v>40807.208333333336</v>
      </c>
      <c r="O311" s="5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idden="1" x14ac:dyDescent="0.25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26"/>
        <v>40277.208333333336</v>
      </c>
      <c r="O312" s="5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26"/>
        <v>40590.25</v>
      </c>
      <c r="O313" s="5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26"/>
        <v>41572.208333333336</v>
      </c>
      <c r="O314" s="5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26"/>
        <v>40966.25</v>
      </c>
      <c r="O315" s="5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26"/>
        <v>43536.208333333328</v>
      </c>
      <c r="O316" s="5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hidden="1" x14ac:dyDescent="0.25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26"/>
        <v>41783.208333333336</v>
      </c>
      <c r="O317" s="5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idden="1" x14ac:dyDescent="0.25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26"/>
        <v>43788.25</v>
      </c>
      <c r="O318" s="5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idden="1" x14ac:dyDescent="0.25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26"/>
        <v>42869.208333333328</v>
      </c>
      <c r="O319" s="5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hidden="1" x14ac:dyDescent="0.25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26"/>
        <v>41684.25</v>
      </c>
      <c r="O320" s="5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idden="1" x14ac:dyDescent="0.25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26"/>
        <v>40402.208333333336</v>
      </c>
      <c r="O321" s="5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idden="1" x14ac:dyDescent="0.25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26"/>
        <v>40673.208333333336</v>
      </c>
      <c r="O322" s="5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hidden="1" x14ac:dyDescent="0.25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2">(((L323/60)/60)/24)+DATE(1970,1,1)</f>
        <v>40634.208333333336</v>
      </c>
      <c r="O323" s="5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.5" x14ac:dyDescent="0.25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2"/>
        <v>40507.25</v>
      </c>
      <c r="O324" s="5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idden="1" x14ac:dyDescent="0.25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2"/>
        <v>41725.208333333336</v>
      </c>
      <c r="O325" s="5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2"/>
        <v>42176.208333333328</v>
      </c>
      <c r="O326" s="5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hidden="1" x14ac:dyDescent="0.25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2"/>
        <v>43267.208333333328</v>
      </c>
      <c r="O327" s="5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hidden="1" x14ac:dyDescent="0.25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2"/>
        <v>42364.25</v>
      </c>
      <c r="O328" s="5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idden="1" x14ac:dyDescent="0.25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2"/>
        <v>43705.208333333328</v>
      </c>
      <c r="O329" s="5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2"/>
        <v>43434.25</v>
      </c>
      <c r="O330" s="5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idden="1" x14ac:dyDescent="0.25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2"/>
        <v>42716.25</v>
      </c>
      <c r="O331" s="5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2"/>
        <v>43077.25</v>
      </c>
      <c r="O332" s="5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2"/>
        <v>40896.25</v>
      </c>
      <c r="O333" s="5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2"/>
        <v>41361.208333333336</v>
      </c>
      <c r="O334" s="5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2"/>
        <v>43424.25</v>
      </c>
      <c r="O335" s="5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2"/>
        <v>43110.25</v>
      </c>
      <c r="O336" s="5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2"/>
        <v>43784.25</v>
      </c>
      <c r="O337" s="5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idden="1" x14ac:dyDescent="0.25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2"/>
        <v>40527.25</v>
      </c>
      <c r="O338" s="5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2"/>
        <v>43780.25</v>
      </c>
      <c r="O339" s="5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2"/>
        <v>40821.208333333336</v>
      </c>
      <c r="O340" s="5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idden="1" x14ac:dyDescent="0.25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2"/>
        <v>42949.208333333328</v>
      </c>
      <c r="O341" s="5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idden="1" x14ac:dyDescent="0.25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2"/>
        <v>40889.25</v>
      </c>
      <c r="O342" s="5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idden="1" x14ac:dyDescent="0.25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2"/>
        <v>42244.208333333328</v>
      </c>
      <c r="O343" s="5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idden="1" x14ac:dyDescent="0.25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2"/>
        <v>41475.208333333336</v>
      </c>
      <c r="O344" s="5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idden="1" x14ac:dyDescent="0.25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2"/>
        <v>41597.25</v>
      </c>
      <c r="O345" s="5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idden="1" x14ac:dyDescent="0.25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2"/>
        <v>43122.25</v>
      </c>
      <c r="O346" s="5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idden="1" x14ac:dyDescent="0.25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2"/>
        <v>42194.208333333328</v>
      </c>
      <c r="O347" s="5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idden="1" x14ac:dyDescent="0.25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2"/>
        <v>42971.208333333328</v>
      </c>
      <c r="O348" s="5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2"/>
        <v>42046.25</v>
      </c>
      <c r="O349" s="5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idden="1" x14ac:dyDescent="0.25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2"/>
        <v>42782.25</v>
      </c>
      <c r="O350" s="5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idden="1" x14ac:dyDescent="0.25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2"/>
        <v>42930.208333333328</v>
      </c>
      <c r="O351" s="5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idden="1" x14ac:dyDescent="0.25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2"/>
        <v>42144.208333333328</v>
      </c>
      <c r="O352" s="5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2"/>
        <v>42240.208333333328</v>
      </c>
      <c r="O353" s="5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idden="1" x14ac:dyDescent="0.25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2"/>
        <v>42315.25</v>
      </c>
      <c r="O354" s="5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2"/>
        <v>43651.208333333328</v>
      </c>
      <c r="O355" s="5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2"/>
        <v>41520.208333333336</v>
      </c>
      <c r="O356" s="5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idden="1" x14ac:dyDescent="0.25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2"/>
        <v>42757.25</v>
      </c>
      <c r="O357" s="5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idden="1" x14ac:dyDescent="0.25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2"/>
        <v>40922.25</v>
      </c>
      <c r="O358" s="5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2"/>
        <v>42250.208333333328</v>
      </c>
      <c r="O359" s="5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idden="1" x14ac:dyDescent="0.25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2"/>
        <v>43322.208333333328</v>
      </c>
      <c r="O360" s="5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2"/>
        <v>40782.208333333336</v>
      </c>
      <c r="O361" s="5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2"/>
        <v>40544.25</v>
      </c>
      <c r="O362" s="5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2"/>
        <v>43015.208333333328</v>
      </c>
      <c r="O363" s="5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2"/>
        <v>40570.25</v>
      </c>
      <c r="O364" s="5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2"/>
        <v>40904.25</v>
      </c>
      <c r="O365" s="5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2"/>
        <v>43164.25</v>
      </c>
      <c r="O366" s="5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2"/>
        <v>42733.25</v>
      </c>
      <c r="O367" s="5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2"/>
        <v>40546.25</v>
      </c>
      <c r="O368" s="5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idden="1" x14ac:dyDescent="0.25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2"/>
        <v>41930.208333333336</v>
      </c>
      <c r="O369" s="5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2"/>
        <v>40464.208333333336</v>
      </c>
      <c r="O370" s="5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2"/>
        <v>41308.25</v>
      </c>
      <c r="O371" s="5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2"/>
        <v>43570.208333333328</v>
      </c>
      <c r="O372" s="5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idden="1" x14ac:dyDescent="0.25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2"/>
        <v>42043.25</v>
      </c>
      <c r="O373" s="5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2"/>
        <v>42012.25</v>
      </c>
      <c r="O374" s="5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2"/>
        <v>42964.208333333328</v>
      </c>
      <c r="O375" s="5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hidden="1" x14ac:dyDescent="0.25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2"/>
        <v>43476.25</v>
      </c>
      <c r="O376" s="5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hidden="1" x14ac:dyDescent="0.25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2"/>
        <v>42293.208333333328</v>
      </c>
      <c r="O377" s="5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2"/>
        <v>41826.208333333336</v>
      </c>
      <c r="O378" s="5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idden="1" x14ac:dyDescent="0.25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2"/>
        <v>43760.208333333328</v>
      </c>
      <c r="O379" s="5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idden="1" x14ac:dyDescent="0.25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2"/>
        <v>43241.208333333328</v>
      </c>
      <c r="O380" s="5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idden="1" x14ac:dyDescent="0.25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2"/>
        <v>40843.208333333336</v>
      </c>
      <c r="O381" s="5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2"/>
        <v>41448.208333333336</v>
      </c>
      <c r="O382" s="5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2"/>
        <v>42163.208333333328</v>
      </c>
      <c r="O383" s="5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hidden="1" x14ac:dyDescent="0.25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2"/>
        <v>43024.208333333328</v>
      </c>
      <c r="O384" s="5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2"/>
        <v>43509.25</v>
      </c>
      <c r="O385" s="5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2"/>
        <v>42776.25</v>
      </c>
      <c r="O386" s="5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38">(((L387/60)/60)/24)+DATE(1970,1,1)</f>
        <v>43553.208333333328</v>
      </c>
      <c r="O387" s="5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.5" hidden="1" x14ac:dyDescent="0.25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38"/>
        <v>40355.208333333336</v>
      </c>
      <c r="O388" s="5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idden="1" x14ac:dyDescent="0.25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38"/>
        <v>41072.208333333336</v>
      </c>
      <c r="O389" s="5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idden="1" x14ac:dyDescent="0.25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38"/>
        <v>40912.25</v>
      </c>
      <c r="O390" s="5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38"/>
        <v>40479.208333333336</v>
      </c>
      <c r="O391" s="5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38"/>
        <v>41530.208333333336</v>
      </c>
      <c r="O392" s="5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idden="1" x14ac:dyDescent="0.25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38"/>
        <v>41653.25</v>
      </c>
      <c r="O393" s="5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hidden="1" x14ac:dyDescent="0.25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38"/>
        <v>40549.25</v>
      </c>
      <c r="O394" s="5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38"/>
        <v>42933.208333333328</v>
      </c>
      <c r="O395" s="5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38"/>
        <v>41484.208333333336</v>
      </c>
      <c r="O396" s="5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38"/>
        <v>40885.25</v>
      </c>
      <c r="O397" s="5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38"/>
        <v>43378.208333333328</v>
      </c>
      <c r="O398" s="5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38"/>
        <v>41417.208333333336</v>
      </c>
      <c r="O399" s="5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38"/>
        <v>43228.208333333328</v>
      </c>
      <c r="O400" s="5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idden="1" x14ac:dyDescent="0.25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38"/>
        <v>40576.25</v>
      </c>
      <c r="O401" s="5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hidden="1" x14ac:dyDescent="0.25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38"/>
        <v>41502.208333333336</v>
      </c>
      <c r="O402" s="5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38"/>
        <v>43765.208333333328</v>
      </c>
      <c r="O403" s="5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idden="1" x14ac:dyDescent="0.25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38"/>
        <v>40914.25</v>
      </c>
      <c r="O404" s="5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idden="1" x14ac:dyDescent="0.25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38"/>
        <v>40310.208333333336</v>
      </c>
      <c r="O405" s="5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38"/>
        <v>43053.25</v>
      </c>
      <c r="O406" s="5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idden="1" x14ac:dyDescent="0.25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38"/>
        <v>43255.208333333328</v>
      </c>
      <c r="O407" s="5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38"/>
        <v>41304.25</v>
      </c>
      <c r="O408" s="5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38"/>
        <v>43751.208333333328</v>
      </c>
      <c r="O409" s="5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38"/>
        <v>42541.208333333328</v>
      </c>
      <c r="O410" s="5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idden="1" x14ac:dyDescent="0.25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38"/>
        <v>42843.208333333328</v>
      </c>
      <c r="O411" s="5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idden="1" x14ac:dyDescent="0.25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38"/>
        <v>42122.208333333328</v>
      </c>
      <c r="O412" s="5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38"/>
        <v>42884.208333333328</v>
      </c>
      <c r="O413" s="5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38"/>
        <v>41642.25</v>
      </c>
      <c r="O414" s="5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idden="1" x14ac:dyDescent="0.25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38"/>
        <v>43431.25</v>
      </c>
      <c r="O415" s="5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idden="1" x14ac:dyDescent="0.25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38"/>
        <v>40288.208333333336</v>
      </c>
      <c r="O416" s="5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idden="1" x14ac:dyDescent="0.25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38"/>
        <v>40921.25</v>
      </c>
      <c r="O417" s="5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hidden="1" x14ac:dyDescent="0.25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38"/>
        <v>40560.25</v>
      </c>
      <c r="O418" s="5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idden="1" x14ac:dyDescent="0.25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38"/>
        <v>43407.208333333328</v>
      </c>
      <c r="O419" s="5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idden="1" x14ac:dyDescent="0.25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38"/>
        <v>41035.208333333336</v>
      </c>
      <c r="O420" s="5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38"/>
        <v>40899.25</v>
      </c>
      <c r="O421" s="5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38"/>
        <v>42911.208333333328</v>
      </c>
      <c r="O422" s="5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idden="1" x14ac:dyDescent="0.25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38"/>
        <v>42915.208333333328</v>
      </c>
      <c r="O423" s="5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38"/>
        <v>40285.208333333336</v>
      </c>
      <c r="O424" s="5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idden="1" x14ac:dyDescent="0.25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38"/>
        <v>40808.208333333336</v>
      </c>
      <c r="O425" s="5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idden="1" x14ac:dyDescent="0.25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38"/>
        <v>43208.208333333328</v>
      </c>
      <c r="O426" s="5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38"/>
        <v>42213.208333333328</v>
      </c>
      <c r="O427" s="5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38"/>
        <v>41332.25</v>
      </c>
      <c r="O428" s="5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38"/>
        <v>41895.208333333336</v>
      </c>
      <c r="O429" s="5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idden="1" x14ac:dyDescent="0.25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38"/>
        <v>40585.25</v>
      </c>
      <c r="O430" s="5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idden="1" x14ac:dyDescent="0.25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38"/>
        <v>41680.25</v>
      </c>
      <c r="O431" s="5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idden="1" x14ac:dyDescent="0.25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38"/>
        <v>43737.208333333328</v>
      </c>
      <c r="O432" s="5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38"/>
        <v>43273.208333333328</v>
      </c>
      <c r="O433" s="5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idden="1" x14ac:dyDescent="0.25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38"/>
        <v>41761.208333333336</v>
      </c>
      <c r="O434" s="5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idden="1" x14ac:dyDescent="0.25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38"/>
        <v>41603.25</v>
      </c>
      <c r="O435" s="5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idden="1" x14ac:dyDescent="0.25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38"/>
        <v>42705.25</v>
      </c>
      <c r="O436" s="5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38"/>
        <v>41988.25</v>
      </c>
      <c r="O437" s="5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38"/>
        <v>43575.208333333328</v>
      </c>
      <c r="O438" s="5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38"/>
        <v>42260.208333333328</v>
      </c>
      <c r="O439" s="5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38"/>
        <v>41337.25</v>
      </c>
      <c r="O440" s="5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38"/>
        <v>42680.208333333328</v>
      </c>
      <c r="O441" s="5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38"/>
        <v>42916.208333333328</v>
      </c>
      <c r="O442" s="5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idden="1" x14ac:dyDescent="0.25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38"/>
        <v>41025.208333333336</v>
      </c>
      <c r="O443" s="5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38"/>
        <v>42980.208333333328</v>
      </c>
      <c r="O444" s="5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idden="1" x14ac:dyDescent="0.25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38"/>
        <v>40451.208333333336</v>
      </c>
      <c r="O445" s="5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38"/>
        <v>40748.208333333336</v>
      </c>
      <c r="O446" s="5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38"/>
        <v>40515.25</v>
      </c>
      <c r="O447" s="5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idden="1" x14ac:dyDescent="0.25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38"/>
        <v>41261.25</v>
      </c>
      <c r="O448" s="5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hidden="1" x14ac:dyDescent="0.25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38"/>
        <v>43088.25</v>
      </c>
      <c r="O449" s="5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idden="1" x14ac:dyDescent="0.25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38"/>
        <v>41378.208333333336</v>
      </c>
      <c r="O450" s="5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44">(((L451/60)/60)/24)+DATE(1970,1,1)</f>
        <v>43530.25</v>
      </c>
      <c r="O451" s="5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hidden="1" x14ac:dyDescent="0.25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44"/>
        <v>43394.208333333328</v>
      </c>
      <c r="O452" s="5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44"/>
        <v>42935.208333333328</v>
      </c>
      <c r="O453" s="5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hidden="1" x14ac:dyDescent="0.25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44"/>
        <v>40365.208333333336</v>
      </c>
      <c r="O454" s="5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hidden="1" x14ac:dyDescent="0.25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44"/>
        <v>42705.25</v>
      </c>
      <c r="O455" s="5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idden="1" x14ac:dyDescent="0.25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44"/>
        <v>41568.208333333336</v>
      </c>
      <c r="O456" s="5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44"/>
        <v>40809.208333333336</v>
      </c>
      <c r="O457" s="5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44"/>
        <v>43141.25</v>
      </c>
      <c r="O458" s="5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idden="1" x14ac:dyDescent="0.25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44"/>
        <v>42657.208333333328</v>
      </c>
      <c r="O459" s="5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44"/>
        <v>40265.208333333336</v>
      </c>
      <c r="O460" s="5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idden="1" x14ac:dyDescent="0.25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44"/>
        <v>42001.25</v>
      </c>
      <c r="O461" s="5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44"/>
        <v>40399.208333333336</v>
      </c>
      <c r="O462" s="5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44"/>
        <v>41757.208333333336</v>
      </c>
      <c r="O463" s="5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idden="1" x14ac:dyDescent="0.25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44"/>
        <v>41304.25</v>
      </c>
      <c r="O464" s="5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44"/>
        <v>41639.25</v>
      </c>
      <c r="O465" s="5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44"/>
        <v>43142.25</v>
      </c>
      <c r="O466" s="5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44"/>
        <v>43127.25</v>
      </c>
      <c r="O467" s="5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44"/>
        <v>41409.208333333336</v>
      </c>
      <c r="O468" s="5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44"/>
        <v>42331.25</v>
      </c>
      <c r="O469" s="5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idden="1" x14ac:dyDescent="0.25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44"/>
        <v>43569.208333333328</v>
      </c>
      <c r="O470" s="5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44"/>
        <v>42142.208333333328</v>
      </c>
      <c r="O471" s="5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44"/>
        <v>42716.25</v>
      </c>
      <c r="O472" s="5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44"/>
        <v>41031.208333333336</v>
      </c>
      <c r="O473" s="5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idden="1" x14ac:dyDescent="0.25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44"/>
        <v>43535.208333333328</v>
      </c>
      <c r="O474" s="5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44"/>
        <v>43277.208333333328</v>
      </c>
      <c r="O475" s="5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44"/>
        <v>41989.25</v>
      </c>
      <c r="O476" s="5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44"/>
        <v>41450.208333333336</v>
      </c>
      <c r="O477" s="5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hidden="1" x14ac:dyDescent="0.25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44"/>
        <v>43322.208333333328</v>
      </c>
      <c r="O478" s="5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idden="1" x14ac:dyDescent="0.25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44"/>
        <v>40720.208333333336</v>
      </c>
      <c r="O479" s="5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44"/>
        <v>42072.208333333328</v>
      </c>
      <c r="O480" s="5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44"/>
        <v>42945.208333333328</v>
      </c>
      <c r="O481" s="5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44"/>
        <v>40248.25</v>
      </c>
      <c r="O482" s="5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hidden="1" x14ac:dyDescent="0.25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44"/>
        <v>41913.208333333336</v>
      </c>
      <c r="O483" s="5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hidden="1" x14ac:dyDescent="0.25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44"/>
        <v>40963.25</v>
      </c>
      <c r="O484" s="5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idden="1" x14ac:dyDescent="0.25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44"/>
        <v>43811.25</v>
      </c>
      <c r="O485" s="5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44"/>
        <v>41855.208333333336</v>
      </c>
      <c r="O486" s="5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hidden="1" x14ac:dyDescent="0.25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44"/>
        <v>43626.208333333328</v>
      </c>
      <c r="O487" s="5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hidden="1" x14ac:dyDescent="0.25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44"/>
        <v>43168.25</v>
      </c>
      <c r="O488" s="5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44"/>
        <v>42845.208333333328</v>
      </c>
      <c r="O489" s="5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44"/>
        <v>42403.25</v>
      </c>
      <c r="O490" s="5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44"/>
        <v>40406.208333333336</v>
      </c>
      <c r="O491" s="5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44"/>
        <v>43786.25</v>
      </c>
      <c r="O492" s="5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44"/>
        <v>41456.208333333336</v>
      </c>
      <c r="O493" s="5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idden="1" x14ac:dyDescent="0.25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44"/>
        <v>40336.208333333336</v>
      </c>
      <c r="O494" s="5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44"/>
        <v>43645.208333333328</v>
      </c>
      <c r="O495" s="5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44"/>
        <v>40990.208333333336</v>
      </c>
      <c r="O496" s="5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44"/>
        <v>41800.208333333336</v>
      </c>
      <c r="O497" s="5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idden="1" x14ac:dyDescent="0.25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44"/>
        <v>42876.208333333328</v>
      </c>
      <c r="O498" s="5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idden="1" x14ac:dyDescent="0.25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44"/>
        <v>42724.25</v>
      </c>
      <c r="O499" s="5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idden="1" x14ac:dyDescent="0.25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44"/>
        <v>42005.25</v>
      </c>
      <c r="O500" s="5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hidden="1" x14ac:dyDescent="0.25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44"/>
        <v>42444.208333333328</v>
      </c>
      <c r="O501" s="5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idden="1" x14ac:dyDescent="0.25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44"/>
        <v>41395.208333333336</v>
      </c>
      <c r="O502" s="5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idden="1" x14ac:dyDescent="0.25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44"/>
        <v>41345.208333333336</v>
      </c>
      <c r="O503" s="5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44"/>
        <v>41117.208333333336</v>
      </c>
      <c r="O504" s="5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44"/>
        <v>42186.208333333328</v>
      </c>
      <c r="O505" s="5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idden="1" x14ac:dyDescent="0.25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44"/>
        <v>42142.208333333328</v>
      </c>
      <c r="O506" s="5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idden="1" x14ac:dyDescent="0.25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44"/>
        <v>41341.25</v>
      </c>
      <c r="O507" s="5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44"/>
        <v>43062.25</v>
      </c>
      <c r="O508" s="5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hidden="1" x14ac:dyDescent="0.25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44"/>
        <v>41373.208333333336</v>
      </c>
      <c r="O509" s="5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44"/>
        <v>43310.208333333328</v>
      </c>
      <c r="O510" s="5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idden="1" x14ac:dyDescent="0.25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44"/>
        <v>41034.208333333336</v>
      </c>
      <c r="O511" s="5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44"/>
        <v>43251.208333333328</v>
      </c>
      <c r="O512" s="5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idden="1" x14ac:dyDescent="0.25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44"/>
        <v>43671.208333333328</v>
      </c>
      <c r="O513" s="5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44"/>
        <v>41825.208333333336</v>
      </c>
      <c r="O514" s="5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idden="1" x14ac:dyDescent="0.25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0">(((L515/60)/60)/24)+DATE(1970,1,1)</f>
        <v>40430.208333333336</v>
      </c>
      <c r="O515" s="5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idden="1" x14ac:dyDescent="0.25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0"/>
        <v>41614.25</v>
      </c>
      <c r="O516" s="5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idden="1" x14ac:dyDescent="0.25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0"/>
        <v>40900.25</v>
      </c>
      <c r="O517" s="5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idden="1" x14ac:dyDescent="0.25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0"/>
        <v>40396.208333333336</v>
      </c>
      <c r="O518" s="5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0"/>
        <v>42860.208333333328</v>
      </c>
      <c r="O519" s="5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hidden="1" x14ac:dyDescent="0.25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0"/>
        <v>43154.25</v>
      </c>
      <c r="O520" s="5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0"/>
        <v>42012.25</v>
      </c>
      <c r="O521" s="5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0"/>
        <v>43574.208333333328</v>
      </c>
      <c r="O522" s="5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0"/>
        <v>42605.208333333328</v>
      </c>
      <c r="O523" s="5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hidden="1" x14ac:dyDescent="0.25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0"/>
        <v>41093.208333333336</v>
      </c>
      <c r="O524" s="5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0"/>
        <v>40241.25</v>
      </c>
      <c r="O525" s="5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idden="1" x14ac:dyDescent="0.25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0"/>
        <v>40294.208333333336</v>
      </c>
      <c r="O526" s="5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idden="1" x14ac:dyDescent="0.25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0"/>
        <v>40505.25</v>
      </c>
      <c r="O527" s="5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0"/>
        <v>42364.25</v>
      </c>
      <c r="O528" s="5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idden="1" x14ac:dyDescent="0.25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0"/>
        <v>42405.25</v>
      </c>
      <c r="O529" s="5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idden="1" x14ac:dyDescent="0.25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0"/>
        <v>41601.25</v>
      </c>
      <c r="O530" s="5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idden="1" x14ac:dyDescent="0.25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0"/>
        <v>41769.208333333336</v>
      </c>
      <c r="O531" s="5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idden="1" x14ac:dyDescent="0.25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0"/>
        <v>40421.208333333336</v>
      </c>
      <c r="O532" s="5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hidden="1" x14ac:dyDescent="0.25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0"/>
        <v>41589.25</v>
      </c>
      <c r="O533" s="5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0"/>
        <v>43125.25</v>
      </c>
      <c r="O534" s="5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0"/>
        <v>41479.208333333336</v>
      </c>
      <c r="O535" s="5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idden="1" x14ac:dyDescent="0.25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0"/>
        <v>43329.208333333328</v>
      </c>
      <c r="O536" s="5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0"/>
        <v>43259.208333333328</v>
      </c>
      <c r="O537" s="5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0"/>
        <v>40414.208333333336</v>
      </c>
      <c r="O538" s="5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0"/>
        <v>43342.208333333328</v>
      </c>
      <c r="O539" s="5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idden="1" x14ac:dyDescent="0.25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0"/>
        <v>41539.208333333336</v>
      </c>
      <c r="O540" s="5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idden="1" x14ac:dyDescent="0.25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0"/>
        <v>43647.208333333328</v>
      </c>
      <c r="O541" s="5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0"/>
        <v>43225.208333333328</v>
      </c>
      <c r="O542" s="5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idden="1" x14ac:dyDescent="0.25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0"/>
        <v>42165.208333333328</v>
      </c>
      <c r="O543" s="5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idden="1" x14ac:dyDescent="0.25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0"/>
        <v>42391.25</v>
      </c>
      <c r="O544" s="5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idden="1" x14ac:dyDescent="0.25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0"/>
        <v>41528.208333333336</v>
      </c>
      <c r="O545" s="5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0"/>
        <v>42377.25</v>
      </c>
      <c r="O546" s="5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idden="1" x14ac:dyDescent="0.25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0"/>
        <v>43824.25</v>
      </c>
      <c r="O547" s="5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0"/>
        <v>43360.208333333328</v>
      </c>
      <c r="O548" s="5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0"/>
        <v>42029.25</v>
      </c>
      <c r="O549" s="5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0"/>
        <v>42461.208333333328</v>
      </c>
      <c r="O550" s="5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0"/>
        <v>41422.208333333336</v>
      </c>
      <c r="O551" s="5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hidden="1" x14ac:dyDescent="0.25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0"/>
        <v>40968.25</v>
      </c>
      <c r="O552" s="5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idden="1" x14ac:dyDescent="0.25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0"/>
        <v>41993.25</v>
      </c>
      <c r="O553" s="5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idden="1" x14ac:dyDescent="0.25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0"/>
        <v>42700.25</v>
      </c>
      <c r="O554" s="5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hidden="1" x14ac:dyDescent="0.25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0"/>
        <v>40545.25</v>
      </c>
      <c r="O555" s="5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0"/>
        <v>42723.25</v>
      </c>
      <c r="O556" s="5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0"/>
        <v>41731.208333333336</v>
      </c>
      <c r="O557" s="5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0"/>
        <v>40792.208333333336</v>
      </c>
      <c r="O558" s="5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0"/>
        <v>42279.208333333328</v>
      </c>
      <c r="O559" s="5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0"/>
        <v>42424.25</v>
      </c>
      <c r="O560" s="5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0"/>
        <v>42584.208333333328</v>
      </c>
      <c r="O561" s="5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0"/>
        <v>40865.25</v>
      </c>
      <c r="O562" s="5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0"/>
        <v>40833.208333333336</v>
      </c>
      <c r="O563" s="5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hidden="1" x14ac:dyDescent="0.25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0"/>
        <v>43536.208333333328</v>
      </c>
      <c r="O564" s="5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0"/>
        <v>43417.25</v>
      </c>
      <c r="O565" s="5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idden="1" x14ac:dyDescent="0.25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0"/>
        <v>42078.208333333328</v>
      </c>
      <c r="O566" s="5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0"/>
        <v>40862.25</v>
      </c>
      <c r="O567" s="5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idden="1" x14ac:dyDescent="0.25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0"/>
        <v>42424.25</v>
      </c>
      <c r="O568" s="5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0"/>
        <v>41830.208333333336</v>
      </c>
      <c r="O569" s="5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0"/>
        <v>40374.208333333336</v>
      </c>
      <c r="O570" s="5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0"/>
        <v>40554.25</v>
      </c>
      <c r="O571" s="5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0"/>
        <v>41993.25</v>
      </c>
      <c r="O572" s="5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idden="1" x14ac:dyDescent="0.25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0"/>
        <v>42174.208333333328</v>
      </c>
      <c r="O573" s="5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idden="1" x14ac:dyDescent="0.25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0"/>
        <v>42275.208333333328</v>
      </c>
      <c r="O574" s="5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0"/>
        <v>41761.208333333336</v>
      </c>
      <c r="O575" s="5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0"/>
        <v>43806.25</v>
      </c>
      <c r="O576" s="5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idden="1" x14ac:dyDescent="0.25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0"/>
        <v>41779.208333333336</v>
      </c>
      <c r="O577" s="5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hidden="1" x14ac:dyDescent="0.25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0"/>
        <v>43040.208333333328</v>
      </c>
      <c r="O578" s="5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idden="1" x14ac:dyDescent="0.25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56">(((L579/60)/60)/24)+DATE(1970,1,1)</f>
        <v>40613.25</v>
      </c>
      <c r="O579" s="5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hidden="1" x14ac:dyDescent="0.25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56"/>
        <v>40878.25</v>
      </c>
      <c r="O580" s="5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56"/>
        <v>40762.208333333336</v>
      </c>
      <c r="O581" s="5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56"/>
        <v>41696.25</v>
      </c>
      <c r="O582" s="5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idden="1" x14ac:dyDescent="0.25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56"/>
        <v>40662.208333333336</v>
      </c>
      <c r="O583" s="5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idden="1" x14ac:dyDescent="0.25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56"/>
        <v>42165.208333333328</v>
      </c>
      <c r="O584" s="5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56"/>
        <v>40959.25</v>
      </c>
      <c r="O585" s="5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56"/>
        <v>41024.208333333336</v>
      </c>
      <c r="O586" s="5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56"/>
        <v>40255.208333333336</v>
      </c>
      <c r="O587" s="5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56"/>
        <v>40499.25</v>
      </c>
      <c r="O588" s="5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idden="1" x14ac:dyDescent="0.25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56"/>
        <v>43484.25</v>
      </c>
      <c r="O589" s="5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idden="1" x14ac:dyDescent="0.25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56"/>
        <v>40262.208333333336</v>
      </c>
      <c r="O590" s="5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idden="1" x14ac:dyDescent="0.25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56"/>
        <v>42190.208333333328</v>
      </c>
      <c r="O591" s="5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hidden="1" x14ac:dyDescent="0.25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56"/>
        <v>41994.25</v>
      </c>
      <c r="O592" s="5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56"/>
        <v>40373.208333333336</v>
      </c>
      <c r="O593" s="5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hidden="1" x14ac:dyDescent="0.25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56"/>
        <v>41789.208333333336</v>
      </c>
      <c r="O594" s="5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56"/>
        <v>41724.208333333336</v>
      </c>
      <c r="O595" s="5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hidden="1" x14ac:dyDescent="0.25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56"/>
        <v>42548.208333333328</v>
      </c>
      <c r="O596" s="5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56"/>
        <v>40253.208333333336</v>
      </c>
      <c r="O597" s="5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idden="1" x14ac:dyDescent="0.25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56"/>
        <v>42434.25</v>
      </c>
      <c r="O598" s="5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56"/>
        <v>43786.25</v>
      </c>
      <c r="O599" s="5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56"/>
        <v>40344.208333333336</v>
      </c>
      <c r="O600" s="5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hidden="1" x14ac:dyDescent="0.25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56"/>
        <v>42047.25</v>
      </c>
      <c r="O601" s="5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idden="1" x14ac:dyDescent="0.25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56"/>
        <v>41485.208333333336</v>
      </c>
      <c r="O602" s="5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56"/>
        <v>41789.208333333336</v>
      </c>
      <c r="O603" s="5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56"/>
        <v>42160.208333333328</v>
      </c>
      <c r="O604" s="5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56"/>
        <v>43573.208333333328</v>
      </c>
      <c r="O605" s="5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56"/>
        <v>40565.25</v>
      </c>
      <c r="O606" s="5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56"/>
        <v>42280.208333333328</v>
      </c>
      <c r="O607" s="5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56"/>
        <v>42436.25</v>
      </c>
      <c r="O608" s="5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56"/>
        <v>41721.208333333336</v>
      </c>
      <c r="O609" s="5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56"/>
        <v>43530.25</v>
      </c>
      <c r="O610" s="5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56"/>
        <v>43481.25</v>
      </c>
      <c r="O611" s="5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56"/>
        <v>41259.25</v>
      </c>
      <c r="O612" s="5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idden="1" x14ac:dyDescent="0.25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56"/>
        <v>41480.208333333336</v>
      </c>
      <c r="O613" s="5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56"/>
        <v>40474.208333333336</v>
      </c>
      <c r="O614" s="5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56"/>
        <v>42973.208333333328</v>
      </c>
      <c r="O615" s="5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56"/>
        <v>42746.25</v>
      </c>
      <c r="O616" s="5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56"/>
        <v>42489.208333333328</v>
      </c>
      <c r="O617" s="5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56"/>
        <v>41537.208333333336</v>
      </c>
      <c r="O618" s="5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56"/>
        <v>41794.208333333336</v>
      </c>
      <c r="O619" s="5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idden="1" x14ac:dyDescent="0.25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56"/>
        <v>41396.208333333336</v>
      </c>
      <c r="O620" s="5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idden="1" x14ac:dyDescent="0.25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56"/>
        <v>40669.208333333336</v>
      </c>
      <c r="O621" s="5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56"/>
        <v>42559.208333333328</v>
      </c>
      <c r="O622" s="5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56"/>
        <v>42626.208333333328</v>
      </c>
      <c r="O623" s="5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idden="1" x14ac:dyDescent="0.25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56"/>
        <v>43205.208333333328</v>
      </c>
      <c r="O624" s="5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56"/>
        <v>42201.208333333328</v>
      </c>
      <c r="O625" s="5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56"/>
        <v>42029.25</v>
      </c>
      <c r="O626" s="5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hidden="1" x14ac:dyDescent="0.25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56"/>
        <v>43857.25</v>
      </c>
      <c r="O627" s="5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56"/>
        <v>40449.208333333336</v>
      </c>
      <c r="O628" s="5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56"/>
        <v>40345.208333333336</v>
      </c>
      <c r="O629" s="5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56"/>
        <v>40455.208333333336</v>
      </c>
      <c r="O630" s="5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idden="1" x14ac:dyDescent="0.25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56"/>
        <v>42557.208333333328</v>
      </c>
      <c r="O631" s="5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idden="1" x14ac:dyDescent="0.25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56"/>
        <v>43586.208333333328</v>
      </c>
      <c r="O632" s="5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56"/>
        <v>43550.208333333328</v>
      </c>
      <c r="O633" s="5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idden="1" x14ac:dyDescent="0.25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56"/>
        <v>41945.208333333336</v>
      </c>
      <c r="O634" s="5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idden="1" x14ac:dyDescent="0.25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56"/>
        <v>42315.25</v>
      </c>
      <c r="O635" s="5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idden="1" x14ac:dyDescent="0.25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56"/>
        <v>42819.208333333328</v>
      </c>
      <c r="O636" s="5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56"/>
        <v>41314.25</v>
      </c>
      <c r="O637" s="5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idden="1" x14ac:dyDescent="0.25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56"/>
        <v>40926.25</v>
      </c>
      <c r="O638" s="5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idden="1" x14ac:dyDescent="0.25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56"/>
        <v>42688.25</v>
      </c>
      <c r="O639" s="5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idden="1" x14ac:dyDescent="0.25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56"/>
        <v>40386.208333333336</v>
      </c>
      <c r="O640" s="5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idden="1" x14ac:dyDescent="0.25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56"/>
        <v>43309.208333333328</v>
      </c>
      <c r="O641" s="5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idden="1" x14ac:dyDescent="0.25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56"/>
        <v>42387.25</v>
      </c>
      <c r="O642" s="5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62">(((L643/60)/60)/24)+DATE(1970,1,1)</f>
        <v>42786.25</v>
      </c>
      <c r="O643" s="5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25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62"/>
        <v>43451.25</v>
      </c>
      <c r="O644" s="5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62"/>
        <v>42795.25</v>
      </c>
      <c r="O645" s="5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idden="1" x14ac:dyDescent="0.25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62"/>
        <v>43452.25</v>
      </c>
      <c r="O646" s="5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idden="1" x14ac:dyDescent="0.25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62"/>
        <v>43369.208333333328</v>
      </c>
      <c r="O647" s="5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idden="1" x14ac:dyDescent="0.25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62"/>
        <v>41346.208333333336</v>
      </c>
      <c r="O648" s="5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idden="1" x14ac:dyDescent="0.25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62"/>
        <v>43199.208333333328</v>
      </c>
      <c r="O649" s="5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idden="1" x14ac:dyDescent="0.25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62"/>
        <v>42922.208333333328</v>
      </c>
      <c r="O650" s="5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idden="1" x14ac:dyDescent="0.25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62"/>
        <v>40471.208333333336</v>
      </c>
      <c r="O651" s="5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idden="1" x14ac:dyDescent="0.25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62"/>
        <v>41828.208333333336</v>
      </c>
      <c r="O652" s="5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idden="1" x14ac:dyDescent="0.25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62"/>
        <v>41692.25</v>
      </c>
      <c r="O653" s="5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62"/>
        <v>42587.208333333328</v>
      </c>
      <c r="O654" s="5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62"/>
        <v>42468.208333333328</v>
      </c>
      <c r="O655" s="5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62"/>
        <v>42240.208333333328</v>
      </c>
      <c r="O656" s="5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62"/>
        <v>42796.25</v>
      </c>
      <c r="O657" s="5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hidden="1" x14ac:dyDescent="0.25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62"/>
        <v>43097.25</v>
      </c>
      <c r="O658" s="5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idden="1" x14ac:dyDescent="0.25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62"/>
        <v>43096.25</v>
      </c>
      <c r="O659" s="5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idden="1" x14ac:dyDescent="0.25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62"/>
        <v>42246.208333333328</v>
      </c>
      <c r="O660" s="5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idden="1" x14ac:dyDescent="0.25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62"/>
        <v>40570.25</v>
      </c>
      <c r="O661" s="5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idden="1" x14ac:dyDescent="0.25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62"/>
        <v>42237.208333333328</v>
      </c>
      <c r="O662" s="5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idden="1" x14ac:dyDescent="0.25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62"/>
        <v>40996.208333333336</v>
      </c>
      <c r="O663" s="5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idden="1" x14ac:dyDescent="0.25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62"/>
        <v>43443.25</v>
      </c>
      <c r="O664" s="5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idden="1" x14ac:dyDescent="0.25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62"/>
        <v>40458.208333333336</v>
      </c>
      <c r="O665" s="5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idden="1" x14ac:dyDescent="0.25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62"/>
        <v>40959.25</v>
      </c>
      <c r="O666" s="5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62"/>
        <v>40733.208333333336</v>
      </c>
      <c r="O667" s="5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idden="1" x14ac:dyDescent="0.25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62"/>
        <v>41516.208333333336</v>
      </c>
      <c r="O668" s="5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62"/>
        <v>41892.208333333336</v>
      </c>
      <c r="O669" s="5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hidden="1" x14ac:dyDescent="0.25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62"/>
        <v>41122.208333333336</v>
      </c>
      <c r="O670" s="5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62"/>
        <v>42912.208333333328</v>
      </c>
      <c r="O671" s="5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62"/>
        <v>42425.25</v>
      </c>
      <c r="O672" s="5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62"/>
        <v>40390.208333333336</v>
      </c>
      <c r="O673" s="5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idden="1" x14ac:dyDescent="0.25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62"/>
        <v>43180.208333333328</v>
      </c>
      <c r="O674" s="5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idden="1" x14ac:dyDescent="0.25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62"/>
        <v>42475.208333333328</v>
      </c>
      <c r="O675" s="5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idden="1" x14ac:dyDescent="0.25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62"/>
        <v>40774.208333333336</v>
      </c>
      <c r="O676" s="5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62"/>
        <v>43719.208333333328</v>
      </c>
      <c r="O677" s="5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62"/>
        <v>41178.208333333336</v>
      </c>
      <c r="O678" s="5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idden="1" x14ac:dyDescent="0.25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62"/>
        <v>42561.208333333328</v>
      </c>
      <c r="O679" s="5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idden="1" x14ac:dyDescent="0.25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62"/>
        <v>43484.25</v>
      </c>
      <c r="O680" s="5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62"/>
        <v>43756.208333333328</v>
      </c>
      <c r="O681" s="5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hidden="1" x14ac:dyDescent="0.25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62"/>
        <v>43813.25</v>
      </c>
      <c r="O682" s="5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hidden="1" x14ac:dyDescent="0.25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62"/>
        <v>40898.25</v>
      </c>
      <c r="O683" s="5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62"/>
        <v>41619.25</v>
      </c>
      <c r="O684" s="5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62"/>
        <v>43359.208333333328</v>
      </c>
      <c r="O685" s="5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62"/>
        <v>40358.208333333336</v>
      </c>
      <c r="O686" s="5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idden="1" x14ac:dyDescent="0.25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62"/>
        <v>42239.208333333328</v>
      </c>
      <c r="O687" s="5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62"/>
        <v>43186.208333333328</v>
      </c>
      <c r="O688" s="5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62"/>
        <v>42806.25</v>
      </c>
      <c r="O689" s="5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62"/>
        <v>43475.25</v>
      </c>
      <c r="O690" s="5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62"/>
        <v>41576.208333333336</v>
      </c>
      <c r="O691" s="5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62"/>
        <v>40874.25</v>
      </c>
      <c r="O692" s="5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62"/>
        <v>41185.208333333336</v>
      </c>
      <c r="O693" s="5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idden="1" x14ac:dyDescent="0.25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62"/>
        <v>43655.208333333328</v>
      </c>
      <c r="O694" s="5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hidden="1" x14ac:dyDescent="0.25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62"/>
        <v>43025.208333333328</v>
      </c>
      <c r="O695" s="5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idden="1" x14ac:dyDescent="0.25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62"/>
        <v>43066.25</v>
      </c>
      <c r="O696" s="5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62"/>
        <v>42322.25</v>
      </c>
      <c r="O697" s="5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idden="1" x14ac:dyDescent="0.25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62"/>
        <v>42114.208333333328</v>
      </c>
      <c r="O698" s="5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62"/>
        <v>43190.208333333328</v>
      </c>
      <c r="O699" s="5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62"/>
        <v>40871.25</v>
      </c>
      <c r="O700" s="5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idden="1" x14ac:dyDescent="0.25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62"/>
        <v>43641.208333333328</v>
      </c>
      <c r="O701" s="5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hidden="1" x14ac:dyDescent="0.25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62"/>
        <v>40203.25</v>
      </c>
      <c r="O702" s="5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62"/>
        <v>40629.208333333336</v>
      </c>
      <c r="O703" s="5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hidden="1" x14ac:dyDescent="0.25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62"/>
        <v>41477.208333333336</v>
      </c>
      <c r="O704" s="5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62"/>
        <v>41020.208333333336</v>
      </c>
      <c r="O705" s="5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62"/>
        <v>42555.208333333328</v>
      </c>
      <c r="O706" s="5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idden="1" x14ac:dyDescent="0.25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68">(((L707/60)/60)/24)+DATE(1970,1,1)</f>
        <v>41619.25</v>
      </c>
      <c r="O707" s="5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.5" x14ac:dyDescent="0.25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68"/>
        <v>43471.25</v>
      </c>
      <c r="O708" s="5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68"/>
        <v>43442.25</v>
      </c>
      <c r="O709" s="5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68"/>
        <v>42877.208333333328</v>
      </c>
      <c r="O710" s="5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68"/>
        <v>41018.208333333336</v>
      </c>
      <c r="O711" s="5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68"/>
        <v>43295.208333333328</v>
      </c>
      <c r="O712" s="5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hidden="1" x14ac:dyDescent="0.25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68"/>
        <v>42393.25</v>
      </c>
      <c r="O713" s="5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68"/>
        <v>42559.208333333328</v>
      </c>
      <c r="O714" s="5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68"/>
        <v>42604.208333333328</v>
      </c>
      <c r="O715" s="5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68"/>
        <v>41870.208333333336</v>
      </c>
      <c r="O716" s="5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idden="1" x14ac:dyDescent="0.25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68"/>
        <v>40397.208333333336</v>
      </c>
      <c r="O717" s="5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68"/>
        <v>41465.208333333336</v>
      </c>
      <c r="O718" s="5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68"/>
        <v>40777.208333333336</v>
      </c>
      <c r="O719" s="5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68"/>
        <v>41442.208333333336</v>
      </c>
      <c r="O720" s="5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68"/>
        <v>41058.208333333336</v>
      </c>
      <c r="O721" s="5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hidden="1" x14ac:dyDescent="0.25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68"/>
        <v>43152.25</v>
      </c>
      <c r="O722" s="5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idden="1" x14ac:dyDescent="0.25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68"/>
        <v>43194.208333333328</v>
      </c>
      <c r="O723" s="5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68"/>
        <v>43045.25</v>
      </c>
      <c r="O724" s="5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68"/>
        <v>42431.25</v>
      </c>
      <c r="O725" s="5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68"/>
        <v>41934.208333333336</v>
      </c>
      <c r="O726" s="5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idden="1" x14ac:dyDescent="0.25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68"/>
        <v>41958.25</v>
      </c>
      <c r="O727" s="5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idden="1" x14ac:dyDescent="0.25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68"/>
        <v>40476.208333333336</v>
      </c>
      <c r="O728" s="5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68"/>
        <v>43485.25</v>
      </c>
      <c r="O729" s="5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hidden="1" x14ac:dyDescent="0.25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68"/>
        <v>42515.208333333328</v>
      </c>
      <c r="O730" s="5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68"/>
        <v>41309.25</v>
      </c>
      <c r="O731" s="5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68"/>
        <v>42147.208333333328</v>
      </c>
      <c r="O732" s="5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idden="1" x14ac:dyDescent="0.25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68"/>
        <v>42939.208333333328</v>
      </c>
      <c r="O733" s="5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idden="1" x14ac:dyDescent="0.25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68"/>
        <v>42816.208333333328</v>
      </c>
      <c r="O734" s="5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68"/>
        <v>41844.208333333336</v>
      </c>
      <c r="O735" s="5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68"/>
        <v>42763.25</v>
      </c>
      <c r="O736" s="5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68"/>
        <v>42459.208333333328</v>
      </c>
      <c r="O737" s="5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idden="1" x14ac:dyDescent="0.25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68"/>
        <v>42055.25</v>
      </c>
      <c r="O738" s="5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68"/>
        <v>42685.25</v>
      </c>
      <c r="O739" s="5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idden="1" x14ac:dyDescent="0.25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68"/>
        <v>41959.25</v>
      </c>
      <c r="O740" s="5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idden="1" x14ac:dyDescent="0.25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68"/>
        <v>41089.208333333336</v>
      </c>
      <c r="O741" s="5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idden="1" x14ac:dyDescent="0.25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68"/>
        <v>42769.25</v>
      </c>
      <c r="O742" s="5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68"/>
        <v>40321.208333333336</v>
      </c>
      <c r="O743" s="5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68"/>
        <v>40197.25</v>
      </c>
      <c r="O744" s="5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hidden="1" x14ac:dyDescent="0.25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68"/>
        <v>42298.208333333328</v>
      </c>
      <c r="O745" s="5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68"/>
        <v>43322.208333333328</v>
      </c>
      <c r="O746" s="5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hidden="1" x14ac:dyDescent="0.25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68"/>
        <v>40328.208333333336</v>
      </c>
      <c r="O747" s="5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68"/>
        <v>40825.208333333336</v>
      </c>
      <c r="O748" s="5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68"/>
        <v>40423.208333333336</v>
      </c>
      <c r="O749" s="5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idden="1" x14ac:dyDescent="0.25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68"/>
        <v>40238.25</v>
      </c>
      <c r="O750" s="5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68"/>
        <v>41920.208333333336</v>
      </c>
      <c r="O751" s="5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idden="1" x14ac:dyDescent="0.25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68"/>
        <v>40360.208333333336</v>
      </c>
      <c r="O752" s="5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68"/>
        <v>42446.208333333328</v>
      </c>
      <c r="O753" s="5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idden="1" x14ac:dyDescent="0.25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68"/>
        <v>40395.208333333336</v>
      </c>
      <c r="O754" s="5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68"/>
        <v>40321.208333333336</v>
      </c>
      <c r="O755" s="5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68"/>
        <v>41210.208333333336</v>
      </c>
      <c r="O756" s="5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68"/>
        <v>43096.25</v>
      </c>
      <c r="O757" s="5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68"/>
        <v>42024.25</v>
      </c>
      <c r="O758" s="5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68"/>
        <v>40675.208333333336</v>
      </c>
      <c r="O759" s="5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68"/>
        <v>41936.208333333336</v>
      </c>
      <c r="O760" s="5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hidden="1" x14ac:dyDescent="0.25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68"/>
        <v>43136.25</v>
      </c>
      <c r="O761" s="5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idden="1" x14ac:dyDescent="0.25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68"/>
        <v>43678.208333333328</v>
      </c>
      <c r="O762" s="5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68"/>
        <v>42938.208333333328</v>
      </c>
      <c r="O763" s="5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68"/>
        <v>41241.25</v>
      </c>
      <c r="O764" s="5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68"/>
        <v>41037.208333333336</v>
      </c>
      <c r="O765" s="5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68"/>
        <v>40676.208333333336</v>
      </c>
      <c r="O766" s="5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68"/>
        <v>42840.208333333328</v>
      </c>
      <c r="O767" s="5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hidden="1" x14ac:dyDescent="0.25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68"/>
        <v>43362.208333333328</v>
      </c>
      <c r="O768" s="5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idden="1" x14ac:dyDescent="0.25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68"/>
        <v>42283.208333333328</v>
      </c>
      <c r="O769" s="5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68"/>
        <v>41619.25</v>
      </c>
      <c r="O770" s="5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idden="1" x14ac:dyDescent="0.25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74">(((L771/60)/60)/24)+DATE(1970,1,1)</f>
        <v>41501.208333333336</v>
      </c>
      <c r="O771" s="5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x14ac:dyDescent="0.25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74"/>
        <v>41743.208333333336</v>
      </c>
      <c r="O772" s="5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idden="1" x14ac:dyDescent="0.25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74"/>
        <v>43491.25</v>
      </c>
      <c r="O773" s="5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74"/>
        <v>43505.25</v>
      </c>
      <c r="O774" s="5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74"/>
        <v>42838.208333333328</v>
      </c>
      <c r="O775" s="5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74"/>
        <v>42513.208333333328</v>
      </c>
      <c r="O776" s="5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hidden="1" x14ac:dyDescent="0.25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74"/>
        <v>41949.25</v>
      </c>
      <c r="O777" s="5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idden="1" x14ac:dyDescent="0.25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74"/>
        <v>43650.208333333328</v>
      </c>
      <c r="O778" s="5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idden="1" x14ac:dyDescent="0.25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74"/>
        <v>40809.208333333336</v>
      </c>
      <c r="O779" s="5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74"/>
        <v>40768.208333333336</v>
      </c>
      <c r="O780" s="5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idden="1" x14ac:dyDescent="0.25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74"/>
        <v>42230.208333333328</v>
      </c>
      <c r="O781" s="5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74"/>
        <v>42573.208333333328</v>
      </c>
      <c r="O782" s="5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idden="1" x14ac:dyDescent="0.25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74"/>
        <v>40482.208333333336</v>
      </c>
      <c r="O783" s="5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74"/>
        <v>40603.25</v>
      </c>
      <c r="O784" s="5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74"/>
        <v>41625.25</v>
      </c>
      <c r="O785" s="5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74"/>
        <v>42435.25</v>
      </c>
      <c r="O786" s="5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74"/>
        <v>43582.208333333328</v>
      </c>
      <c r="O787" s="5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74"/>
        <v>43186.208333333328</v>
      </c>
      <c r="O788" s="5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idden="1" x14ac:dyDescent="0.25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74"/>
        <v>40684.208333333336</v>
      </c>
      <c r="O789" s="5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idden="1" x14ac:dyDescent="0.25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74"/>
        <v>41202.208333333336</v>
      </c>
      <c r="O790" s="5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idden="1" x14ac:dyDescent="0.25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74"/>
        <v>41786.208333333336</v>
      </c>
      <c r="O791" s="5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idden="1" x14ac:dyDescent="0.25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74"/>
        <v>40223.25</v>
      </c>
      <c r="O792" s="5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idden="1" x14ac:dyDescent="0.25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74"/>
        <v>42715.25</v>
      </c>
      <c r="O793" s="5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idden="1" x14ac:dyDescent="0.25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74"/>
        <v>41451.208333333336</v>
      </c>
      <c r="O794" s="5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74"/>
        <v>41450.208333333336</v>
      </c>
      <c r="O795" s="5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74"/>
        <v>43091.25</v>
      </c>
      <c r="O796" s="5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hidden="1" x14ac:dyDescent="0.25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74"/>
        <v>42675.208333333328</v>
      </c>
      <c r="O797" s="5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idden="1" x14ac:dyDescent="0.25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74"/>
        <v>41859.208333333336</v>
      </c>
      <c r="O798" s="5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74"/>
        <v>43464.25</v>
      </c>
      <c r="O799" s="5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74"/>
        <v>41060.208333333336</v>
      </c>
      <c r="O800" s="5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idden="1" x14ac:dyDescent="0.25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74"/>
        <v>42399.25</v>
      </c>
      <c r="O801" s="5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idden="1" x14ac:dyDescent="0.25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74"/>
        <v>42167.208333333328</v>
      </c>
      <c r="O802" s="5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74"/>
        <v>43830.25</v>
      </c>
      <c r="O803" s="5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74"/>
        <v>43650.208333333328</v>
      </c>
      <c r="O804" s="5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74"/>
        <v>43492.25</v>
      </c>
      <c r="O805" s="5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74"/>
        <v>43102.25</v>
      </c>
      <c r="O806" s="5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hidden="1" x14ac:dyDescent="0.25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74"/>
        <v>41958.25</v>
      </c>
      <c r="O807" s="5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74"/>
        <v>40973.25</v>
      </c>
      <c r="O808" s="5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74"/>
        <v>43753.208333333328</v>
      </c>
      <c r="O809" s="5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idden="1" x14ac:dyDescent="0.25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74"/>
        <v>42507.208333333328</v>
      </c>
      <c r="O810" s="5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idden="1" x14ac:dyDescent="0.25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74"/>
        <v>41135.208333333336</v>
      </c>
      <c r="O811" s="5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74"/>
        <v>43067.25</v>
      </c>
      <c r="O812" s="5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idden="1" x14ac:dyDescent="0.25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74"/>
        <v>42378.25</v>
      </c>
      <c r="O813" s="5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74"/>
        <v>43206.208333333328</v>
      </c>
      <c r="O814" s="5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74"/>
        <v>41148.208333333336</v>
      </c>
      <c r="O815" s="5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idden="1" x14ac:dyDescent="0.25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74"/>
        <v>42517.208333333328</v>
      </c>
      <c r="O816" s="5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74"/>
        <v>43068.25</v>
      </c>
      <c r="O817" s="5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74"/>
        <v>41680.25</v>
      </c>
      <c r="O818" s="5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74"/>
        <v>43589.208333333328</v>
      </c>
      <c r="O819" s="5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74"/>
        <v>43486.25</v>
      </c>
      <c r="O820" s="5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hidden="1" x14ac:dyDescent="0.25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74"/>
        <v>41237.25</v>
      </c>
      <c r="O821" s="5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74"/>
        <v>43310.208333333328</v>
      </c>
      <c r="O822" s="5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74"/>
        <v>42794.25</v>
      </c>
      <c r="O823" s="5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74"/>
        <v>41698.25</v>
      </c>
      <c r="O824" s="5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74"/>
        <v>41892.208333333336</v>
      </c>
      <c r="O825" s="5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74"/>
        <v>40348.208333333336</v>
      </c>
      <c r="O826" s="5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74"/>
        <v>42941.208333333328</v>
      </c>
      <c r="O827" s="5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74"/>
        <v>40525.25</v>
      </c>
      <c r="O828" s="5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74"/>
        <v>40666.208333333336</v>
      </c>
      <c r="O829" s="5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hidden="1" x14ac:dyDescent="0.25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74"/>
        <v>43340.208333333328</v>
      </c>
      <c r="O830" s="5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idden="1" x14ac:dyDescent="0.25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74"/>
        <v>42164.208333333328</v>
      </c>
      <c r="O831" s="5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hidden="1" x14ac:dyDescent="0.25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74"/>
        <v>43103.25</v>
      </c>
      <c r="O832" s="5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74"/>
        <v>40994.208333333336</v>
      </c>
      <c r="O833" s="5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74"/>
        <v>42299.208333333328</v>
      </c>
      <c r="O834" s="5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80">(((L835/60)/60)/24)+DATE(1970,1,1)</f>
        <v>40588.25</v>
      </c>
      <c r="O835" s="5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25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80"/>
        <v>41448.208333333336</v>
      </c>
      <c r="O836" s="5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idden="1" x14ac:dyDescent="0.25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80"/>
        <v>42063.25</v>
      </c>
      <c r="O837" s="5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idden="1" x14ac:dyDescent="0.25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80"/>
        <v>40214.25</v>
      </c>
      <c r="O838" s="5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80"/>
        <v>40629.208333333336</v>
      </c>
      <c r="O839" s="5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80"/>
        <v>43370.208333333328</v>
      </c>
      <c r="O840" s="5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80"/>
        <v>41715.208333333336</v>
      </c>
      <c r="O841" s="5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80"/>
        <v>41836.208333333336</v>
      </c>
      <c r="O842" s="5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80"/>
        <v>42419.25</v>
      </c>
      <c r="O843" s="5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80"/>
        <v>43266.208333333328</v>
      </c>
      <c r="O844" s="5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hidden="1" x14ac:dyDescent="0.25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80"/>
        <v>43338.208333333328</v>
      </c>
      <c r="O845" s="5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idden="1" x14ac:dyDescent="0.25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80"/>
        <v>40930.25</v>
      </c>
      <c r="O846" s="5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80"/>
        <v>43235.208333333328</v>
      </c>
      <c r="O847" s="5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80"/>
        <v>43302.208333333328</v>
      </c>
      <c r="O848" s="5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80"/>
        <v>43107.25</v>
      </c>
      <c r="O849" s="5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80"/>
        <v>40341.208333333336</v>
      </c>
      <c r="O850" s="5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80"/>
        <v>40948.25</v>
      </c>
      <c r="O851" s="5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idden="1" x14ac:dyDescent="0.25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80"/>
        <v>40866.25</v>
      </c>
      <c r="O852" s="5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80"/>
        <v>41031.208333333336</v>
      </c>
      <c r="O853" s="5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idden="1" x14ac:dyDescent="0.25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80"/>
        <v>40740.208333333336</v>
      </c>
      <c r="O854" s="5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80"/>
        <v>40714.208333333336</v>
      </c>
      <c r="O855" s="5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80"/>
        <v>43787.25</v>
      </c>
      <c r="O856" s="5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80"/>
        <v>40712.208333333336</v>
      </c>
      <c r="O857" s="5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80"/>
        <v>41023.208333333336</v>
      </c>
      <c r="O858" s="5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80"/>
        <v>40944.25</v>
      </c>
      <c r="O859" s="5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hidden="1" x14ac:dyDescent="0.25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80"/>
        <v>43211.208333333328</v>
      </c>
      <c r="O860" s="5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hidden="1" x14ac:dyDescent="0.25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80"/>
        <v>41334.25</v>
      </c>
      <c r="O861" s="5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80"/>
        <v>43515.25</v>
      </c>
      <c r="O862" s="5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80"/>
        <v>40258.208333333336</v>
      </c>
      <c r="O863" s="5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80"/>
        <v>40756.208333333336</v>
      </c>
      <c r="O864" s="5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80"/>
        <v>42172.208333333328</v>
      </c>
      <c r="O865" s="5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80"/>
        <v>42601.208333333328</v>
      </c>
      <c r="O866" s="5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80"/>
        <v>41897.208333333336</v>
      </c>
      <c r="O867" s="5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idden="1" x14ac:dyDescent="0.25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80"/>
        <v>40671.208333333336</v>
      </c>
      <c r="O868" s="5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80"/>
        <v>43382.208333333328</v>
      </c>
      <c r="O869" s="5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80"/>
        <v>41559.208333333336</v>
      </c>
      <c r="O870" s="5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idden="1" x14ac:dyDescent="0.25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80"/>
        <v>40350.208333333336</v>
      </c>
      <c r="O871" s="5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idden="1" x14ac:dyDescent="0.25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80"/>
        <v>42240.208333333328</v>
      </c>
      <c r="O872" s="5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80"/>
        <v>43040.208333333328</v>
      </c>
      <c r="O873" s="5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80"/>
        <v>43346.208333333328</v>
      </c>
      <c r="O874" s="5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80"/>
        <v>41647.25</v>
      </c>
      <c r="O875" s="5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80"/>
        <v>40291.208333333336</v>
      </c>
      <c r="O876" s="5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idden="1" x14ac:dyDescent="0.25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80"/>
        <v>40556.25</v>
      </c>
      <c r="O877" s="5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hidden="1" x14ac:dyDescent="0.25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80"/>
        <v>43624.208333333328</v>
      </c>
      <c r="O878" s="5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idden="1" x14ac:dyDescent="0.25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80"/>
        <v>42577.208333333328</v>
      </c>
      <c r="O879" s="5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idden="1" x14ac:dyDescent="0.25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80"/>
        <v>43845.25</v>
      </c>
      <c r="O880" s="5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80"/>
        <v>42788.25</v>
      </c>
      <c r="O881" s="5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80"/>
        <v>43667.208333333328</v>
      </c>
      <c r="O882" s="5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idden="1" x14ac:dyDescent="0.25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80"/>
        <v>42194.208333333328</v>
      </c>
      <c r="O883" s="5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80"/>
        <v>42025.25</v>
      </c>
      <c r="O884" s="5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80"/>
        <v>40323.208333333336</v>
      </c>
      <c r="O885" s="5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idden="1" x14ac:dyDescent="0.25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80"/>
        <v>41763.208333333336</v>
      </c>
      <c r="O886" s="5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80"/>
        <v>40335.208333333336</v>
      </c>
      <c r="O887" s="5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idden="1" x14ac:dyDescent="0.25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80"/>
        <v>40416.208333333336</v>
      </c>
      <c r="O888" s="5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hidden="1" x14ac:dyDescent="0.25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80"/>
        <v>42202.208333333328</v>
      </c>
      <c r="O889" s="5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80"/>
        <v>42836.208333333328</v>
      </c>
      <c r="O890" s="5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80"/>
        <v>41710.208333333336</v>
      </c>
      <c r="O891" s="5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80"/>
        <v>43640.208333333328</v>
      </c>
      <c r="O892" s="5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80"/>
        <v>40880.25</v>
      </c>
      <c r="O893" s="5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80"/>
        <v>40319.208333333336</v>
      </c>
      <c r="O894" s="5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80"/>
        <v>42170.208333333328</v>
      </c>
      <c r="O895" s="5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80"/>
        <v>41466.208333333336</v>
      </c>
      <c r="O896" s="5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hidden="1" x14ac:dyDescent="0.25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80"/>
        <v>43134.25</v>
      </c>
      <c r="O897" s="5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80"/>
        <v>40738.208333333336</v>
      </c>
      <c r="O898" s="5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idden="1" x14ac:dyDescent="0.25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86">(((L899/60)/60)/24)+DATE(1970,1,1)</f>
        <v>43583.208333333328</v>
      </c>
      <c r="O899" s="5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hidden="1" x14ac:dyDescent="0.25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86"/>
        <v>43815.25</v>
      </c>
      <c r="O900" s="5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86"/>
        <v>41554.208333333336</v>
      </c>
      <c r="O901" s="5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idden="1" x14ac:dyDescent="0.25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86"/>
        <v>41901.208333333336</v>
      </c>
      <c r="O902" s="5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86"/>
        <v>43298.208333333328</v>
      </c>
      <c r="O903" s="5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86"/>
        <v>42399.25</v>
      </c>
      <c r="O904" s="5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hidden="1" x14ac:dyDescent="0.25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86"/>
        <v>41034.208333333336</v>
      </c>
      <c r="O905" s="5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idden="1" x14ac:dyDescent="0.25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86"/>
        <v>41186.208333333336</v>
      </c>
      <c r="O906" s="5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86"/>
        <v>41536.208333333336</v>
      </c>
      <c r="O907" s="5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86"/>
        <v>42868.208333333328</v>
      </c>
      <c r="O908" s="5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idden="1" x14ac:dyDescent="0.25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86"/>
        <v>40660.208333333336</v>
      </c>
      <c r="O909" s="5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86"/>
        <v>41031.208333333336</v>
      </c>
      <c r="O910" s="5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86"/>
        <v>43255.208333333328</v>
      </c>
      <c r="O911" s="5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idden="1" x14ac:dyDescent="0.25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86"/>
        <v>42026.25</v>
      </c>
      <c r="O912" s="5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86"/>
        <v>43717.208333333328</v>
      </c>
      <c r="O913" s="5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86"/>
        <v>41157.208333333336</v>
      </c>
      <c r="O914" s="5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idden="1" x14ac:dyDescent="0.25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86"/>
        <v>43597.208333333328</v>
      </c>
      <c r="O915" s="5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idden="1" x14ac:dyDescent="0.25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86"/>
        <v>41490.208333333336</v>
      </c>
      <c r="O916" s="5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86"/>
        <v>42976.208333333328</v>
      </c>
      <c r="O917" s="5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hidden="1" x14ac:dyDescent="0.25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86"/>
        <v>41991.25</v>
      </c>
      <c r="O918" s="5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idden="1" x14ac:dyDescent="0.25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86"/>
        <v>40722.208333333336</v>
      </c>
      <c r="O919" s="5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86"/>
        <v>41117.208333333336</v>
      </c>
      <c r="O920" s="5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idden="1" x14ac:dyDescent="0.25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86"/>
        <v>43022.208333333328</v>
      </c>
      <c r="O921" s="5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86"/>
        <v>43503.25</v>
      </c>
      <c r="O922" s="5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idden="1" x14ac:dyDescent="0.25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86"/>
        <v>40951.25</v>
      </c>
      <c r="O923" s="5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86"/>
        <v>43443.25</v>
      </c>
      <c r="O924" s="5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86"/>
        <v>40373.208333333336</v>
      </c>
      <c r="O925" s="5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86"/>
        <v>43769.208333333328</v>
      </c>
      <c r="O926" s="5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86"/>
        <v>43000.208333333328</v>
      </c>
      <c r="O927" s="5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idden="1" x14ac:dyDescent="0.25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86"/>
        <v>42502.208333333328</v>
      </c>
      <c r="O928" s="5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idden="1" x14ac:dyDescent="0.25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86"/>
        <v>41102.208333333336</v>
      </c>
      <c r="O929" s="5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86"/>
        <v>41637.25</v>
      </c>
      <c r="O930" s="5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86"/>
        <v>42858.208333333328</v>
      </c>
      <c r="O931" s="5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86"/>
        <v>42060.25</v>
      </c>
      <c r="O932" s="5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idden="1" x14ac:dyDescent="0.25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86"/>
        <v>41818.208333333336</v>
      </c>
      <c r="O933" s="5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86"/>
        <v>41709.208333333336</v>
      </c>
      <c r="O934" s="5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86"/>
        <v>41372.208333333336</v>
      </c>
      <c r="O935" s="5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86"/>
        <v>42422.25</v>
      </c>
      <c r="O936" s="5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86"/>
        <v>42209.208333333328</v>
      </c>
      <c r="O937" s="5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idden="1" x14ac:dyDescent="0.25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86"/>
        <v>43668.208333333328</v>
      </c>
      <c r="O938" s="5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idden="1" x14ac:dyDescent="0.25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86"/>
        <v>42334.25</v>
      </c>
      <c r="O939" s="5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86"/>
        <v>43263.208333333328</v>
      </c>
      <c r="O940" s="5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hidden="1" x14ac:dyDescent="0.25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86"/>
        <v>40670.208333333336</v>
      </c>
      <c r="O941" s="5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idden="1" x14ac:dyDescent="0.25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86"/>
        <v>41244.25</v>
      </c>
      <c r="O942" s="5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idden="1" x14ac:dyDescent="0.25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86"/>
        <v>40552.25</v>
      </c>
      <c r="O943" s="5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idden="1" x14ac:dyDescent="0.25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86"/>
        <v>40568.25</v>
      </c>
      <c r="O944" s="5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86"/>
        <v>41906.208333333336</v>
      </c>
      <c r="O945" s="5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idden="1" x14ac:dyDescent="0.25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86"/>
        <v>42776.25</v>
      </c>
      <c r="O946" s="5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idden="1" x14ac:dyDescent="0.25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86"/>
        <v>41004.208333333336</v>
      </c>
      <c r="O947" s="5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hidden="1" x14ac:dyDescent="0.25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86"/>
        <v>40710.208333333336</v>
      </c>
      <c r="O948" s="5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idden="1" x14ac:dyDescent="0.25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86"/>
        <v>41908.208333333336</v>
      </c>
      <c r="O949" s="5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idden="1" x14ac:dyDescent="0.25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86"/>
        <v>41985.25</v>
      </c>
      <c r="O950" s="5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86"/>
        <v>42112.208333333328</v>
      </c>
      <c r="O951" s="5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idden="1" x14ac:dyDescent="0.25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86"/>
        <v>43571.208333333328</v>
      </c>
      <c r="O952" s="5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86"/>
        <v>42730.25</v>
      </c>
      <c r="O953" s="5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idden="1" x14ac:dyDescent="0.25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86"/>
        <v>42591.208333333328</v>
      </c>
      <c r="O954" s="5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hidden="1" x14ac:dyDescent="0.25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86"/>
        <v>42358.25</v>
      </c>
      <c r="O955" s="5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86"/>
        <v>41174.208333333336</v>
      </c>
      <c r="O956" s="5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86"/>
        <v>41238.25</v>
      </c>
      <c r="O957" s="5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idden="1" x14ac:dyDescent="0.25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86"/>
        <v>42360.25</v>
      </c>
      <c r="O958" s="5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86"/>
        <v>40955.25</v>
      </c>
      <c r="O959" s="5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86"/>
        <v>40350.208333333336</v>
      </c>
      <c r="O960" s="5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idden="1" x14ac:dyDescent="0.25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86"/>
        <v>40357.208333333336</v>
      </c>
      <c r="O961" s="5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idden="1" x14ac:dyDescent="0.25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86"/>
        <v>42408.25</v>
      </c>
      <c r="O962" s="5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92">(((L963/60)/60)/24)+DATE(1970,1,1)</f>
        <v>40591.25</v>
      </c>
      <c r="O963" s="5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25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92"/>
        <v>41592.25</v>
      </c>
      <c r="O964" s="5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idden="1" x14ac:dyDescent="0.25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92"/>
        <v>40607.25</v>
      </c>
      <c r="O965" s="5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92"/>
        <v>42135.208333333328</v>
      </c>
      <c r="O966" s="5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92"/>
        <v>40203.25</v>
      </c>
      <c r="O967" s="5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92"/>
        <v>42901.208333333328</v>
      </c>
      <c r="O968" s="5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92"/>
        <v>41005.208333333336</v>
      </c>
      <c r="O969" s="5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92"/>
        <v>40544.25</v>
      </c>
      <c r="O970" s="5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92"/>
        <v>43821.25</v>
      </c>
      <c r="O971" s="5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hidden="1" x14ac:dyDescent="0.25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92"/>
        <v>40672.208333333336</v>
      </c>
      <c r="O972" s="5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idden="1" x14ac:dyDescent="0.25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92"/>
        <v>41555.208333333336</v>
      </c>
      <c r="O973" s="5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92"/>
        <v>41792.208333333336</v>
      </c>
      <c r="O974" s="5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idden="1" x14ac:dyDescent="0.25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92"/>
        <v>40522.25</v>
      </c>
      <c r="O975" s="5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92"/>
        <v>41412.208333333336</v>
      </c>
      <c r="O976" s="5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92"/>
        <v>42337.25</v>
      </c>
      <c r="O977" s="5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92"/>
        <v>40571.25</v>
      </c>
      <c r="O978" s="5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idden="1" x14ac:dyDescent="0.25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92"/>
        <v>43138.25</v>
      </c>
      <c r="O979" s="5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92"/>
        <v>42686.25</v>
      </c>
      <c r="O980" s="5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92"/>
        <v>42078.208333333328</v>
      </c>
      <c r="O981" s="5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idden="1" x14ac:dyDescent="0.25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92"/>
        <v>42307.208333333328</v>
      </c>
      <c r="O982" s="5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92"/>
        <v>43094.25</v>
      </c>
      <c r="O983" s="5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idden="1" x14ac:dyDescent="0.25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92"/>
        <v>40743.208333333336</v>
      </c>
      <c r="O984" s="5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92"/>
        <v>43681.208333333328</v>
      </c>
      <c r="O985" s="5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92"/>
        <v>43716.208333333328</v>
      </c>
      <c r="O986" s="5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idden="1" x14ac:dyDescent="0.25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92"/>
        <v>41614.25</v>
      </c>
      <c r="O987" s="5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idden="1" x14ac:dyDescent="0.25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92"/>
        <v>40638.208333333336</v>
      </c>
      <c r="O988" s="5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92"/>
        <v>42852.208333333328</v>
      </c>
      <c r="O989" s="5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idden="1" x14ac:dyDescent="0.25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92"/>
        <v>42686.25</v>
      </c>
      <c r="O990" s="5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92"/>
        <v>43571.208333333328</v>
      </c>
      <c r="O991" s="5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idden="1" x14ac:dyDescent="0.25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92"/>
        <v>42432.25</v>
      </c>
      <c r="O992" s="5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92"/>
        <v>41907.208333333336</v>
      </c>
      <c r="O993" s="5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92"/>
        <v>43227.208333333328</v>
      </c>
      <c r="O994" s="5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idden="1" x14ac:dyDescent="0.25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92"/>
        <v>42362.25</v>
      </c>
      <c r="O995" s="5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idden="1" x14ac:dyDescent="0.25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92"/>
        <v>41929.208333333336</v>
      </c>
      <c r="O996" s="5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92"/>
        <v>43408.208333333328</v>
      </c>
      <c r="O997" s="5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hidden="1" x14ac:dyDescent="0.25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92"/>
        <v>41276.25</v>
      </c>
      <c r="O998" s="5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idden="1" x14ac:dyDescent="0.25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92"/>
        <v>41659.25</v>
      </c>
      <c r="O999" s="5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idden="1" x14ac:dyDescent="0.25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92"/>
        <v>40220.25</v>
      </c>
      <c r="O1000" s="5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idden="1" x14ac:dyDescent="0.25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92"/>
        <v>42550.208333333328</v>
      </c>
      <c r="O1001" s="5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>
    <filterColumn colId="6">
      <filters>
        <filter val="successful"/>
      </filters>
    </filterColumn>
  </autoFilter>
  <conditionalFormatting sqref="F1:F1048576">
    <cfRule type="colorScale" priority="5">
      <colorScale>
        <cfvo type="num" val="0"/>
        <cfvo type="num" val="100"/>
        <cfvo type="num" val="200"/>
        <color rgb="FFCF5DD2"/>
        <color theme="9"/>
        <color theme="4"/>
      </colorScale>
    </cfRule>
  </conditionalFormatting>
  <conditionalFormatting sqref="G1:G1048576">
    <cfRule type="cellIs" dxfId="15" priority="1" operator="equal">
      <formula>"live"</formula>
    </cfRule>
    <cfRule type="cellIs" dxfId="14" priority="2" operator="equal">
      <formula>"failed"</formula>
    </cfRule>
    <cfRule type="cellIs" dxfId="13" priority="3" operator="equal">
      <formula>"successful"</formula>
    </cfRule>
    <cfRule type="cellIs" dxfId="12" priority="4" operator="equal">
      <formula>"canceled"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D2BA-4BAD-412D-82E0-02214962D444}">
  <dimension ref="A1:G12"/>
  <sheetViews>
    <sheetView zoomScale="110" zoomScaleNormal="110" workbookViewId="0">
      <selection activeCell="B12" sqref="B12"/>
    </sheetView>
  </sheetViews>
  <sheetFormatPr defaultRowHeight="15.75" x14ac:dyDescent="0.25"/>
  <cols>
    <col min="1" max="1" width="18.75" customWidth="1"/>
    <col min="2" max="2" width="23.625" customWidth="1"/>
    <col min="3" max="3" width="19.625" customWidth="1"/>
    <col min="4" max="4" width="23" customWidth="1"/>
    <col min="5" max="5" width="21.5" customWidth="1"/>
    <col min="6" max="6" width="22.875" customWidth="1"/>
    <col min="7" max="7" width="24.5" customWidth="1"/>
  </cols>
  <sheetData>
    <row r="1" spans="1:7" x14ac:dyDescent="0.25">
      <c r="A1" t="s">
        <v>2085</v>
      </c>
      <c r="B1" t="s">
        <v>2086</v>
      </c>
      <c r="C1" t="s">
        <v>2090</v>
      </c>
      <c r="D1" t="s">
        <v>2087</v>
      </c>
      <c r="E1" t="s">
        <v>2088</v>
      </c>
      <c r="F1" t="s">
        <v>2089</v>
      </c>
      <c r="G1" t="s">
        <v>2091</v>
      </c>
    </row>
    <row r="2" spans="1:7" x14ac:dyDescent="0.25">
      <c r="A2" t="s">
        <v>2092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</row>
    <row r="3" spans="1:7" x14ac:dyDescent="0.25">
      <c r="A3" t="s">
        <v>2093</v>
      </c>
      <c r="B3">
        <f>COUNTIFS(Crowdfunding!$G:$G,"successful",Crowdfunding!$D:$D,"&lt;5000")</f>
        <v>221</v>
      </c>
      <c r="C3">
        <f>COUNTIFS(Crowdfunding!$G:$G,"failed",Crowdfunding!$D:$D,"&lt;5000")</f>
        <v>58</v>
      </c>
      <c r="D3">
        <f>COUNTIFS(Crowdfunding!$G:$G,"canceled",Crowdfunding!$D:$D,"&lt;5000")</f>
        <v>3</v>
      </c>
    </row>
    <row r="4" spans="1:7" x14ac:dyDescent="0.25">
      <c r="A4" t="s">
        <v>2101</v>
      </c>
      <c r="B4">
        <f>COUNTIFS(Crowdfunding!$G:$G,"successful",Crowdfunding!$D:$D,"&lt;10000")</f>
        <v>385</v>
      </c>
      <c r="C4">
        <f>COUNTIFS(Crowdfunding!$G:$G,"failed",Crowdfunding!$D:$D,"&lt;10000")</f>
        <v>184</v>
      </c>
    </row>
    <row r="5" spans="1:7" x14ac:dyDescent="0.25">
      <c r="A5" t="s">
        <v>2094</v>
      </c>
      <c r="B5">
        <f>COUNTIFS(Crowdfunding!$G:G,"successful",Crowdfunding!$D:$D,"&lt;15000")</f>
        <v>389</v>
      </c>
      <c r="C5">
        <f>COUNTIFS(Crowdfunding!$G:$G,"failed",Crowdfunding!$D:$D,"&lt;15000")</f>
        <v>189</v>
      </c>
    </row>
    <row r="6" spans="1:7" x14ac:dyDescent="0.25">
      <c r="A6" t="s">
        <v>2095</v>
      </c>
      <c r="B6">
        <f>COUNTIFS(Crowdfunding!$G:$G,"successful",Crowdfunding!$D:$D,"&lt;20000")</f>
        <v>399</v>
      </c>
      <c r="C6">
        <f>COUNTIFS(Crowdfunding!$G:$G,"failed",Crowdfunding!$D:$D,"&lt;20000")</f>
        <v>189</v>
      </c>
    </row>
    <row r="7" spans="1:7" x14ac:dyDescent="0.25">
      <c r="A7" t="s">
        <v>2096</v>
      </c>
      <c r="B7">
        <f>COUNTIFS(Crowdfunding!$G:$G,"successful",Crowdfunding!$D:$D,"&lt;2000")</f>
        <v>92</v>
      </c>
    </row>
    <row r="8" spans="1:7" x14ac:dyDescent="0.25">
      <c r="A8" t="s">
        <v>2097</v>
      </c>
      <c r="B8">
        <f>COUNTIFS(Crowdfunding!$G:$G,"successful",Crowdfunding!$D:$D,"&lt;30000")</f>
        <v>417</v>
      </c>
    </row>
    <row r="9" spans="1:7" x14ac:dyDescent="0.25">
      <c r="A9" t="s">
        <v>2102</v>
      </c>
      <c r="B9">
        <f>COUNTIFS(Crowdfunding!$G:$G,"successful",Crowdfunding!$D:$D,"&lt;35000")</f>
        <v>424</v>
      </c>
    </row>
    <row r="10" spans="1:7" x14ac:dyDescent="0.25">
      <c r="A10" t="s">
        <v>2098</v>
      </c>
      <c r="B10">
        <f>COUNTIFS(Crowdfunding!$G:$G,"successful",Crowdfunding!$D:$D,"&lt;40000")</f>
        <v>432</v>
      </c>
    </row>
    <row r="11" spans="1:7" x14ac:dyDescent="0.25">
      <c r="A11" t="s">
        <v>2099</v>
      </c>
      <c r="B11">
        <f>COUNTIFS(Crowdfunding!$G:$G,"successful",Crowdfunding!$D:$D,"&lt;45000")</f>
        <v>443</v>
      </c>
    </row>
    <row r="12" spans="1:7" x14ac:dyDescent="0.25">
      <c r="A12" t="s">
        <v>2100</v>
      </c>
      <c r="B12">
        <f>COUNTIFS(Crowdfunding!$G:$G,"successful",Crowdfunding!$D:$D,"&gt;50000")</f>
        <v>114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109A-C5DB-4350-8351-C1374BCAF7D1}">
  <dimension ref="C1:P566"/>
  <sheetViews>
    <sheetView tabSelected="1" workbookViewId="0">
      <selection activeCell="L11" sqref="L11"/>
    </sheetView>
  </sheetViews>
  <sheetFormatPr defaultRowHeight="20.100000000000001" customHeight="1" x14ac:dyDescent="0.25"/>
  <cols>
    <col min="2" max="2" width="5.125" customWidth="1"/>
    <col min="3" max="3" width="16.625" customWidth="1"/>
    <col min="4" max="4" width="16.125" customWidth="1"/>
    <col min="5" max="5" width="13.625" customWidth="1"/>
    <col min="6" max="6" width="18.25" customWidth="1"/>
    <col min="7" max="7" width="15.875" customWidth="1"/>
    <col min="9" max="9" width="2.875" customWidth="1"/>
    <col min="10" max="10" width="17" customWidth="1"/>
    <col min="11" max="11" width="21.125" customWidth="1"/>
    <col min="12" max="13" width="13.875" customWidth="1"/>
    <col min="14" max="14" width="14.375" customWidth="1"/>
    <col min="15" max="15" width="17.5" bestFit="1" customWidth="1"/>
  </cols>
  <sheetData>
    <row r="1" spans="3:16" ht="20.100000000000001" customHeight="1" x14ac:dyDescent="0.25">
      <c r="C1" s="3" t="s">
        <v>4</v>
      </c>
      <c r="D1" s="3" t="s">
        <v>5</v>
      </c>
      <c r="E1" s="3"/>
      <c r="F1" s="3" t="s">
        <v>4</v>
      </c>
      <c r="G1" s="3" t="s">
        <v>5</v>
      </c>
      <c r="J1" s="1" t="s">
        <v>2104</v>
      </c>
      <c r="K1" s="1" t="s">
        <v>2105</v>
      </c>
      <c r="L1" s="1" t="s">
        <v>2109</v>
      </c>
      <c r="M1" s="1" t="s">
        <v>2106</v>
      </c>
      <c r="N1" s="1" t="s">
        <v>2107</v>
      </c>
      <c r="O1" s="1" t="s">
        <v>2108</v>
      </c>
      <c r="P1" s="8"/>
    </row>
    <row r="2" spans="3:16" ht="20.100000000000001" customHeight="1" x14ac:dyDescent="0.25">
      <c r="C2" t="s">
        <v>20</v>
      </c>
      <c r="D2">
        <v>158</v>
      </c>
      <c r="F2" t="s">
        <v>14</v>
      </c>
      <c r="G2">
        <v>0</v>
      </c>
      <c r="J2" t="s">
        <v>20</v>
      </c>
      <c r="K2" s="8">
        <f>MEDIAN(D:D)</f>
        <v>201</v>
      </c>
      <c r="L2" s="8">
        <f>AVERAGE(D:D)</f>
        <v>851.14690265486729</v>
      </c>
      <c r="M2" s="8">
        <f>_xlfn.MODE.SNGL(D:D)</f>
        <v>85</v>
      </c>
      <c r="N2" s="8">
        <f>_xlfn.VAR.P(D:D)</f>
        <v>1603373.7324019109</v>
      </c>
      <c r="O2" s="8">
        <f>_xlfn.STDEV.P(D:D)</f>
        <v>1266.2439466397898</v>
      </c>
      <c r="P2" s="8"/>
    </row>
    <row r="3" spans="3:16" ht="20.100000000000001" customHeight="1" x14ac:dyDescent="0.25">
      <c r="C3" t="s">
        <v>20</v>
      </c>
      <c r="D3">
        <v>1425</v>
      </c>
      <c r="F3" t="s">
        <v>14</v>
      </c>
      <c r="G3">
        <v>24</v>
      </c>
      <c r="J3" t="s">
        <v>14</v>
      </c>
      <c r="K3" s="8">
        <f>MEDIAN(G:G)</f>
        <v>114.5</v>
      </c>
      <c r="L3" s="8">
        <f>AVERAGE(G:G)</f>
        <v>585.61538461538464</v>
      </c>
      <c r="M3" s="8">
        <f>_xlfn.MODE.SNGL(G:G)</f>
        <v>1</v>
      </c>
      <c r="N3">
        <f>_xlfn.VAR.P(G:G)</f>
        <v>921574.68174133555</v>
      </c>
      <c r="O3">
        <f>_xlfn.STDEV.P(G:G)</f>
        <v>959.98681331637863</v>
      </c>
    </row>
    <row r="4" spans="3:16" ht="20.100000000000001" customHeight="1" x14ac:dyDescent="0.25">
      <c r="C4" t="s">
        <v>20</v>
      </c>
      <c r="D4">
        <v>174</v>
      </c>
      <c r="F4" t="s">
        <v>14</v>
      </c>
      <c r="G4">
        <v>53</v>
      </c>
    </row>
    <row r="5" spans="3:16" ht="20.100000000000001" customHeight="1" x14ac:dyDescent="0.25">
      <c r="C5" t="s">
        <v>20</v>
      </c>
      <c r="D5">
        <v>227</v>
      </c>
      <c r="F5" t="s">
        <v>14</v>
      </c>
      <c r="G5">
        <v>18</v>
      </c>
    </row>
    <row r="6" spans="3:16" ht="20.100000000000001" customHeight="1" x14ac:dyDescent="0.25">
      <c r="C6" t="s">
        <v>20</v>
      </c>
      <c r="D6">
        <v>220</v>
      </c>
      <c r="F6" t="s">
        <v>14</v>
      </c>
      <c r="G6">
        <v>44</v>
      </c>
    </row>
    <row r="7" spans="3:16" ht="20.100000000000001" customHeight="1" x14ac:dyDescent="0.25">
      <c r="C7" t="s">
        <v>20</v>
      </c>
      <c r="D7">
        <v>98</v>
      </c>
      <c r="F7" t="s">
        <v>14</v>
      </c>
      <c r="G7">
        <v>27</v>
      </c>
    </row>
    <row r="8" spans="3:16" ht="20.100000000000001" customHeight="1" x14ac:dyDescent="0.25">
      <c r="C8" t="s">
        <v>20</v>
      </c>
      <c r="D8">
        <v>100</v>
      </c>
      <c r="F8" t="s">
        <v>14</v>
      </c>
      <c r="G8">
        <v>55</v>
      </c>
    </row>
    <row r="9" spans="3:16" ht="20.100000000000001" customHeight="1" x14ac:dyDescent="0.25">
      <c r="C9" t="s">
        <v>20</v>
      </c>
      <c r="D9">
        <v>1249</v>
      </c>
      <c r="F9" t="s">
        <v>14</v>
      </c>
      <c r="G9">
        <v>200</v>
      </c>
    </row>
    <row r="10" spans="3:16" ht="20.100000000000001" customHeight="1" x14ac:dyDescent="0.25">
      <c r="C10" t="s">
        <v>20</v>
      </c>
      <c r="D10">
        <v>1396</v>
      </c>
      <c r="F10" t="s">
        <v>14</v>
      </c>
      <c r="G10">
        <v>452</v>
      </c>
    </row>
    <row r="11" spans="3:16" ht="20.100000000000001" customHeight="1" x14ac:dyDescent="0.25">
      <c r="C11" t="s">
        <v>20</v>
      </c>
      <c r="D11">
        <v>890</v>
      </c>
      <c r="F11" t="s">
        <v>14</v>
      </c>
      <c r="G11">
        <v>674</v>
      </c>
    </row>
    <row r="12" spans="3:16" ht="20.100000000000001" customHeight="1" x14ac:dyDescent="0.25">
      <c r="C12" t="s">
        <v>20</v>
      </c>
      <c r="D12">
        <v>142</v>
      </c>
      <c r="F12" t="s">
        <v>14</v>
      </c>
      <c r="G12">
        <v>558</v>
      </c>
    </row>
    <row r="13" spans="3:16" ht="20.100000000000001" customHeight="1" x14ac:dyDescent="0.25">
      <c r="C13" t="s">
        <v>20</v>
      </c>
      <c r="D13">
        <v>2673</v>
      </c>
      <c r="F13" t="s">
        <v>14</v>
      </c>
      <c r="G13">
        <v>15</v>
      </c>
    </row>
    <row r="14" spans="3:16" ht="20.100000000000001" customHeight="1" x14ac:dyDescent="0.25">
      <c r="C14" t="s">
        <v>20</v>
      </c>
      <c r="D14">
        <v>163</v>
      </c>
      <c r="F14" t="s">
        <v>14</v>
      </c>
      <c r="G14">
        <v>2307</v>
      </c>
    </row>
    <row r="15" spans="3:16" ht="20.100000000000001" customHeight="1" x14ac:dyDescent="0.25">
      <c r="C15" t="s">
        <v>20</v>
      </c>
      <c r="D15">
        <v>2220</v>
      </c>
      <c r="F15" t="s">
        <v>14</v>
      </c>
      <c r="G15">
        <v>88</v>
      </c>
    </row>
    <row r="16" spans="3:16" ht="20.100000000000001" customHeight="1" x14ac:dyDescent="0.25">
      <c r="C16" t="s">
        <v>20</v>
      </c>
      <c r="D16">
        <v>1606</v>
      </c>
      <c r="F16" t="s">
        <v>14</v>
      </c>
      <c r="G16">
        <v>48</v>
      </c>
    </row>
    <row r="17" spans="3:7" ht="20.100000000000001" customHeight="1" x14ac:dyDescent="0.25">
      <c r="C17" t="s">
        <v>20</v>
      </c>
      <c r="D17">
        <v>129</v>
      </c>
      <c r="F17" t="s">
        <v>14</v>
      </c>
      <c r="G17">
        <v>1</v>
      </c>
    </row>
    <row r="18" spans="3:7" ht="20.100000000000001" customHeight="1" x14ac:dyDescent="0.25">
      <c r="C18" t="s">
        <v>20</v>
      </c>
      <c r="D18">
        <v>226</v>
      </c>
      <c r="F18" t="s">
        <v>14</v>
      </c>
      <c r="G18">
        <v>1467</v>
      </c>
    </row>
    <row r="19" spans="3:7" ht="20.100000000000001" customHeight="1" x14ac:dyDescent="0.25">
      <c r="C19" t="s">
        <v>20</v>
      </c>
      <c r="D19">
        <v>5419</v>
      </c>
      <c r="F19" t="s">
        <v>14</v>
      </c>
      <c r="G19">
        <v>75</v>
      </c>
    </row>
    <row r="20" spans="3:7" ht="20.100000000000001" customHeight="1" x14ac:dyDescent="0.25">
      <c r="C20" t="s">
        <v>20</v>
      </c>
      <c r="D20">
        <v>165</v>
      </c>
      <c r="F20" t="s">
        <v>14</v>
      </c>
      <c r="G20">
        <v>120</v>
      </c>
    </row>
    <row r="21" spans="3:7" ht="20.100000000000001" customHeight="1" x14ac:dyDescent="0.25">
      <c r="C21" t="s">
        <v>20</v>
      </c>
      <c r="D21">
        <v>1965</v>
      </c>
      <c r="F21" t="s">
        <v>14</v>
      </c>
      <c r="G21">
        <v>2253</v>
      </c>
    </row>
    <row r="22" spans="3:7" ht="20.100000000000001" customHeight="1" x14ac:dyDescent="0.25">
      <c r="C22" t="s">
        <v>20</v>
      </c>
      <c r="D22">
        <v>16</v>
      </c>
      <c r="F22" t="s">
        <v>14</v>
      </c>
      <c r="G22">
        <v>5</v>
      </c>
    </row>
    <row r="23" spans="3:7" ht="20.100000000000001" customHeight="1" x14ac:dyDescent="0.25">
      <c r="C23" t="s">
        <v>20</v>
      </c>
      <c r="D23">
        <v>107</v>
      </c>
      <c r="F23" t="s">
        <v>14</v>
      </c>
      <c r="G23">
        <v>38</v>
      </c>
    </row>
    <row r="24" spans="3:7" ht="20.100000000000001" customHeight="1" x14ac:dyDescent="0.25">
      <c r="C24" t="s">
        <v>20</v>
      </c>
      <c r="D24">
        <v>134</v>
      </c>
      <c r="F24" t="s">
        <v>14</v>
      </c>
      <c r="G24">
        <v>12</v>
      </c>
    </row>
    <row r="25" spans="3:7" ht="20.100000000000001" customHeight="1" x14ac:dyDescent="0.25">
      <c r="C25" t="s">
        <v>20</v>
      </c>
      <c r="D25">
        <v>198</v>
      </c>
      <c r="F25" t="s">
        <v>14</v>
      </c>
      <c r="G25">
        <v>1684</v>
      </c>
    </row>
    <row r="26" spans="3:7" ht="20.100000000000001" customHeight="1" x14ac:dyDescent="0.25">
      <c r="C26" t="s">
        <v>20</v>
      </c>
      <c r="D26">
        <v>111</v>
      </c>
      <c r="F26" t="s">
        <v>14</v>
      </c>
      <c r="G26">
        <v>56</v>
      </c>
    </row>
    <row r="27" spans="3:7" ht="20.100000000000001" customHeight="1" x14ac:dyDescent="0.25">
      <c r="C27" t="s">
        <v>20</v>
      </c>
      <c r="D27">
        <v>222</v>
      </c>
      <c r="F27" t="s">
        <v>14</v>
      </c>
      <c r="G27">
        <v>838</v>
      </c>
    </row>
    <row r="28" spans="3:7" ht="20.100000000000001" customHeight="1" x14ac:dyDescent="0.25">
      <c r="C28" t="s">
        <v>20</v>
      </c>
      <c r="D28">
        <v>6212</v>
      </c>
      <c r="F28" t="s">
        <v>14</v>
      </c>
      <c r="G28">
        <v>1000</v>
      </c>
    </row>
    <row r="29" spans="3:7" ht="20.100000000000001" customHeight="1" x14ac:dyDescent="0.25">
      <c r="C29" t="s">
        <v>20</v>
      </c>
      <c r="D29">
        <v>98</v>
      </c>
      <c r="F29" t="s">
        <v>14</v>
      </c>
      <c r="G29">
        <v>1482</v>
      </c>
    </row>
    <row r="30" spans="3:7" ht="20.100000000000001" customHeight="1" x14ac:dyDescent="0.25">
      <c r="C30" t="s">
        <v>20</v>
      </c>
      <c r="D30">
        <v>92</v>
      </c>
      <c r="F30" t="s">
        <v>14</v>
      </c>
      <c r="G30">
        <v>106</v>
      </c>
    </row>
    <row r="31" spans="3:7" ht="20.100000000000001" customHeight="1" x14ac:dyDescent="0.25">
      <c r="C31" t="s">
        <v>20</v>
      </c>
      <c r="D31">
        <v>149</v>
      </c>
      <c r="F31" t="s">
        <v>14</v>
      </c>
      <c r="G31">
        <v>679</v>
      </c>
    </row>
    <row r="32" spans="3:7" ht="20.100000000000001" customHeight="1" x14ac:dyDescent="0.25">
      <c r="C32" t="s">
        <v>20</v>
      </c>
      <c r="D32">
        <v>2431</v>
      </c>
      <c r="F32" t="s">
        <v>14</v>
      </c>
      <c r="G32">
        <v>1220</v>
      </c>
    </row>
    <row r="33" spans="3:7" ht="20.100000000000001" customHeight="1" x14ac:dyDescent="0.25">
      <c r="C33" t="s">
        <v>20</v>
      </c>
      <c r="D33">
        <v>303</v>
      </c>
      <c r="F33" t="s">
        <v>14</v>
      </c>
      <c r="G33">
        <v>1</v>
      </c>
    </row>
    <row r="34" spans="3:7" ht="20.100000000000001" customHeight="1" x14ac:dyDescent="0.25">
      <c r="C34" t="s">
        <v>20</v>
      </c>
      <c r="D34">
        <v>209</v>
      </c>
      <c r="F34" t="s">
        <v>14</v>
      </c>
      <c r="G34">
        <v>37</v>
      </c>
    </row>
    <row r="35" spans="3:7" ht="20.100000000000001" customHeight="1" x14ac:dyDescent="0.25">
      <c r="C35" t="s">
        <v>20</v>
      </c>
      <c r="D35">
        <v>131</v>
      </c>
      <c r="F35" t="s">
        <v>14</v>
      </c>
      <c r="G35">
        <v>60</v>
      </c>
    </row>
    <row r="36" spans="3:7" ht="20.100000000000001" customHeight="1" x14ac:dyDescent="0.25">
      <c r="C36" t="s">
        <v>20</v>
      </c>
      <c r="D36">
        <v>164</v>
      </c>
      <c r="F36" t="s">
        <v>14</v>
      </c>
      <c r="G36">
        <v>296</v>
      </c>
    </row>
    <row r="37" spans="3:7" ht="20.100000000000001" customHeight="1" x14ac:dyDescent="0.25">
      <c r="C37" t="s">
        <v>20</v>
      </c>
      <c r="D37">
        <v>201</v>
      </c>
      <c r="F37" t="s">
        <v>14</v>
      </c>
      <c r="G37">
        <v>3304</v>
      </c>
    </row>
    <row r="38" spans="3:7" ht="20.100000000000001" customHeight="1" x14ac:dyDescent="0.25">
      <c r="C38" t="s">
        <v>20</v>
      </c>
      <c r="D38">
        <v>211</v>
      </c>
      <c r="F38" t="s">
        <v>14</v>
      </c>
      <c r="G38">
        <v>73</v>
      </c>
    </row>
    <row r="39" spans="3:7" ht="20.100000000000001" customHeight="1" x14ac:dyDescent="0.25">
      <c r="C39" t="s">
        <v>20</v>
      </c>
      <c r="D39">
        <v>128</v>
      </c>
      <c r="F39" t="s">
        <v>14</v>
      </c>
      <c r="G39">
        <v>3387</v>
      </c>
    </row>
    <row r="40" spans="3:7" ht="20.100000000000001" customHeight="1" x14ac:dyDescent="0.25">
      <c r="C40" t="s">
        <v>20</v>
      </c>
      <c r="D40">
        <v>1600</v>
      </c>
      <c r="F40" t="s">
        <v>14</v>
      </c>
      <c r="G40">
        <v>662</v>
      </c>
    </row>
    <row r="41" spans="3:7" ht="20.100000000000001" customHeight="1" x14ac:dyDescent="0.25">
      <c r="C41" t="s">
        <v>20</v>
      </c>
      <c r="D41">
        <v>249</v>
      </c>
      <c r="F41" t="s">
        <v>14</v>
      </c>
      <c r="G41">
        <v>774</v>
      </c>
    </row>
    <row r="42" spans="3:7" ht="20.100000000000001" customHeight="1" x14ac:dyDescent="0.25">
      <c r="C42" t="s">
        <v>20</v>
      </c>
      <c r="D42">
        <v>236</v>
      </c>
      <c r="F42" t="s">
        <v>14</v>
      </c>
      <c r="G42">
        <v>672</v>
      </c>
    </row>
    <row r="43" spans="3:7" ht="20.100000000000001" customHeight="1" x14ac:dyDescent="0.25">
      <c r="C43" t="s">
        <v>20</v>
      </c>
      <c r="D43">
        <v>4065</v>
      </c>
      <c r="F43" t="s">
        <v>14</v>
      </c>
      <c r="G43">
        <v>940</v>
      </c>
    </row>
    <row r="44" spans="3:7" ht="20.100000000000001" customHeight="1" x14ac:dyDescent="0.25">
      <c r="C44" t="s">
        <v>20</v>
      </c>
      <c r="D44">
        <v>246</v>
      </c>
      <c r="F44" t="s">
        <v>14</v>
      </c>
      <c r="G44">
        <v>117</v>
      </c>
    </row>
    <row r="45" spans="3:7" ht="20.100000000000001" customHeight="1" x14ac:dyDescent="0.25">
      <c r="C45" t="s">
        <v>20</v>
      </c>
      <c r="D45">
        <v>2475</v>
      </c>
      <c r="F45" t="s">
        <v>14</v>
      </c>
      <c r="G45">
        <v>115</v>
      </c>
    </row>
    <row r="46" spans="3:7" ht="20.100000000000001" customHeight="1" x14ac:dyDescent="0.25">
      <c r="C46" t="s">
        <v>20</v>
      </c>
      <c r="D46">
        <v>76</v>
      </c>
      <c r="F46" t="s">
        <v>14</v>
      </c>
      <c r="G46">
        <v>326</v>
      </c>
    </row>
    <row r="47" spans="3:7" ht="20.100000000000001" customHeight="1" x14ac:dyDescent="0.25">
      <c r="C47" t="s">
        <v>20</v>
      </c>
      <c r="D47">
        <v>54</v>
      </c>
      <c r="F47" t="s">
        <v>14</v>
      </c>
      <c r="G47">
        <v>1</v>
      </c>
    </row>
    <row r="48" spans="3:7" ht="20.100000000000001" customHeight="1" x14ac:dyDescent="0.25">
      <c r="C48" t="s">
        <v>20</v>
      </c>
      <c r="D48">
        <v>88</v>
      </c>
      <c r="F48" t="s">
        <v>14</v>
      </c>
      <c r="G48">
        <v>1467</v>
      </c>
    </row>
    <row r="49" spans="3:7" ht="20.100000000000001" customHeight="1" x14ac:dyDescent="0.25">
      <c r="C49" t="s">
        <v>20</v>
      </c>
      <c r="D49">
        <v>85</v>
      </c>
      <c r="F49" t="s">
        <v>14</v>
      </c>
      <c r="G49">
        <v>5681</v>
      </c>
    </row>
    <row r="50" spans="3:7" ht="20.100000000000001" customHeight="1" x14ac:dyDescent="0.25">
      <c r="C50" t="s">
        <v>20</v>
      </c>
      <c r="D50">
        <v>170</v>
      </c>
      <c r="F50" t="s">
        <v>14</v>
      </c>
      <c r="G50">
        <v>1059</v>
      </c>
    </row>
    <row r="51" spans="3:7" ht="20.100000000000001" customHeight="1" x14ac:dyDescent="0.25">
      <c r="C51" t="s">
        <v>20</v>
      </c>
      <c r="D51">
        <v>330</v>
      </c>
      <c r="F51" t="s">
        <v>14</v>
      </c>
      <c r="G51">
        <v>1194</v>
      </c>
    </row>
    <row r="52" spans="3:7" ht="20.100000000000001" customHeight="1" x14ac:dyDescent="0.25">
      <c r="C52" t="s">
        <v>20</v>
      </c>
      <c r="D52">
        <v>127</v>
      </c>
      <c r="F52" t="s">
        <v>14</v>
      </c>
      <c r="G52">
        <v>30</v>
      </c>
    </row>
    <row r="53" spans="3:7" ht="20.100000000000001" customHeight="1" x14ac:dyDescent="0.25">
      <c r="C53" t="s">
        <v>20</v>
      </c>
      <c r="D53">
        <v>411</v>
      </c>
      <c r="F53" t="s">
        <v>14</v>
      </c>
      <c r="G53">
        <v>75</v>
      </c>
    </row>
    <row r="54" spans="3:7" ht="20.100000000000001" customHeight="1" x14ac:dyDescent="0.25">
      <c r="C54" t="s">
        <v>20</v>
      </c>
      <c r="D54">
        <v>180</v>
      </c>
      <c r="F54" t="s">
        <v>14</v>
      </c>
      <c r="G54">
        <v>955</v>
      </c>
    </row>
    <row r="55" spans="3:7" ht="20.100000000000001" customHeight="1" x14ac:dyDescent="0.25">
      <c r="C55" t="s">
        <v>20</v>
      </c>
      <c r="D55">
        <v>374</v>
      </c>
      <c r="F55" t="s">
        <v>14</v>
      </c>
      <c r="G55">
        <v>67</v>
      </c>
    </row>
    <row r="56" spans="3:7" ht="20.100000000000001" customHeight="1" x14ac:dyDescent="0.25">
      <c r="C56" t="s">
        <v>20</v>
      </c>
      <c r="D56">
        <v>71</v>
      </c>
      <c r="F56" t="s">
        <v>14</v>
      </c>
      <c r="G56">
        <v>5</v>
      </c>
    </row>
    <row r="57" spans="3:7" ht="20.100000000000001" customHeight="1" x14ac:dyDescent="0.25">
      <c r="C57" t="s">
        <v>20</v>
      </c>
      <c r="D57">
        <v>203</v>
      </c>
      <c r="F57" t="s">
        <v>14</v>
      </c>
      <c r="G57">
        <v>26</v>
      </c>
    </row>
    <row r="58" spans="3:7" ht="20.100000000000001" customHeight="1" x14ac:dyDescent="0.25">
      <c r="C58" t="s">
        <v>20</v>
      </c>
      <c r="D58">
        <v>113</v>
      </c>
      <c r="F58" t="s">
        <v>14</v>
      </c>
      <c r="G58">
        <v>1130</v>
      </c>
    </row>
    <row r="59" spans="3:7" ht="20.100000000000001" customHeight="1" x14ac:dyDescent="0.25">
      <c r="C59" t="s">
        <v>20</v>
      </c>
      <c r="D59">
        <v>96</v>
      </c>
      <c r="F59" t="s">
        <v>14</v>
      </c>
      <c r="G59">
        <v>782</v>
      </c>
    </row>
    <row r="60" spans="3:7" ht="20.100000000000001" customHeight="1" x14ac:dyDescent="0.25">
      <c r="C60" t="s">
        <v>20</v>
      </c>
      <c r="D60">
        <v>498</v>
      </c>
      <c r="F60" t="s">
        <v>14</v>
      </c>
      <c r="G60">
        <v>210</v>
      </c>
    </row>
    <row r="61" spans="3:7" ht="20.100000000000001" customHeight="1" x14ac:dyDescent="0.25">
      <c r="C61" t="s">
        <v>20</v>
      </c>
      <c r="D61">
        <v>180</v>
      </c>
      <c r="F61" t="s">
        <v>14</v>
      </c>
      <c r="G61">
        <v>136</v>
      </c>
    </row>
    <row r="62" spans="3:7" ht="20.100000000000001" customHeight="1" x14ac:dyDescent="0.25">
      <c r="C62" t="s">
        <v>20</v>
      </c>
      <c r="D62">
        <v>27</v>
      </c>
      <c r="F62" t="s">
        <v>14</v>
      </c>
      <c r="G62">
        <v>86</v>
      </c>
    </row>
    <row r="63" spans="3:7" ht="20.100000000000001" customHeight="1" x14ac:dyDescent="0.25">
      <c r="C63" t="s">
        <v>20</v>
      </c>
      <c r="D63">
        <v>2331</v>
      </c>
      <c r="F63" t="s">
        <v>14</v>
      </c>
      <c r="G63">
        <v>19</v>
      </c>
    </row>
    <row r="64" spans="3:7" ht="20.100000000000001" customHeight="1" x14ac:dyDescent="0.25">
      <c r="C64" t="s">
        <v>20</v>
      </c>
      <c r="D64">
        <v>113</v>
      </c>
      <c r="F64" t="s">
        <v>14</v>
      </c>
      <c r="G64">
        <v>886</v>
      </c>
    </row>
    <row r="65" spans="3:7" ht="20.100000000000001" customHeight="1" x14ac:dyDescent="0.25">
      <c r="C65" t="s">
        <v>20</v>
      </c>
      <c r="D65">
        <v>164</v>
      </c>
      <c r="F65" t="s">
        <v>14</v>
      </c>
      <c r="G65">
        <v>35</v>
      </c>
    </row>
    <row r="66" spans="3:7" ht="20.100000000000001" customHeight="1" x14ac:dyDescent="0.25">
      <c r="C66" t="s">
        <v>20</v>
      </c>
      <c r="D66">
        <v>164</v>
      </c>
      <c r="F66" t="s">
        <v>14</v>
      </c>
      <c r="G66">
        <v>24</v>
      </c>
    </row>
    <row r="67" spans="3:7" ht="20.100000000000001" customHeight="1" x14ac:dyDescent="0.25">
      <c r="C67" t="s">
        <v>20</v>
      </c>
      <c r="D67">
        <v>336</v>
      </c>
      <c r="F67" t="s">
        <v>14</v>
      </c>
      <c r="G67">
        <v>86</v>
      </c>
    </row>
    <row r="68" spans="3:7" ht="20.100000000000001" customHeight="1" x14ac:dyDescent="0.25">
      <c r="C68" t="s">
        <v>20</v>
      </c>
      <c r="D68">
        <v>1917</v>
      </c>
      <c r="F68" t="s">
        <v>14</v>
      </c>
      <c r="G68">
        <v>243</v>
      </c>
    </row>
    <row r="69" spans="3:7" ht="20.100000000000001" customHeight="1" x14ac:dyDescent="0.25">
      <c r="C69" t="s">
        <v>20</v>
      </c>
      <c r="D69">
        <v>95</v>
      </c>
      <c r="F69" t="s">
        <v>14</v>
      </c>
      <c r="G69">
        <v>65</v>
      </c>
    </row>
    <row r="70" spans="3:7" ht="20.100000000000001" customHeight="1" x14ac:dyDescent="0.25">
      <c r="C70" t="s">
        <v>20</v>
      </c>
      <c r="D70">
        <v>147</v>
      </c>
      <c r="F70" t="s">
        <v>14</v>
      </c>
      <c r="G70">
        <v>100</v>
      </c>
    </row>
    <row r="71" spans="3:7" ht="20.100000000000001" customHeight="1" x14ac:dyDescent="0.25">
      <c r="C71" t="s">
        <v>20</v>
      </c>
      <c r="D71">
        <v>86</v>
      </c>
      <c r="F71" t="s">
        <v>14</v>
      </c>
      <c r="G71">
        <v>168</v>
      </c>
    </row>
    <row r="72" spans="3:7" ht="20.100000000000001" customHeight="1" x14ac:dyDescent="0.25">
      <c r="C72" t="s">
        <v>20</v>
      </c>
      <c r="D72">
        <v>83</v>
      </c>
      <c r="F72" t="s">
        <v>14</v>
      </c>
      <c r="G72">
        <v>13</v>
      </c>
    </row>
    <row r="73" spans="3:7" ht="20.100000000000001" customHeight="1" x14ac:dyDescent="0.25">
      <c r="C73" t="s">
        <v>20</v>
      </c>
      <c r="D73">
        <v>676</v>
      </c>
      <c r="F73" t="s">
        <v>14</v>
      </c>
      <c r="G73">
        <v>1</v>
      </c>
    </row>
    <row r="74" spans="3:7" ht="20.100000000000001" customHeight="1" x14ac:dyDescent="0.25">
      <c r="C74" t="s">
        <v>20</v>
      </c>
      <c r="D74">
        <v>361</v>
      </c>
      <c r="F74" t="s">
        <v>14</v>
      </c>
      <c r="G74">
        <v>40</v>
      </c>
    </row>
    <row r="75" spans="3:7" ht="20.100000000000001" customHeight="1" x14ac:dyDescent="0.25">
      <c r="C75" t="s">
        <v>20</v>
      </c>
      <c r="D75">
        <v>131</v>
      </c>
      <c r="F75" t="s">
        <v>14</v>
      </c>
      <c r="G75">
        <v>226</v>
      </c>
    </row>
    <row r="76" spans="3:7" ht="20.100000000000001" customHeight="1" x14ac:dyDescent="0.25">
      <c r="C76" t="s">
        <v>20</v>
      </c>
      <c r="D76">
        <v>126</v>
      </c>
      <c r="F76" t="s">
        <v>14</v>
      </c>
      <c r="G76">
        <v>1625</v>
      </c>
    </row>
    <row r="77" spans="3:7" ht="20.100000000000001" customHeight="1" x14ac:dyDescent="0.25">
      <c r="C77" t="s">
        <v>20</v>
      </c>
      <c r="D77">
        <v>275</v>
      </c>
      <c r="F77" t="s">
        <v>14</v>
      </c>
      <c r="G77">
        <v>143</v>
      </c>
    </row>
    <row r="78" spans="3:7" ht="20.100000000000001" customHeight="1" x14ac:dyDescent="0.25">
      <c r="C78" t="s">
        <v>20</v>
      </c>
      <c r="D78">
        <v>67</v>
      </c>
      <c r="F78" t="s">
        <v>14</v>
      </c>
      <c r="G78">
        <v>934</v>
      </c>
    </row>
    <row r="79" spans="3:7" ht="20.100000000000001" customHeight="1" x14ac:dyDescent="0.25">
      <c r="C79" t="s">
        <v>20</v>
      </c>
      <c r="D79">
        <v>154</v>
      </c>
      <c r="F79" t="s">
        <v>14</v>
      </c>
      <c r="G79">
        <v>17</v>
      </c>
    </row>
    <row r="80" spans="3:7" ht="20.100000000000001" customHeight="1" x14ac:dyDescent="0.25">
      <c r="C80" t="s">
        <v>20</v>
      </c>
      <c r="D80">
        <v>1782</v>
      </c>
      <c r="F80" t="s">
        <v>14</v>
      </c>
      <c r="G80">
        <v>2179</v>
      </c>
    </row>
    <row r="81" spans="3:7" ht="20.100000000000001" customHeight="1" x14ac:dyDescent="0.25">
      <c r="C81" t="s">
        <v>20</v>
      </c>
      <c r="D81">
        <v>903</v>
      </c>
      <c r="F81" t="s">
        <v>14</v>
      </c>
      <c r="G81">
        <v>931</v>
      </c>
    </row>
    <row r="82" spans="3:7" ht="20.100000000000001" customHeight="1" x14ac:dyDescent="0.25">
      <c r="C82" t="s">
        <v>20</v>
      </c>
      <c r="D82">
        <v>94</v>
      </c>
      <c r="F82" t="s">
        <v>14</v>
      </c>
      <c r="G82">
        <v>92</v>
      </c>
    </row>
    <row r="83" spans="3:7" ht="20.100000000000001" customHeight="1" x14ac:dyDescent="0.25">
      <c r="C83" t="s">
        <v>20</v>
      </c>
      <c r="D83">
        <v>180</v>
      </c>
      <c r="F83" t="s">
        <v>14</v>
      </c>
      <c r="G83">
        <v>57</v>
      </c>
    </row>
    <row r="84" spans="3:7" ht="20.100000000000001" customHeight="1" x14ac:dyDescent="0.25">
      <c r="C84" t="s">
        <v>20</v>
      </c>
      <c r="D84">
        <v>533</v>
      </c>
      <c r="F84" t="s">
        <v>14</v>
      </c>
      <c r="G84">
        <v>41</v>
      </c>
    </row>
    <row r="85" spans="3:7" ht="20.100000000000001" customHeight="1" x14ac:dyDescent="0.25">
      <c r="C85" t="s">
        <v>20</v>
      </c>
      <c r="D85">
        <v>2443</v>
      </c>
      <c r="F85" t="s">
        <v>14</v>
      </c>
      <c r="G85">
        <v>1</v>
      </c>
    </row>
    <row r="86" spans="3:7" ht="20.100000000000001" customHeight="1" x14ac:dyDescent="0.25">
      <c r="C86" t="s">
        <v>20</v>
      </c>
      <c r="D86">
        <v>89</v>
      </c>
      <c r="F86" t="s">
        <v>14</v>
      </c>
      <c r="G86">
        <v>101</v>
      </c>
    </row>
    <row r="87" spans="3:7" ht="20.100000000000001" customHeight="1" x14ac:dyDescent="0.25">
      <c r="C87" t="s">
        <v>20</v>
      </c>
      <c r="D87">
        <v>159</v>
      </c>
      <c r="F87" t="s">
        <v>14</v>
      </c>
      <c r="G87">
        <v>1335</v>
      </c>
    </row>
    <row r="88" spans="3:7" ht="20.100000000000001" customHeight="1" x14ac:dyDescent="0.25">
      <c r="C88" t="s">
        <v>20</v>
      </c>
      <c r="D88">
        <v>50</v>
      </c>
      <c r="F88" t="s">
        <v>14</v>
      </c>
      <c r="G88">
        <v>15</v>
      </c>
    </row>
    <row r="89" spans="3:7" ht="20.100000000000001" customHeight="1" x14ac:dyDescent="0.25">
      <c r="C89" t="s">
        <v>20</v>
      </c>
      <c r="D89">
        <v>186</v>
      </c>
      <c r="F89" t="s">
        <v>14</v>
      </c>
      <c r="G89">
        <v>454</v>
      </c>
    </row>
    <row r="90" spans="3:7" ht="20.100000000000001" customHeight="1" x14ac:dyDescent="0.25">
      <c r="C90" t="s">
        <v>20</v>
      </c>
      <c r="D90">
        <v>1071</v>
      </c>
      <c r="F90" t="s">
        <v>14</v>
      </c>
      <c r="G90">
        <v>3182</v>
      </c>
    </row>
    <row r="91" spans="3:7" ht="20.100000000000001" customHeight="1" x14ac:dyDescent="0.25">
      <c r="C91" t="s">
        <v>20</v>
      </c>
      <c r="D91">
        <v>117</v>
      </c>
      <c r="F91" t="s">
        <v>14</v>
      </c>
      <c r="G91">
        <v>15</v>
      </c>
    </row>
    <row r="92" spans="3:7" ht="20.100000000000001" customHeight="1" x14ac:dyDescent="0.25">
      <c r="C92" t="s">
        <v>20</v>
      </c>
      <c r="D92">
        <v>70</v>
      </c>
      <c r="F92" t="s">
        <v>14</v>
      </c>
      <c r="G92">
        <v>133</v>
      </c>
    </row>
    <row r="93" spans="3:7" ht="20.100000000000001" customHeight="1" x14ac:dyDescent="0.25">
      <c r="C93" t="s">
        <v>20</v>
      </c>
      <c r="D93">
        <v>135</v>
      </c>
      <c r="F93" t="s">
        <v>14</v>
      </c>
      <c r="G93">
        <v>2062</v>
      </c>
    </row>
    <row r="94" spans="3:7" ht="20.100000000000001" customHeight="1" x14ac:dyDescent="0.25">
      <c r="C94" t="s">
        <v>20</v>
      </c>
      <c r="D94">
        <v>768</v>
      </c>
      <c r="F94" t="s">
        <v>14</v>
      </c>
      <c r="G94">
        <v>29</v>
      </c>
    </row>
    <row r="95" spans="3:7" ht="20.100000000000001" customHeight="1" x14ac:dyDescent="0.25">
      <c r="C95" t="s">
        <v>20</v>
      </c>
      <c r="D95">
        <v>199</v>
      </c>
      <c r="F95" t="s">
        <v>14</v>
      </c>
      <c r="G95">
        <v>132</v>
      </c>
    </row>
    <row r="96" spans="3:7" ht="20.100000000000001" customHeight="1" x14ac:dyDescent="0.25">
      <c r="C96" t="s">
        <v>20</v>
      </c>
      <c r="D96">
        <v>107</v>
      </c>
      <c r="F96" t="s">
        <v>14</v>
      </c>
      <c r="G96">
        <v>137</v>
      </c>
    </row>
    <row r="97" spans="3:7" ht="20.100000000000001" customHeight="1" x14ac:dyDescent="0.25">
      <c r="C97" t="s">
        <v>20</v>
      </c>
      <c r="D97">
        <v>195</v>
      </c>
      <c r="F97" t="s">
        <v>14</v>
      </c>
      <c r="G97">
        <v>908</v>
      </c>
    </row>
    <row r="98" spans="3:7" ht="20.100000000000001" customHeight="1" x14ac:dyDescent="0.25">
      <c r="C98" t="s">
        <v>20</v>
      </c>
      <c r="D98">
        <v>3376</v>
      </c>
      <c r="F98" t="s">
        <v>14</v>
      </c>
      <c r="G98">
        <v>10</v>
      </c>
    </row>
    <row r="99" spans="3:7" ht="20.100000000000001" customHeight="1" x14ac:dyDescent="0.25">
      <c r="C99" t="s">
        <v>20</v>
      </c>
      <c r="D99">
        <v>41</v>
      </c>
      <c r="F99" t="s">
        <v>14</v>
      </c>
      <c r="G99">
        <v>1910</v>
      </c>
    </row>
    <row r="100" spans="3:7" ht="20.100000000000001" customHeight="1" x14ac:dyDescent="0.25">
      <c r="C100" t="s">
        <v>20</v>
      </c>
      <c r="D100">
        <v>1821</v>
      </c>
      <c r="F100" t="s">
        <v>14</v>
      </c>
      <c r="G100">
        <v>38</v>
      </c>
    </row>
    <row r="101" spans="3:7" ht="20.100000000000001" customHeight="1" x14ac:dyDescent="0.25">
      <c r="C101" t="s">
        <v>20</v>
      </c>
      <c r="D101">
        <v>164</v>
      </c>
      <c r="F101" t="s">
        <v>14</v>
      </c>
      <c r="G101">
        <v>104</v>
      </c>
    </row>
    <row r="102" spans="3:7" ht="20.100000000000001" customHeight="1" x14ac:dyDescent="0.25">
      <c r="C102" t="s">
        <v>20</v>
      </c>
      <c r="D102">
        <v>157</v>
      </c>
      <c r="F102" t="s">
        <v>14</v>
      </c>
      <c r="G102">
        <v>49</v>
      </c>
    </row>
    <row r="103" spans="3:7" ht="20.100000000000001" customHeight="1" x14ac:dyDescent="0.25">
      <c r="C103" t="s">
        <v>20</v>
      </c>
      <c r="D103">
        <v>246</v>
      </c>
      <c r="F103" t="s">
        <v>14</v>
      </c>
      <c r="G103">
        <v>1</v>
      </c>
    </row>
    <row r="104" spans="3:7" ht="20.100000000000001" customHeight="1" x14ac:dyDescent="0.25">
      <c r="C104" t="s">
        <v>20</v>
      </c>
      <c r="D104">
        <v>1396</v>
      </c>
      <c r="F104" t="s">
        <v>14</v>
      </c>
      <c r="G104">
        <v>245</v>
      </c>
    </row>
    <row r="105" spans="3:7" ht="20.100000000000001" customHeight="1" x14ac:dyDescent="0.25">
      <c r="C105" t="s">
        <v>20</v>
      </c>
      <c r="D105">
        <v>2506</v>
      </c>
      <c r="F105" t="s">
        <v>14</v>
      </c>
      <c r="G105">
        <v>32</v>
      </c>
    </row>
    <row r="106" spans="3:7" ht="20.100000000000001" customHeight="1" x14ac:dyDescent="0.25">
      <c r="C106" t="s">
        <v>20</v>
      </c>
      <c r="D106">
        <v>244</v>
      </c>
      <c r="F106" t="s">
        <v>14</v>
      </c>
      <c r="G106">
        <v>7</v>
      </c>
    </row>
    <row r="107" spans="3:7" ht="20.100000000000001" customHeight="1" x14ac:dyDescent="0.25">
      <c r="C107" t="s">
        <v>20</v>
      </c>
      <c r="D107">
        <v>146</v>
      </c>
      <c r="F107" t="s">
        <v>14</v>
      </c>
      <c r="G107">
        <v>803</v>
      </c>
    </row>
    <row r="108" spans="3:7" ht="20.100000000000001" customHeight="1" x14ac:dyDescent="0.25">
      <c r="C108" t="s">
        <v>20</v>
      </c>
      <c r="D108">
        <v>1267</v>
      </c>
      <c r="F108" t="s">
        <v>14</v>
      </c>
      <c r="G108">
        <v>16</v>
      </c>
    </row>
    <row r="109" spans="3:7" ht="20.100000000000001" customHeight="1" x14ac:dyDescent="0.25">
      <c r="C109" t="s">
        <v>20</v>
      </c>
      <c r="D109">
        <v>1561</v>
      </c>
      <c r="F109" t="s">
        <v>14</v>
      </c>
      <c r="G109">
        <v>31</v>
      </c>
    </row>
    <row r="110" spans="3:7" ht="20.100000000000001" customHeight="1" x14ac:dyDescent="0.25">
      <c r="C110" t="s">
        <v>20</v>
      </c>
      <c r="D110">
        <v>48</v>
      </c>
      <c r="F110" t="s">
        <v>14</v>
      </c>
      <c r="G110">
        <v>108</v>
      </c>
    </row>
    <row r="111" spans="3:7" ht="20.100000000000001" customHeight="1" x14ac:dyDescent="0.25">
      <c r="C111" t="s">
        <v>20</v>
      </c>
      <c r="D111">
        <v>2739</v>
      </c>
      <c r="F111" t="s">
        <v>14</v>
      </c>
      <c r="G111">
        <v>30</v>
      </c>
    </row>
    <row r="112" spans="3:7" ht="20.100000000000001" customHeight="1" x14ac:dyDescent="0.25">
      <c r="C112" t="s">
        <v>20</v>
      </c>
      <c r="D112">
        <v>3537</v>
      </c>
      <c r="F112" t="s">
        <v>14</v>
      </c>
      <c r="G112">
        <v>17</v>
      </c>
    </row>
    <row r="113" spans="3:7" ht="20.100000000000001" customHeight="1" x14ac:dyDescent="0.25">
      <c r="C113" t="s">
        <v>20</v>
      </c>
      <c r="D113">
        <v>2107</v>
      </c>
      <c r="F113" t="s">
        <v>14</v>
      </c>
      <c r="G113">
        <v>80</v>
      </c>
    </row>
    <row r="114" spans="3:7" ht="20.100000000000001" customHeight="1" x14ac:dyDescent="0.25">
      <c r="C114" t="s">
        <v>20</v>
      </c>
      <c r="D114">
        <v>3318</v>
      </c>
      <c r="F114" t="s">
        <v>14</v>
      </c>
      <c r="G114">
        <v>2468</v>
      </c>
    </row>
    <row r="115" spans="3:7" ht="20.100000000000001" customHeight="1" x14ac:dyDescent="0.25">
      <c r="C115" t="s">
        <v>20</v>
      </c>
      <c r="D115">
        <v>340</v>
      </c>
      <c r="F115" t="s">
        <v>14</v>
      </c>
      <c r="G115">
        <v>26</v>
      </c>
    </row>
    <row r="116" spans="3:7" ht="20.100000000000001" customHeight="1" x14ac:dyDescent="0.25">
      <c r="C116" t="s">
        <v>20</v>
      </c>
      <c r="D116">
        <v>1442</v>
      </c>
      <c r="F116" t="s">
        <v>14</v>
      </c>
      <c r="G116">
        <v>73</v>
      </c>
    </row>
    <row r="117" spans="3:7" ht="20.100000000000001" customHeight="1" x14ac:dyDescent="0.25">
      <c r="C117" t="s">
        <v>20</v>
      </c>
      <c r="D117">
        <v>126</v>
      </c>
      <c r="F117" t="s">
        <v>14</v>
      </c>
      <c r="G117">
        <v>128</v>
      </c>
    </row>
    <row r="118" spans="3:7" ht="20.100000000000001" customHeight="1" x14ac:dyDescent="0.25">
      <c r="C118" t="s">
        <v>20</v>
      </c>
      <c r="D118">
        <v>524</v>
      </c>
      <c r="F118" t="s">
        <v>14</v>
      </c>
      <c r="G118">
        <v>33</v>
      </c>
    </row>
    <row r="119" spans="3:7" ht="20.100000000000001" customHeight="1" x14ac:dyDescent="0.25">
      <c r="C119" t="s">
        <v>20</v>
      </c>
      <c r="D119">
        <v>1989</v>
      </c>
      <c r="F119" t="s">
        <v>14</v>
      </c>
      <c r="G119">
        <v>1072</v>
      </c>
    </row>
    <row r="120" spans="3:7" ht="20.100000000000001" customHeight="1" x14ac:dyDescent="0.25">
      <c r="C120" t="s">
        <v>20</v>
      </c>
      <c r="D120">
        <v>157</v>
      </c>
      <c r="F120" t="s">
        <v>14</v>
      </c>
      <c r="G120">
        <v>393</v>
      </c>
    </row>
    <row r="121" spans="3:7" ht="20.100000000000001" customHeight="1" x14ac:dyDescent="0.25">
      <c r="C121" t="s">
        <v>20</v>
      </c>
      <c r="D121">
        <v>4498</v>
      </c>
      <c r="F121" t="s">
        <v>14</v>
      </c>
      <c r="G121">
        <v>1257</v>
      </c>
    </row>
    <row r="122" spans="3:7" ht="20.100000000000001" customHeight="1" x14ac:dyDescent="0.25">
      <c r="C122" t="s">
        <v>20</v>
      </c>
      <c r="D122">
        <v>80</v>
      </c>
      <c r="F122" t="s">
        <v>14</v>
      </c>
      <c r="G122">
        <v>328</v>
      </c>
    </row>
    <row r="123" spans="3:7" ht="20.100000000000001" customHeight="1" x14ac:dyDescent="0.25">
      <c r="C123" t="s">
        <v>20</v>
      </c>
      <c r="D123">
        <v>43</v>
      </c>
      <c r="F123" t="s">
        <v>14</v>
      </c>
      <c r="G123">
        <v>147</v>
      </c>
    </row>
    <row r="124" spans="3:7" ht="20.100000000000001" customHeight="1" x14ac:dyDescent="0.25">
      <c r="C124" t="s">
        <v>20</v>
      </c>
      <c r="D124">
        <v>2053</v>
      </c>
      <c r="F124" t="s">
        <v>14</v>
      </c>
      <c r="G124">
        <v>830</v>
      </c>
    </row>
    <row r="125" spans="3:7" ht="20.100000000000001" customHeight="1" x14ac:dyDescent="0.25">
      <c r="C125" t="s">
        <v>20</v>
      </c>
      <c r="D125">
        <v>168</v>
      </c>
      <c r="F125" t="s">
        <v>14</v>
      </c>
      <c r="G125">
        <v>331</v>
      </c>
    </row>
    <row r="126" spans="3:7" ht="20.100000000000001" customHeight="1" x14ac:dyDescent="0.25">
      <c r="C126" t="s">
        <v>20</v>
      </c>
      <c r="D126">
        <v>4289</v>
      </c>
      <c r="F126" t="s">
        <v>14</v>
      </c>
      <c r="G126">
        <v>25</v>
      </c>
    </row>
    <row r="127" spans="3:7" ht="20.100000000000001" customHeight="1" x14ac:dyDescent="0.25">
      <c r="C127" t="s">
        <v>20</v>
      </c>
      <c r="D127">
        <v>165</v>
      </c>
      <c r="F127" t="s">
        <v>14</v>
      </c>
      <c r="G127">
        <v>3483</v>
      </c>
    </row>
    <row r="128" spans="3:7" ht="20.100000000000001" customHeight="1" x14ac:dyDescent="0.25">
      <c r="C128" t="s">
        <v>20</v>
      </c>
      <c r="D128">
        <v>1815</v>
      </c>
      <c r="F128" t="s">
        <v>14</v>
      </c>
      <c r="G128">
        <v>923</v>
      </c>
    </row>
    <row r="129" spans="3:7" ht="20.100000000000001" customHeight="1" x14ac:dyDescent="0.25">
      <c r="C129" t="s">
        <v>20</v>
      </c>
      <c r="D129">
        <v>397</v>
      </c>
      <c r="F129" t="s">
        <v>14</v>
      </c>
      <c r="G129">
        <v>1</v>
      </c>
    </row>
    <row r="130" spans="3:7" ht="20.100000000000001" customHeight="1" x14ac:dyDescent="0.25">
      <c r="C130" t="s">
        <v>20</v>
      </c>
      <c r="D130">
        <v>1539</v>
      </c>
      <c r="F130" t="s">
        <v>14</v>
      </c>
      <c r="G130">
        <v>33</v>
      </c>
    </row>
    <row r="131" spans="3:7" ht="20.100000000000001" customHeight="1" x14ac:dyDescent="0.25">
      <c r="C131" t="s">
        <v>20</v>
      </c>
      <c r="D131">
        <v>138</v>
      </c>
      <c r="F131" t="s">
        <v>14</v>
      </c>
      <c r="G131">
        <v>40</v>
      </c>
    </row>
    <row r="132" spans="3:7" ht="20.100000000000001" customHeight="1" x14ac:dyDescent="0.25">
      <c r="C132" t="s">
        <v>20</v>
      </c>
      <c r="D132">
        <v>3594</v>
      </c>
      <c r="F132" t="s">
        <v>14</v>
      </c>
      <c r="G132">
        <v>23</v>
      </c>
    </row>
    <row r="133" spans="3:7" ht="20.100000000000001" customHeight="1" x14ac:dyDescent="0.25">
      <c r="C133" t="s">
        <v>20</v>
      </c>
      <c r="D133">
        <v>5880</v>
      </c>
      <c r="F133" t="s">
        <v>14</v>
      </c>
      <c r="G133">
        <v>75</v>
      </c>
    </row>
    <row r="134" spans="3:7" ht="20.100000000000001" customHeight="1" x14ac:dyDescent="0.25">
      <c r="C134" t="s">
        <v>20</v>
      </c>
      <c r="D134">
        <v>112</v>
      </c>
      <c r="F134" t="s">
        <v>14</v>
      </c>
      <c r="G134">
        <v>2176</v>
      </c>
    </row>
    <row r="135" spans="3:7" ht="20.100000000000001" customHeight="1" x14ac:dyDescent="0.25">
      <c r="C135" t="s">
        <v>20</v>
      </c>
      <c r="D135">
        <v>943</v>
      </c>
      <c r="F135" t="s">
        <v>14</v>
      </c>
      <c r="G135">
        <v>441</v>
      </c>
    </row>
    <row r="136" spans="3:7" ht="20.100000000000001" customHeight="1" x14ac:dyDescent="0.25">
      <c r="C136" t="s">
        <v>20</v>
      </c>
      <c r="D136">
        <v>2468</v>
      </c>
      <c r="F136" t="s">
        <v>14</v>
      </c>
      <c r="G136">
        <v>25</v>
      </c>
    </row>
    <row r="137" spans="3:7" ht="20.100000000000001" customHeight="1" x14ac:dyDescent="0.25">
      <c r="C137" t="s">
        <v>20</v>
      </c>
      <c r="D137">
        <v>2551</v>
      </c>
      <c r="F137" t="s">
        <v>14</v>
      </c>
      <c r="G137">
        <v>127</v>
      </c>
    </row>
    <row r="138" spans="3:7" ht="20.100000000000001" customHeight="1" x14ac:dyDescent="0.25">
      <c r="C138" t="s">
        <v>20</v>
      </c>
      <c r="D138">
        <v>101</v>
      </c>
      <c r="F138" t="s">
        <v>14</v>
      </c>
      <c r="G138">
        <v>355</v>
      </c>
    </row>
    <row r="139" spans="3:7" ht="20.100000000000001" customHeight="1" x14ac:dyDescent="0.25">
      <c r="C139" t="s">
        <v>20</v>
      </c>
      <c r="D139">
        <v>92</v>
      </c>
      <c r="F139" t="s">
        <v>14</v>
      </c>
      <c r="G139">
        <v>44</v>
      </c>
    </row>
    <row r="140" spans="3:7" ht="20.100000000000001" customHeight="1" x14ac:dyDescent="0.25">
      <c r="C140" t="s">
        <v>20</v>
      </c>
      <c r="D140">
        <v>62</v>
      </c>
      <c r="F140" t="s">
        <v>14</v>
      </c>
      <c r="G140">
        <v>67</v>
      </c>
    </row>
    <row r="141" spans="3:7" ht="20.100000000000001" customHeight="1" x14ac:dyDescent="0.25">
      <c r="C141" t="s">
        <v>20</v>
      </c>
      <c r="D141">
        <v>149</v>
      </c>
      <c r="F141" t="s">
        <v>14</v>
      </c>
      <c r="G141">
        <v>1068</v>
      </c>
    </row>
    <row r="142" spans="3:7" ht="20.100000000000001" customHeight="1" x14ac:dyDescent="0.25">
      <c r="C142" t="s">
        <v>20</v>
      </c>
      <c r="D142">
        <v>329</v>
      </c>
      <c r="F142" t="s">
        <v>14</v>
      </c>
      <c r="G142">
        <v>424</v>
      </c>
    </row>
    <row r="143" spans="3:7" ht="20.100000000000001" customHeight="1" x14ac:dyDescent="0.25">
      <c r="C143" t="s">
        <v>20</v>
      </c>
      <c r="D143">
        <v>97</v>
      </c>
      <c r="F143" t="s">
        <v>14</v>
      </c>
      <c r="G143">
        <v>151</v>
      </c>
    </row>
    <row r="144" spans="3:7" ht="20.100000000000001" customHeight="1" x14ac:dyDescent="0.25">
      <c r="C144" t="s">
        <v>20</v>
      </c>
      <c r="D144">
        <v>1784</v>
      </c>
      <c r="F144" t="s">
        <v>14</v>
      </c>
      <c r="G144">
        <v>1608</v>
      </c>
    </row>
    <row r="145" spans="3:7" ht="20.100000000000001" customHeight="1" x14ac:dyDescent="0.25">
      <c r="C145" t="s">
        <v>20</v>
      </c>
      <c r="D145">
        <v>1684</v>
      </c>
      <c r="F145" t="s">
        <v>14</v>
      </c>
      <c r="G145">
        <v>941</v>
      </c>
    </row>
    <row r="146" spans="3:7" ht="20.100000000000001" customHeight="1" x14ac:dyDescent="0.25">
      <c r="C146" t="s">
        <v>20</v>
      </c>
      <c r="D146">
        <v>250</v>
      </c>
      <c r="F146" t="s">
        <v>14</v>
      </c>
      <c r="G146">
        <v>1</v>
      </c>
    </row>
    <row r="147" spans="3:7" ht="20.100000000000001" customHeight="1" x14ac:dyDescent="0.25">
      <c r="C147" t="s">
        <v>20</v>
      </c>
      <c r="D147">
        <v>238</v>
      </c>
      <c r="F147" t="s">
        <v>14</v>
      </c>
      <c r="G147">
        <v>40</v>
      </c>
    </row>
    <row r="148" spans="3:7" ht="20.100000000000001" customHeight="1" x14ac:dyDescent="0.25">
      <c r="C148" t="s">
        <v>20</v>
      </c>
      <c r="D148">
        <v>53</v>
      </c>
      <c r="F148" t="s">
        <v>14</v>
      </c>
      <c r="G148">
        <v>3015</v>
      </c>
    </row>
    <row r="149" spans="3:7" ht="20.100000000000001" customHeight="1" x14ac:dyDescent="0.25">
      <c r="C149" t="s">
        <v>20</v>
      </c>
      <c r="D149">
        <v>214</v>
      </c>
      <c r="F149" t="s">
        <v>14</v>
      </c>
      <c r="G149">
        <v>435</v>
      </c>
    </row>
    <row r="150" spans="3:7" ht="20.100000000000001" customHeight="1" x14ac:dyDescent="0.25">
      <c r="C150" t="s">
        <v>20</v>
      </c>
      <c r="D150">
        <v>222</v>
      </c>
      <c r="F150" t="s">
        <v>14</v>
      </c>
      <c r="G150">
        <v>714</v>
      </c>
    </row>
    <row r="151" spans="3:7" ht="20.100000000000001" customHeight="1" x14ac:dyDescent="0.25">
      <c r="C151" t="s">
        <v>20</v>
      </c>
      <c r="D151">
        <v>1884</v>
      </c>
      <c r="F151" t="s">
        <v>14</v>
      </c>
      <c r="G151">
        <v>5497</v>
      </c>
    </row>
    <row r="152" spans="3:7" ht="20.100000000000001" customHeight="1" x14ac:dyDescent="0.25">
      <c r="C152" t="s">
        <v>20</v>
      </c>
      <c r="D152">
        <v>218</v>
      </c>
      <c r="F152" t="s">
        <v>14</v>
      </c>
      <c r="G152">
        <v>418</v>
      </c>
    </row>
    <row r="153" spans="3:7" ht="20.100000000000001" customHeight="1" x14ac:dyDescent="0.25">
      <c r="C153" t="s">
        <v>20</v>
      </c>
      <c r="D153">
        <v>6465</v>
      </c>
      <c r="F153" t="s">
        <v>14</v>
      </c>
      <c r="G153">
        <v>1439</v>
      </c>
    </row>
    <row r="154" spans="3:7" ht="20.100000000000001" customHeight="1" x14ac:dyDescent="0.25">
      <c r="C154" t="s">
        <v>20</v>
      </c>
      <c r="D154">
        <v>59</v>
      </c>
      <c r="F154" t="s">
        <v>14</v>
      </c>
      <c r="G154">
        <v>15</v>
      </c>
    </row>
    <row r="155" spans="3:7" ht="20.100000000000001" customHeight="1" x14ac:dyDescent="0.25">
      <c r="C155" t="s">
        <v>20</v>
      </c>
      <c r="D155">
        <v>88</v>
      </c>
      <c r="F155" t="s">
        <v>14</v>
      </c>
      <c r="G155">
        <v>1999</v>
      </c>
    </row>
    <row r="156" spans="3:7" ht="20.100000000000001" customHeight="1" x14ac:dyDescent="0.25">
      <c r="C156" t="s">
        <v>20</v>
      </c>
      <c r="D156">
        <v>1697</v>
      </c>
      <c r="F156" t="s">
        <v>14</v>
      </c>
      <c r="G156">
        <v>118</v>
      </c>
    </row>
    <row r="157" spans="3:7" ht="20.100000000000001" customHeight="1" x14ac:dyDescent="0.25">
      <c r="C157" t="s">
        <v>20</v>
      </c>
      <c r="D157">
        <v>92</v>
      </c>
      <c r="F157" t="s">
        <v>14</v>
      </c>
      <c r="G157">
        <v>162</v>
      </c>
    </row>
    <row r="158" spans="3:7" ht="20.100000000000001" customHeight="1" x14ac:dyDescent="0.25">
      <c r="C158" t="s">
        <v>20</v>
      </c>
      <c r="D158">
        <v>186</v>
      </c>
      <c r="F158" t="s">
        <v>14</v>
      </c>
      <c r="G158">
        <v>83</v>
      </c>
    </row>
    <row r="159" spans="3:7" ht="20.100000000000001" customHeight="1" x14ac:dyDescent="0.25">
      <c r="C159" t="s">
        <v>20</v>
      </c>
      <c r="D159">
        <v>138</v>
      </c>
      <c r="F159" t="s">
        <v>14</v>
      </c>
      <c r="G159">
        <v>747</v>
      </c>
    </row>
    <row r="160" spans="3:7" ht="20.100000000000001" customHeight="1" x14ac:dyDescent="0.25">
      <c r="C160" t="s">
        <v>20</v>
      </c>
      <c r="D160">
        <v>261</v>
      </c>
      <c r="F160" t="s">
        <v>14</v>
      </c>
      <c r="G160">
        <v>84</v>
      </c>
    </row>
    <row r="161" spans="3:7" ht="20.100000000000001" customHeight="1" x14ac:dyDescent="0.25">
      <c r="C161" t="s">
        <v>20</v>
      </c>
      <c r="D161">
        <v>107</v>
      </c>
      <c r="F161" t="s">
        <v>14</v>
      </c>
      <c r="G161">
        <v>91</v>
      </c>
    </row>
    <row r="162" spans="3:7" ht="20.100000000000001" customHeight="1" x14ac:dyDescent="0.25">
      <c r="C162" t="s">
        <v>20</v>
      </c>
      <c r="D162">
        <v>199</v>
      </c>
      <c r="F162" t="s">
        <v>14</v>
      </c>
      <c r="G162">
        <v>792</v>
      </c>
    </row>
    <row r="163" spans="3:7" ht="20.100000000000001" customHeight="1" x14ac:dyDescent="0.25">
      <c r="C163" t="s">
        <v>20</v>
      </c>
      <c r="D163">
        <v>5512</v>
      </c>
      <c r="F163" t="s">
        <v>14</v>
      </c>
      <c r="G163">
        <v>32</v>
      </c>
    </row>
    <row r="164" spans="3:7" ht="20.100000000000001" customHeight="1" x14ac:dyDescent="0.25">
      <c r="C164" t="s">
        <v>20</v>
      </c>
      <c r="D164">
        <v>86</v>
      </c>
      <c r="F164" t="s">
        <v>14</v>
      </c>
      <c r="G164">
        <v>186</v>
      </c>
    </row>
    <row r="165" spans="3:7" ht="20.100000000000001" customHeight="1" x14ac:dyDescent="0.25">
      <c r="C165" t="s">
        <v>20</v>
      </c>
      <c r="D165">
        <v>2768</v>
      </c>
      <c r="F165" t="s">
        <v>14</v>
      </c>
      <c r="G165">
        <v>605</v>
      </c>
    </row>
    <row r="166" spans="3:7" ht="20.100000000000001" customHeight="1" x14ac:dyDescent="0.25">
      <c r="C166" t="s">
        <v>20</v>
      </c>
      <c r="D166">
        <v>48</v>
      </c>
      <c r="F166" t="s">
        <v>14</v>
      </c>
      <c r="G166">
        <v>1</v>
      </c>
    </row>
    <row r="167" spans="3:7" ht="20.100000000000001" customHeight="1" x14ac:dyDescent="0.25">
      <c r="C167" t="s">
        <v>20</v>
      </c>
      <c r="D167">
        <v>87</v>
      </c>
      <c r="F167" t="s">
        <v>14</v>
      </c>
      <c r="G167">
        <v>31</v>
      </c>
    </row>
    <row r="168" spans="3:7" ht="20.100000000000001" customHeight="1" x14ac:dyDescent="0.25">
      <c r="C168" t="s">
        <v>20</v>
      </c>
      <c r="D168">
        <v>1894</v>
      </c>
      <c r="F168" t="s">
        <v>14</v>
      </c>
      <c r="G168">
        <v>1181</v>
      </c>
    </row>
    <row r="169" spans="3:7" ht="20.100000000000001" customHeight="1" x14ac:dyDescent="0.25">
      <c r="C169" t="s">
        <v>20</v>
      </c>
      <c r="D169">
        <v>282</v>
      </c>
      <c r="F169" t="s">
        <v>14</v>
      </c>
      <c r="G169">
        <v>39</v>
      </c>
    </row>
    <row r="170" spans="3:7" ht="20.100000000000001" customHeight="1" x14ac:dyDescent="0.25">
      <c r="C170" t="s">
        <v>20</v>
      </c>
      <c r="D170">
        <v>116</v>
      </c>
      <c r="F170" t="s">
        <v>14</v>
      </c>
      <c r="G170">
        <v>46</v>
      </c>
    </row>
    <row r="171" spans="3:7" ht="20.100000000000001" customHeight="1" x14ac:dyDescent="0.25">
      <c r="C171" t="s">
        <v>20</v>
      </c>
      <c r="D171">
        <v>83</v>
      </c>
      <c r="F171" t="s">
        <v>14</v>
      </c>
      <c r="G171">
        <v>105</v>
      </c>
    </row>
    <row r="172" spans="3:7" ht="20.100000000000001" customHeight="1" x14ac:dyDescent="0.25">
      <c r="C172" t="s">
        <v>20</v>
      </c>
      <c r="D172">
        <v>91</v>
      </c>
      <c r="F172" t="s">
        <v>14</v>
      </c>
      <c r="G172">
        <v>535</v>
      </c>
    </row>
    <row r="173" spans="3:7" ht="20.100000000000001" customHeight="1" x14ac:dyDescent="0.25">
      <c r="C173" t="s">
        <v>20</v>
      </c>
      <c r="D173">
        <v>546</v>
      </c>
      <c r="F173" t="s">
        <v>14</v>
      </c>
      <c r="G173">
        <v>16</v>
      </c>
    </row>
    <row r="174" spans="3:7" ht="20.100000000000001" customHeight="1" x14ac:dyDescent="0.25">
      <c r="C174" t="s">
        <v>20</v>
      </c>
      <c r="D174">
        <v>393</v>
      </c>
      <c r="F174" t="s">
        <v>14</v>
      </c>
      <c r="G174">
        <v>575</v>
      </c>
    </row>
    <row r="175" spans="3:7" ht="20.100000000000001" customHeight="1" x14ac:dyDescent="0.25">
      <c r="C175" t="s">
        <v>20</v>
      </c>
      <c r="D175">
        <v>133</v>
      </c>
      <c r="F175" t="s">
        <v>14</v>
      </c>
      <c r="G175">
        <v>1120</v>
      </c>
    </row>
    <row r="176" spans="3:7" ht="20.100000000000001" customHeight="1" x14ac:dyDescent="0.25">
      <c r="C176" t="s">
        <v>20</v>
      </c>
      <c r="D176">
        <v>254</v>
      </c>
      <c r="F176" t="s">
        <v>14</v>
      </c>
      <c r="G176">
        <v>113</v>
      </c>
    </row>
    <row r="177" spans="3:7" ht="20.100000000000001" customHeight="1" x14ac:dyDescent="0.25">
      <c r="C177" t="s">
        <v>20</v>
      </c>
      <c r="D177">
        <v>176</v>
      </c>
      <c r="F177" t="s">
        <v>14</v>
      </c>
      <c r="G177">
        <v>1538</v>
      </c>
    </row>
    <row r="178" spans="3:7" ht="20.100000000000001" customHeight="1" x14ac:dyDescent="0.25">
      <c r="C178" t="s">
        <v>20</v>
      </c>
      <c r="D178">
        <v>337</v>
      </c>
      <c r="F178" t="s">
        <v>14</v>
      </c>
      <c r="G178">
        <v>9</v>
      </c>
    </row>
    <row r="179" spans="3:7" ht="20.100000000000001" customHeight="1" x14ac:dyDescent="0.25">
      <c r="C179" t="s">
        <v>20</v>
      </c>
      <c r="D179">
        <v>107</v>
      </c>
      <c r="F179" t="s">
        <v>14</v>
      </c>
      <c r="G179">
        <v>554</v>
      </c>
    </row>
    <row r="180" spans="3:7" ht="20.100000000000001" customHeight="1" x14ac:dyDescent="0.25">
      <c r="C180" t="s">
        <v>20</v>
      </c>
      <c r="D180">
        <v>183</v>
      </c>
      <c r="F180" t="s">
        <v>14</v>
      </c>
      <c r="G180">
        <v>648</v>
      </c>
    </row>
    <row r="181" spans="3:7" ht="20.100000000000001" customHeight="1" x14ac:dyDescent="0.25">
      <c r="C181" t="s">
        <v>20</v>
      </c>
      <c r="D181">
        <v>72</v>
      </c>
      <c r="F181" t="s">
        <v>14</v>
      </c>
      <c r="G181">
        <v>21</v>
      </c>
    </row>
    <row r="182" spans="3:7" ht="20.100000000000001" customHeight="1" x14ac:dyDescent="0.25">
      <c r="C182" t="s">
        <v>20</v>
      </c>
      <c r="D182">
        <v>295</v>
      </c>
      <c r="F182" t="s">
        <v>14</v>
      </c>
      <c r="G182">
        <v>54</v>
      </c>
    </row>
    <row r="183" spans="3:7" ht="20.100000000000001" customHeight="1" x14ac:dyDescent="0.25">
      <c r="C183" t="s">
        <v>20</v>
      </c>
      <c r="D183">
        <v>142</v>
      </c>
      <c r="F183" t="s">
        <v>14</v>
      </c>
      <c r="G183">
        <v>120</v>
      </c>
    </row>
    <row r="184" spans="3:7" ht="20.100000000000001" customHeight="1" x14ac:dyDescent="0.25">
      <c r="C184" t="s">
        <v>20</v>
      </c>
      <c r="D184">
        <v>85</v>
      </c>
      <c r="F184" t="s">
        <v>14</v>
      </c>
      <c r="G184">
        <v>579</v>
      </c>
    </row>
    <row r="185" spans="3:7" ht="20.100000000000001" customHeight="1" x14ac:dyDescent="0.25">
      <c r="C185" t="s">
        <v>20</v>
      </c>
      <c r="D185">
        <v>659</v>
      </c>
      <c r="F185" t="s">
        <v>14</v>
      </c>
      <c r="G185">
        <v>2072</v>
      </c>
    </row>
    <row r="186" spans="3:7" ht="20.100000000000001" customHeight="1" x14ac:dyDescent="0.25">
      <c r="C186" t="s">
        <v>20</v>
      </c>
      <c r="D186">
        <v>121</v>
      </c>
      <c r="F186" t="s">
        <v>14</v>
      </c>
      <c r="G186">
        <v>0</v>
      </c>
    </row>
    <row r="187" spans="3:7" ht="20.100000000000001" customHeight="1" x14ac:dyDescent="0.25">
      <c r="C187" t="s">
        <v>20</v>
      </c>
      <c r="D187">
        <v>3742</v>
      </c>
      <c r="F187" t="s">
        <v>14</v>
      </c>
      <c r="G187">
        <v>1796</v>
      </c>
    </row>
    <row r="188" spans="3:7" ht="20.100000000000001" customHeight="1" x14ac:dyDescent="0.25">
      <c r="C188" t="s">
        <v>20</v>
      </c>
      <c r="D188">
        <v>223</v>
      </c>
      <c r="F188" t="s">
        <v>14</v>
      </c>
      <c r="G188">
        <v>62</v>
      </c>
    </row>
    <row r="189" spans="3:7" ht="20.100000000000001" customHeight="1" x14ac:dyDescent="0.25">
      <c r="C189" t="s">
        <v>20</v>
      </c>
      <c r="D189">
        <v>133</v>
      </c>
      <c r="F189" t="s">
        <v>14</v>
      </c>
      <c r="G189">
        <v>347</v>
      </c>
    </row>
    <row r="190" spans="3:7" ht="20.100000000000001" customHeight="1" x14ac:dyDescent="0.25">
      <c r="C190" t="s">
        <v>20</v>
      </c>
      <c r="D190">
        <v>5168</v>
      </c>
      <c r="F190" t="s">
        <v>14</v>
      </c>
      <c r="G190">
        <v>19</v>
      </c>
    </row>
    <row r="191" spans="3:7" ht="20.100000000000001" customHeight="1" x14ac:dyDescent="0.25">
      <c r="C191" t="s">
        <v>20</v>
      </c>
      <c r="D191">
        <v>307</v>
      </c>
      <c r="F191" t="s">
        <v>14</v>
      </c>
      <c r="G191">
        <v>1258</v>
      </c>
    </row>
    <row r="192" spans="3:7" ht="20.100000000000001" customHeight="1" x14ac:dyDescent="0.25">
      <c r="C192" t="s">
        <v>20</v>
      </c>
      <c r="D192">
        <v>2441</v>
      </c>
      <c r="F192" t="s">
        <v>14</v>
      </c>
      <c r="G192">
        <v>362</v>
      </c>
    </row>
    <row r="193" spans="3:7" ht="20.100000000000001" customHeight="1" x14ac:dyDescent="0.25">
      <c r="C193" t="s">
        <v>20</v>
      </c>
      <c r="D193">
        <v>1385</v>
      </c>
      <c r="F193" t="s">
        <v>14</v>
      </c>
      <c r="G193">
        <v>133</v>
      </c>
    </row>
    <row r="194" spans="3:7" ht="20.100000000000001" customHeight="1" x14ac:dyDescent="0.25">
      <c r="C194" t="s">
        <v>20</v>
      </c>
      <c r="D194">
        <v>190</v>
      </c>
      <c r="F194" t="s">
        <v>14</v>
      </c>
      <c r="G194">
        <v>846</v>
      </c>
    </row>
    <row r="195" spans="3:7" ht="20.100000000000001" customHeight="1" x14ac:dyDescent="0.25">
      <c r="C195" t="s">
        <v>20</v>
      </c>
      <c r="D195">
        <v>470</v>
      </c>
      <c r="F195" t="s">
        <v>14</v>
      </c>
      <c r="G195">
        <v>10</v>
      </c>
    </row>
    <row r="196" spans="3:7" ht="20.100000000000001" customHeight="1" x14ac:dyDescent="0.25">
      <c r="C196" t="s">
        <v>20</v>
      </c>
      <c r="D196">
        <v>253</v>
      </c>
      <c r="F196" t="s">
        <v>14</v>
      </c>
      <c r="G196">
        <v>191</v>
      </c>
    </row>
    <row r="197" spans="3:7" ht="20.100000000000001" customHeight="1" x14ac:dyDescent="0.25">
      <c r="C197" t="s">
        <v>20</v>
      </c>
      <c r="D197">
        <v>1113</v>
      </c>
      <c r="F197" t="s">
        <v>14</v>
      </c>
      <c r="G197">
        <v>1979</v>
      </c>
    </row>
    <row r="198" spans="3:7" ht="20.100000000000001" customHeight="1" x14ac:dyDescent="0.25">
      <c r="C198" t="s">
        <v>20</v>
      </c>
      <c r="D198">
        <v>2283</v>
      </c>
      <c r="F198" t="s">
        <v>14</v>
      </c>
      <c r="G198">
        <v>63</v>
      </c>
    </row>
    <row r="199" spans="3:7" ht="20.100000000000001" customHeight="1" x14ac:dyDescent="0.25">
      <c r="C199" t="s">
        <v>20</v>
      </c>
      <c r="D199">
        <v>1095</v>
      </c>
      <c r="F199" t="s">
        <v>14</v>
      </c>
      <c r="G199">
        <v>6080</v>
      </c>
    </row>
    <row r="200" spans="3:7" ht="20.100000000000001" customHeight="1" x14ac:dyDescent="0.25">
      <c r="C200" t="s">
        <v>20</v>
      </c>
      <c r="D200">
        <v>1690</v>
      </c>
      <c r="F200" t="s">
        <v>14</v>
      </c>
      <c r="G200">
        <v>80</v>
      </c>
    </row>
    <row r="201" spans="3:7" ht="20.100000000000001" customHeight="1" x14ac:dyDescent="0.25">
      <c r="C201" t="s">
        <v>20</v>
      </c>
      <c r="D201">
        <v>191</v>
      </c>
      <c r="F201" t="s">
        <v>14</v>
      </c>
      <c r="G201">
        <v>9</v>
      </c>
    </row>
    <row r="202" spans="3:7" ht="20.100000000000001" customHeight="1" x14ac:dyDescent="0.25">
      <c r="C202" t="s">
        <v>20</v>
      </c>
      <c r="D202">
        <v>2013</v>
      </c>
      <c r="F202" t="s">
        <v>14</v>
      </c>
      <c r="G202">
        <v>1784</v>
      </c>
    </row>
    <row r="203" spans="3:7" ht="20.100000000000001" customHeight="1" x14ac:dyDescent="0.25">
      <c r="C203" t="s">
        <v>20</v>
      </c>
      <c r="D203">
        <v>1703</v>
      </c>
      <c r="F203" t="s">
        <v>14</v>
      </c>
      <c r="G203">
        <v>243</v>
      </c>
    </row>
    <row r="204" spans="3:7" ht="20.100000000000001" customHeight="1" x14ac:dyDescent="0.25">
      <c r="C204" t="s">
        <v>20</v>
      </c>
      <c r="D204">
        <v>80</v>
      </c>
      <c r="F204" t="s">
        <v>14</v>
      </c>
      <c r="G204">
        <v>1296</v>
      </c>
    </row>
    <row r="205" spans="3:7" ht="20.100000000000001" customHeight="1" x14ac:dyDescent="0.25">
      <c r="C205" t="s">
        <v>20</v>
      </c>
      <c r="D205">
        <v>41</v>
      </c>
      <c r="F205" t="s">
        <v>14</v>
      </c>
      <c r="G205">
        <v>77</v>
      </c>
    </row>
    <row r="206" spans="3:7" ht="20.100000000000001" customHeight="1" x14ac:dyDescent="0.25">
      <c r="C206" t="s">
        <v>20</v>
      </c>
      <c r="D206">
        <v>187</v>
      </c>
      <c r="F206" t="s">
        <v>14</v>
      </c>
      <c r="G206">
        <v>395</v>
      </c>
    </row>
    <row r="207" spans="3:7" ht="20.100000000000001" customHeight="1" x14ac:dyDescent="0.25">
      <c r="C207" t="s">
        <v>20</v>
      </c>
      <c r="D207">
        <v>2875</v>
      </c>
      <c r="F207" t="s">
        <v>14</v>
      </c>
      <c r="G207">
        <v>49</v>
      </c>
    </row>
    <row r="208" spans="3:7" ht="20.100000000000001" customHeight="1" x14ac:dyDescent="0.25">
      <c r="C208" t="s">
        <v>20</v>
      </c>
      <c r="D208">
        <v>88</v>
      </c>
      <c r="F208" t="s">
        <v>14</v>
      </c>
      <c r="G208">
        <v>180</v>
      </c>
    </row>
    <row r="209" spans="3:7" ht="20.100000000000001" customHeight="1" x14ac:dyDescent="0.25">
      <c r="C209" t="s">
        <v>20</v>
      </c>
      <c r="D209">
        <v>191</v>
      </c>
      <c r="F209" t="s">
        <v>14</v>
      </c>
      <c r="G209">
        <v>2690</v>
      </c>
    </row>
    <row r="210" spans="3:7" ht="20.100000000000001" customHeight="1" x14ac:dyDescent="0.25">
      <c r="C210" t="s">
        <v>20</v>
      </c>
      <c r="D210">
        <v>139</v>
      </c>
      <c r="F210" t="s">
        <v>14</v>
      </c>
      <c r="G210">
        <v>2779</v>
      </c>
    </row>
    <row r="211" spans="3:7" ht="20.100000000000001" customHeight="1" x14ac:dyDescent="0.25">
      <c r="C211" t="s">
        <v>20</v>
      </c>
      <c r="D211">
        <v>186</v>
      </c>
      <c r="F211" t="s">
        <v>14</v>
      </c>
      <c r="G211">
        <v>92</v>
      </c>
    </row>
    <row r="212" spans="3:7" ht="20.100000000000001" customHeight="1" x14ac:dyDescent="0.25">
      <c r="C212" t="s">
        <v>20</v>
      </c>
      <c r="D212">
        <v>112</v>
      </c>
      <c r="F212" t="s">
        <v>14</v>
      </c>
      <c r="G212">
        <v>1028</v>
      </c>
    </row>
    <row r="213" spans="3:7" ht="20.100000000000001" customHeight="1" x14ac:dyDescent="0.25">
      <c r="C213" t="s">
        <v>20</v>
      </c>
      <c r="D213">
        <v>101</v>
      </c>
      <c r="F213" t="s">
        <v>14</v>
      </c>
      <c r="G213">
        <v>26</v>
      </c>
    </row>
    <row r="214" spans="3:7" ht="20.100000000000001" customHeight="1" x14ac:dyDescent="0.25">
      <c r="C214" t="s">
        <v>20</v>
      </c>
      <c r="D214">
        <v>206</v>
      </c>
      <c r="F214" t="s">
        <v>14</v>
      </c>
      <c r="G214">
        <v>1790</v>
      </c>
    </row>
    <row r="215" spans="3:7" ht="20.100000000000001" customHeight="1" x14ac:dyDescent="0.25">
      <c r="C215" t="s">
        <v>20</v>
      </c>
      <c r="D215">
        <v>154</v>
      </c>
      <c r="F215" t="s">
        <v>14</v>
      </c>
      <c r="G215">
        <v>37</v>
      </c>
    </row>
    <row r="216" spans="3:7" ht="20.100000000000001" customHeight="1" x14ac:dyDescent="0.25">
      <c r="C216" t="s">
        <v>20</v>
      </c>
      <c r="D216">
        <v>5966</v>
      </c>
      <c r="F216" t="s">
        <v>14</v>
      </c>
      <c r="G216">
        <v>35</v>
      </c>
    </row>
    <row r="217" spans="3:7" ht="20.100000000000001" customHeight="1" x14ac:dyDescent="0.25">
      <c r="C217" t="s">
        <v>20</v>
      </c>
      <c r="D217">
        <v>169</v>
      </c>
      <c r="F217" t="s">
        <v>14</v>
      </c>
      <c r="G217">
        <v>558</v>
      </c>
    </row>
    <row r="218" spans="3:7" ht="20.100000000000001" customHeight="1" x14ac:dyDescent="0.25">
      <c r="C218" t="s">
        <v>20</v>
      </c>
      <c r="D218">
        <v>2106</v>
      </c>
      <c r="F218" t="s">
        <v>14</v>
      </c>
      <c r="G218">
        <v>64</v>
      </c>
    </row>
    <row r="219" spans="3:7" ht="20.100000000000001" customHeight="1" x14ac:dyDescent="0.25">
      <c r="C219" t="s">
        <v>20</v>
      </c>
      <c r="D219">
        <v>131</v>
      </c>
      <c r="F219" t="s">
        <v>14</v>
      </c>
      <c r="G219">
        <v>245</v>
      </c>
    </row>
    <row r="220" spans="3:7" ht="20.100000000000001" customHeight="1" x14ac:dyDescent="0.25">
      <c r="C220" t="s">
        <v>20</v>
      </c>
      <c r="D220">
        <v>84</v>
      </c>
      <c r="F220" t="s">
        <v>14</v>
      </c>
      <c r="G220">
        <v>71</v>
      </c>
    </row>
    <row r="221" spans="3:7" ht="20.100000000000001" customHeight="1" x14ac:dyDescent="0.25">
      <c r="C221" t="s">
        <v>20</v>
      </c>
      <c r="D221">
        <v>155</v>
      </c>
      <c r="F221" t="s">
        <v>14</v>
      </c>
      <c r="G221">
        <v>42</v>
      </c>
    </row>
    <row r="222" spans="3:7" ht="20.100000000000001" customHeight="1" x14ac:dyDescent="0.25">
      <c r="C222" t="s">
        <v>20</v>
      </c>
      <c r="D222">
        <v>189</v>
      </c>
      <c r="F222" t="s">
        <v>14</v>
      </c>
      <c r="G222">
        <v>156</v>
      </c>
    </row>
    <row r="223" spans="3:7" ht="20.100000000000001" customHeight="1" x14ac:dyDescent="0.25">
      <c r="C223" t="s">
        <v>20</v>
      </c>
      <c r="D223">
        <v>4799</v>
      </c>
      <c r="F223" t="s">
        <v>14</v>
      </c>
      <c r="G223">
        <v>1368</v>
      </c>
    </row>
    <row r="224" spans="3:7" ht="20.100000000000001" customHeight="1" x14ac:dyDescent="0.25">
      <c r="C224" t="s">
        <v>20</v>
      </c>
      <c r="D224">
        <v>1137</v>
      </c>
      <c r="F224" t="s">
        <v>14</v>
      </c>
      <c r="G224">
        <v>102</v>
      </c>
    </row>
    <row r="225" spans="3:7" ht="20.100000000000001" customHeight="1" x14ac:dyDescent="0.25">
      <c r="C225" t="s">
        <v>20</v>
      </c>
      <c r="D225">
        <v>1152</v>
      </c>
      <c r="F225" t="s">
        <v>14</v>
      </c>
      <c r="G225">
        <v>86</v>
      </c>
    </row>
    <row r="226" spans="3:7" ht="20.100000000000001" customHeight="1" x14ac:dyDescent="0.25">
      <c r="C226" t="s">
        <v>20</v>
      </c>
      <c r="D226">
        <v>50</v>
      </c>
      <c r="F226" t="s">
        <v>14</v>
      </c>
      <c r="G226">
        <v>253</v>
      </c>
    </row>
    <row r="227" spans="3:7" ht="20.100000000000001" customHeight="1" x14ac:dyDescent="0.25">
      <c r="C227" t="s">
        <v>20</v>
      </c>
      <c r="D227">
        <v>3059</v>
      </c>
      <c r="F227" t="s">
        <v>14</v>
      </c>
      <c r="G227">
        <v>157</v>
      </c>
    </row>
    <row r="228" spans="3:7" ht="20.100000000000001" customHeight="1" x14ac:dyDescent="0.25">
      <c r="C228" t="s">
        <v>20</v>
      </c>
      <c r="D228">
        <v>34</v>
      </c>
      <c r="F228" t="s">
        <v>14</v>
      </c>
      <c r="G228">
        <v>183</v>
      </c>
    </row>
    <row r="229" spans="3:7" ht="20.100000000000001" customHeight="1" x14ac:dyDescent="0.25">
      <c r="C229" t="s">
        <v>20</v>
      </c>
      <c r="D229">
        <v>220</v>
      </c>
      <c r="F229" t="s">
        <v>14</v>
      </c>
      <c r="G229">
        <v>82</v>
      </c>
    </row>
    <row r="230" spans="3:7" ht="20.100000000000001" customHeight="1" x14ac:dyDescent="0.25">
      <c r="C230" t="s">
        <v>20</v>
      </c>
      <c r="D230">
        <v>1604</v>
      </c>
      <c r="F230" t="s">
        <v>14</v>
      </c>
      <c r="G230">
        <v>1</v>
      </c>
    </row>
    <row r="231" spans="3:7" ht="20.100000000000001" customHeight="1" x14ac:dyDescent="0.25">
      <c r="C231" t="s">
        <v>20</v>
      </c>
      <c r="D231">
        <v>454</v>
      </c>
      <c r="F231" t="s">
        <v>14</v>
      </c>
      <c r="G231">
        <v>1198</v>
      </c>
    </row>
    <row r="232" spans="3:7" ht="20.100000000000001" customHeight="1" x14ac:dyDescent="0.25">
      <c r="C232" t="s">
        <v>20</v>
      </c>
      <c r="D232">
        <v>123</v>
      </c>
      <c r="F232" t="s">
        <v>14</v>
      </c>
      <c r="G232">
        <v>648</v>
      </c>
    </row>
    <row r="233" spans="3:7" ht="20.100000000000001" customHeight="1" x14ac:dyDescent="0.25">
      <c r="C233" t="s">
        <v>20</v>
      </c>
      <c r="D233">
        <v>299</v>
      </c>
      <c r="F233" t="s">
        <v>14</v>
      </c>
      <c r="G233">
        <v>64</v>
      </c>
    </row>
    <row r="234" spans="3:7" ht="20.100000000000001" customHeight="1" x14ac:dyDescent="0.25">
      <c r="C234" t="s">
        <v>20</v>
      </c>
      <c r="D234">
        <v>2237</v>
      </c>
      <c r="F234" t="s">
        <v>14</v>
      </c>
      <c r="G234">
        <v>62</v>
      </c>
    </row>
    <row r="235" spans="3:7" ht="20.100000000000001" customHeight="1" x14ac:dyDescent="0.25">
      <c r="C235" t="s">
        <v>20</v>
      </c>
      <c r="D235">
        <v>645</v>
      </c>
      <c r="F235" t="s">
        <v>14</v>
      </c>
      <c r="G235">
        <v>750</v>
      </c>
    </row>
    <row r="236" spans="3:7" ht="20.100000000000001" customHeight="1" x14ac:dyDescent="0.25">
      <c r="C236" t="s">
        <v>20</v>
      </c>
      <c r="D236">
        <v>484</v>
      </c>
      <c r="F236" t="s">
        <v>14</v>
      </c>
      <c r="G236">
        <v>105</v>
      </c>
    </row>
    <row r="237" spans="3:7" ht="20.100000000000001" customHeight="1" x14ac:dyDescent="0.25">
      <c r="C237" t="s">
        <v>20</v>
      </c>
      <c r="D237">
        <v>154</v>
      </c>
      <c r="F237" t="s">
        <v>14</v>
      </c>
      <c r="G237">
        <v>2604</v>
      </c>
    </row>
    <row r="238" spans="3:7" ht="20.100000000000001" customHeight="1" x14ac:dyDescent="0.25">
      <c r="C238" t="s">
        <v>20</v>
      </c>
      <c r="D238">
        <v>82</v>
      </c>
      <c r="F238" t="s">
        <v>14</v>
      </c>
      <c r="G238">
        <v>65</v>
      </c>
    </row>
    <row r="239" spans="3:7" ht="20.100000000000001" customHeight="1" x14ac:dyDescent="0.25">
      <c r="C239" t="s">
        <v>20</v>
      </c>
      <c r="D239">
        <v>134</v>
      </c>
      <c r="F239" t="s">
        <v>14</v>
      </c>
      <c r="G239">
        <v>94</v>
      </c>
    </row>
    <row r="240" spans="3:7" ht="20.100000000000001" customHeight="1" x14ac:dyDescent="0.25">
      <c r="C240" t="s">
        <v>20</v>
      </c>
      <c r="D240">
        <v>5203</v>
      </c>
      <c r="F240" t="s">
        <v>14</v>
      </c>
      <c r="G240">
        <v>257</v>
      </c>
    </row>
    <row r="241" spans="3:7" ht="20.100000000000001" customHeight="1" x14ac:dyDescent="0.25">
      <c r="C241" t="s">
        <v>20</v>
      </c>
      <c r="D241">
        <v>94</v>
      </c>
      <c r="F241" t="s">
        <v>14</v>
      </c>
      <c r="G241">
        <v>2928</v>
      </c>
    </row>
    <row r="242" spans="3:7" ht="20.100000000000001" customHeight="1" x14ac:dyDescent="0.25">
      <c r="C242" t="s">
        <v>20</v>
      </c>
      <c r="D242">
        <v>205</v>
      </c>
      <c r="F242" t="s">
        <v>14</v>
      </c>
      <c r="G242">
        <v>4697</v>
      </c>
    </row>
    <row r="243" spans="3:7" ht="20.100000000000001" customHeight="1" x14ac:dyDescent="0.25">
      <c r="C243" t="s">
        <v>20</v>
      </c>
      <c r="D243">
        <v>92</v>
      </c>
      <c r="F243" t="s">
        <v>14</v>
      </c>
      <c r="G243">
        <v>2915</v>
      </c>
    </row>
    <row r="244" spans="3:7" ht="20.100000000000001" customHeight="1" x14ac:dyDescent="0.25">
      <c r="C244" t="s">
        <v>20</v>
      </c>
      <c r="D244">
        <v>219</v>
      </c>
      <c r="F244" t="s">
        <v>14</v>
      </c>
      <c r="G244">
        <v>18</v>
      </c>
    </row>
    <row r="245" spans="3:7" ht="20.100000000000001" customHeight="1" x14ac:dyDescent="0.25">
      <c r="C245" t="s">
        <v>20</v>
      </c>
      <c r="D245">
        <v>2526</v>
      </c>
      <c r="F245" t="s">
        <v>14</v>
      </c>
      <c r="G245">
        <v>602</v>
      </c>
    </row>
    <row r="246" spans="3:7" ht="20.100000000000001" customHeight="1" x14ac:dyDescent="0.25">
      <c r="C246" t="s">
        <v>20</v>
      </c>
      <c r="D246">
        <v>94</v>
      </c>
      <c r="F246" t="s">
        <v>14</v>
      </c>
      <c r="G246">
        <v>1</v>
      </c>
    </row>
    <row r="247" spans="3:7" ht="20.100000000000001" customHeight="1" x14ac:dyDescent="0.25">
      <c r="C247" t="s">
        <v>20</v>
      </c>
      <c r="D247">
        <v>1713</v>
      </c>
      <c r="F247" t="s">
        <v>14</v>
      </c>
      <c r="G247">
        <v>3868</v>
      </c>
    </row>
    <row r="248" spans="3:7" ht="20.100000000000001" customHeight="1" x14ac:dyDescent="0.25">
      <c r="C248" t="s">
        <v>20</v>
      </c>
      <c r="D248">
        <v>249</v>
      </c>
      <c r="F248" t="s">
        <v>14</v>
      </c>
      <c r="G248">
        <v>504</v>
      </c>
    </row>
    <row r="249" spans="3:7" ht="20.100000000000001" customHeight="1" x14ac:dyDescent="0.25">
      <c r="C249" t="s">
        <v>20</v>
      </c>
      <c r="D249">
        <v>192</v>
      </c>
      <c r="F249" t="s">
        <v>14</v>
      </c>
      <c r="G249">
        <v>14</v>
      </c>
    </row>
    <row r="250" spans="3:7" ht="20.100000000000001" customHeight="1" x14ac:dyDescent="0.25">
      <c r="C250" t="s">
        <v>20</v>
      </c>
      <c r="D250">
        <v>247</v>
      </c>
      <c r="F250" t="s">
        <v>14</v>
      </c>
      <c r="G250">
        <v>750</v>
      </c>
    </row>
    <row r="251" spans="3:7" ht="20.100000000000001" customHeight="1" x14ac:dyDescent="0.25">
      <c r="C251" t="s">
        <v>20</v>
      </c>
      <c r="D251">
        <v>2293</v>
      </c>
      <c r="F251" t="s">
        <v>14</v>
      </c>
      <c r="G251">
        <v>77</v>
      </c>
    </row>
    <row r="252" spans="3:7" ht="20.100000000000001" customHeight="1" x14ac:dyDescent="0.25">
      <c r="C252" t="s">
        <v>20</v>
      </c>
      <c r="D252">
        <v>3131</v>
      </c>
      <c r="F252" t="s">
        <v>14</v>
      </c>
      <c r="G252">
        <v>752</v>
      </c>
    </row>
    <row r="253" spans="3:7" ht="20.100000000000001" customHeight="1" x14ac:dyDescent="0.25">
      <c r="C253" t="s">
        <v>20</v>
      </c>
      <c r="D253">
        <v>143</v>
      </c>
      <c r="F253" t="s">
        <v>14</v>
      </c>
      <c r="G253">
        <v>131</v>
      </c>
    </row>
    <row r="254" spans="3:7" ht="20.100000000000001" customHeight="1" x14ac:dyDescent="0.25">
      <c r="C254" t="s">
        <v>20</v>
      </c>
      <c r="D254">
        <v>296</v>
      </c>
      <c r="F254" t="s">
        <v>14</v>
      </c>
      <c r="G254">
        <v>87</v>
      </c>
    </row>
    <row r="255" spans="3:7" ht="20.100000000000001" customHeight="1" x14ac:dyDescent="0.25">
      <c r="C255" t="s">
        <v>20</v>
      </c>
      <c r="D255">
        <v>170</v>
      </c>
      <c r="F255" t="s">
        <v>14</v>
      </c>
      <c r="G255">
        <v>1063</v>
      </c>
    </row>
    <row r="256" spans="3:7" ht="20.100000000000001" customHeight="1" x14ac:dyDescent="0.25">
      <c r="C256" t="s">
        <v>20</v>
      </c>
      <c r="D256">
        <v>86</v>
      </c>
      <c r="F256" t="s">
        <v>14</v>
      </c>
      <c r="G256">
        <v>76</v>
      </c>
    </row>
    <row r="257" spans="3:7" ht="20.100000000000001" customHeight="1" x14ac:dyDescent="0.25">
      <c r="C257" t="s">
        <v>20</v>
      </c>
      <c r="D257">
        <v>6286</v>
      </c>
      <c r="F257" t="s">
        <v>14</v>
      </c>
      <c r="G257">
        <v>4428</v>
      </c>
    </row>
    <row r="258" spans="3:7" ht="20.100000000000001" customHeight="1" x14ac:dyDescent="0.25">
      <c r="C258" t="s">
        <v>20</v>
      </c>
      <c r="D258">
        <v>3727</v>
      </c>
      <c r="F258" t="s">
        <v>14</v>
      </c>
      <c r="G258">
        <v>58</v>
      </c>
    </row>
    <row r="259" spans="3:7" ht="20.100000000000001" customHeight="1" x14ac:dyDescent="0.25">
      <c r="C259" t="s">
        <v>20</v>
      </c>
      <c r="D259">
        <v>1605</v>
      </c>
      <c r="F259" t="s">
        <v>14</v>
      </c>
      <c r="G259">
        <v>111</v>
      </c>
    </row>
    <row r="260" spans="3:7" ht="20.100000000000001" customHeight="1" x14ac:dyDescent="0.25">
      <c r="C260" t="s">
        <v>20</v>
      </c>
      <c r="D260">
        <v>2120</v>
      </c>
      <c r="F260" t="s">
        <v>14</v>
      </c>
      <c r="G260">
        <v>2955</v>
      </c>
    </row>
    <row r="261" spans="3:7" ht="20.100000000000001" customHeight="1" x14ac:dyDescent="0.25">
      <c r="C261" t="s">
        <v>20</v>
      </c>
      <c r="D261">
        <v>50</v>
      </c>
      <c r="F261" t="s">
        <v>14</v>
      </c>
      <c r="G261">
        <v>1657</v>
      </c>
    </row>
    <row r="262" spans="3:7" ht="20.100000000000001" customHeight="1" x14ac:dyDescent="0.25">
      <c r="C262" t="s">
        <v>20</v>
      </c>
      <c r="D262">
        <v>2080</v>
      </c>
      <c r="F262" t="s">
        <v>14</v>
      </c>
      <c r="G262">
        <v>926</v>
      </c>
    </row>
    <row r="263" spans="3:7" ht="20.100000000000001" customHeight="1" x14ac:dyDescent="0.25">
      <c r="C263" t="s">
        <v>20</v>
      </c>
      <c r="D263">
        <v>2105</v>
      </c>
      <c r="F263" t="s">
        <v>14</v>
      </c>
      <c r="G263">
        <v>77</v>
      </c>
    </row>
    <row r="264" spans="3:7" ht="20.100000000000001" customHeight="1" x14ac:dyDescent="0.25">
      <c r="C264" t="s">
        <v>20</v>
      </c>
      <c r="D264">
        <v>2436</v>
      </c>
      <c r="F264" t="s">
        <v>14</v>
      </c>
      <c r="G264">
        <v>1748</v>
      </c>
    </row>
    <row r="265" spans="3:7" ht="20.100000000000001" customHeight="1" x14ac:dyDescent="0.25">
      <c r="C265" t="s">
        <v>20</v>
      </c>
      <c r="D265">
        <v>80</v>
      </c>
      <c r="F265" t="s">
        <v>14</v>
      </c>
      <c r="G265">
        <v>79</v>
      </c>
    </row>
    <row r="266" spans="3:7" ht="20.100000000000001" customHeight="1" x14ac:dyDescent="0.25">
      <c r="C266" t="s">
        <v>20</v>
      </c>
      <c r="D266">
        <v>42</v>
      </c>
      <c r="F266" t="s">
        <v>14</v>
      </c>
      <c r="G266">
        <v>889</v>
      </c>
    </row>
    <row r="267" spans="3:7" ht="20.100000000000001" customHeight="1" x14ac:dyDescent="0.25">
      <c r="C267" t="s">
        <v>20</v>
      </c>
      <c r="D267">
        <v>139</v>
      </c>
      <c r="F267" t="s">
        <v>14</v>
      </c>
      <c r="G267">
        <v>56</v>
      </c>
    </row>
    <row r="268" spans="3:7" ht="20.100000000000001" customHeight="1" x14ac:dyDescent="0.25">
      <c r="C268" t="s">
        <v>20</v>
      </c>
      <c r="D268">
        <v>159</v>
      </c>
      <c r="F268" t="s">
        <v>14</v>
      </c>
      <c r="G268">
        <v>1</v>
      </c>
    </row>
    <row r="269" spans="3:7" ht="20.100000000000001" customHeight="1" x14ac:dyDescent="0.25">
      <c r="C269" t="s">
        <v>20</v>
      </c>
      <c r="D269">
        <v>381</v>
      </c>
      <c r="F269" t="s">
        <v>14</v>
      </c>
      <c r="G269">
        <v>83</v>
      </c>
    </row>
    <row r="270" spans="3:7" ht="20.100000000000001" customHeight="1" x14ac:dyDescent="0.25">
      <c r="C270" t="s">
        <v>20</v>
      </c>
      <c r="D270">
        <v>194</v>
      </c>
      <c r="F270" t="s">
        <v>14</v>
      </c>
      <c r="G270">
        <v>2025</v>
      </c>
    </row>
    <row r="271" spans="3:7" ht="20.100000000000001" customHeight="1" x14ac:dyDescent="0.25">
      <c r="C271" t="s">
        <v>20</v>
      </c>
      <c r="D271">
        <v>106</v>
      </c>
      <c r="F271" t="s">
        <v>14</v>
      </c>
      <c r="G271">
        <v>14</v>
      </c>
    </row>
    <row r="272" spans="3:7" ht="20.100000000000001" customHeight="1" x14ac:dyDescent="0.25">
      <c r="C272" t="s">
        <v>20</v>
      </c>
      <c r="D272">
        <v>142</v>
      </c>
      <c r="F272" t="s">
        <v>14</v>
      </c>
      <c r="G272">
        <v>656</v>
      </c>
    </row>
    <row r="273" spans="3:7" ht="20.100000000000001" customHeight="1" x14ac:dyDescent="0.25">
      <c r="C273" t="s">
        <v>20</v>
      </c>
      <c r="D273">
        <v>211</v>
      </c>
      <c r="F273" t="s">
        <v>14</v>
      </c>
      <c r="G273">
        <v>1596</v>
      </c>
    </row>
    <row r="274" spans="3:7" ht="20.100000000000001" customHeight="1" x14ac:dyDescent="0.25">
      <c r="C274" t="s">
        <v>20</v>
      </c>
      <c r="D274">
        <v>2756</v>
      </c>
      <c r="F274" t="s">
        <v>14</v>
      </c>
      <c r="G274">
        <v>10</v>
      </c>
    </row>
    <row r="275" spans="3:7" ht="20.100000000000001" customHeight="1" x14ac:dyDescent="0.25">
      <c r="C275" t="s">
        <v>20</v>
      </c>
      <c r="D275">
        <v>173</v>
      </c>
      <c r="F275" t="s">
        <v>14</v>
      </c>
      <c r="G275">
        <v>1121</v>
      </c>
    </row>
    <row r="276" spans="3:7" ht="20.100000000000001" customHeight="1" x14ac:dyDescent="0.25">
      <c r="C276" t="s">
        <v>20</v>
      </c>
      <c r="D276">
        <v>87</v>
      </c>
      <c r="F276" t="s">
        <v>14</v>
      </c>
      <c r="G276">
        <v>15</v>
      </c>
    </row>
    <row r="277" spans="3:7" ht="20.100000000000001" customHeight="1" x14ac:dyDescent="0.25">
      <c r="C277" t="s">
        <v>20</v>
      </c>
      <c r="D277">
        <v>1572</v>
      </c>
      <c r="F277" t="s">
        <v>14</v>
      </c>
      <c r="G277">
        <v>191</v>
      </c>
    </row>
    <row r="278" spans="3:7" ht="20.100000000000001" customHeight="1" x14ac:dyDescent="0.25">
      <c r="C278" t="s">
        <v>20</v>
      </c>
      <c r="D278">
        <v>2346</v>
      </c>
      <c r="F278" t="s">
        <v>14</v>
      </c>
      <c r="G278">
        <v>16</v>
      </c>
    </row>
    <row r="279" spans="3:7" ht="20.100000000000001" customHeight="1" x14ac:dyDescent="0.25">
      <c r="C279" t="s">
        <v>20</v>
      </c>
      <c r="D279">
        <v>115</v>
      </c>
      <c r="F279" t="s">
        <v>14</v>
      </c>
      <c r="G279">
        <v>17</v>
      </c>
    </row>
    <row r="280" spans="3:7" ht="20.100000000000001" customHeight="1" x14ac:dyDescent="0.25">
      <c r="C280" t="s">
        <v>20</v>
      </c>
      <c r="D280">
        <v>85</v>
      </c>
      <c r="F280" t="s">
        <v>14</v>
      </c>
      <c r="G280">
        <v>34</v>
      </c>
    </row>
    <row r="281" spans="3:7" ht="20.100000000000001" customHeight="1" x14ac:dyDescent="0.25">
      <c r="C281" t="s">
        <v>20</v>
      </c>
      <c r="D281">
        <v>144</v>
      </c>
      <c r="F281" t="s">
        <v>14</v>
      </c>
      <c r="G281">
        <v>1</v>
      </c>
    </row>
    <row r="282" spans="3:7" ht="20.100000000000001" customHeight="1" x14ac:dyDescent="0.25">
      <c r="C282" t="s">
        <v>20</v>
      </c>
      <c r="D282">
        <v>2443</v>
      </c>
      <c r="F282" t="s">
        <v>14</v>
      </c>
      <c r="G282">
        <v>1274</v>
      </c>
    </row>
    <row r="283" spans="3:7" ht="20.100000000000001" customHeight="1" x14ac:dyDescent="0.25">
      <c r="C283" t="s">
        <v>20</v>
      </c>
      <c r="D283">
        <v>64</v>
      </c>
      <c r="F283" t="s">
        <v>14</v>
      </c>
      <c r="G283">
        <v>210</v>
      </c>
    </row>
    <row r="284" spans="3:7" ht="20.100000000000001" customHeight="1" x14ac:dyDescent="0.25">
      <c r="C284" t="s">
        <v>20</v>
      </c>
      <c r="D284">
        <v>268</v>
      </c>
      <c r="F284" t="s">
        <v>14</v>
      </c>
      <c r="G284">
        <v>248</v>
      </c>
    </row>
    <row r="285" spans="3:7" ht="20.100000000000001" customHeight="1" x14ac:dyDescent="0.25">
      <c r="C285" t="s">
        <v>20</v>
      </c>
      <c r="D285">
        <v>195</v>
      </c>
      <c r="F285" t="s">
        <v>14</v>
      </c>
      <c r="G285">
        <v>513</v>
      </c>
    </row>
    <row r="286" spans="3:7" ht="20.100000000000001" customHeight="1" x14ac:dyDescent="0.25">
      <c r="C286" t="s">
        <v>20</v>
      </c>
      <c r="D286">
        <v>186</v>
      </c>
      <c r="F286" t="s">
        <v>14</v>
      </c>
      <c r="G286">
        <v>3410</v>
      </c>
    </row>
    <row r="287" spans="3:7" ht="20.100000000000001" customHeight="1" x14ac:dyDescent="0.25">
      <c r="C287" t="s">
        <v>20</v>
      </c>
      <c r="D287">
        <v>460</v>
      </c>
      <c r="F287" t="s">
        <v>14</v>
      </c>
      <c r="G287">
        <v>10</v>
      </c>
    </row>
    <row r="288" spans="3:7" ht="20.100000000000001" customHeight="1" x14ac:dyDescent="0.25">
      <c r="C288" t="s">
        <v>20</v>
      </c>
      <c r="D288">
        <v>2528</v>
      </c>
      <c r="F288" t="s">
        <v>14</v>
      </c>
      <c r="G288">
        <v>2201</v>
      </c>
    </row>
    <row r="289" spans="3:7" ht="20.100000000000001" customHeight="1" x14ac:dyDescent="0.25">
      <c r="C289" t="s">
        <v>20</v>
      </c>
      <c r="D289">
        <v>3657</v>
      </c>
      <c r="F289" t="s">
        <v>14</v>
      </c>
      <c r="G289">
        <v>676</v>
      </c>
    </row>
    <row r="290" spans="3:7" ht="20.100000000000001" customHeight="1" x14ac:dyDescent="0.25">
      <c r="C290" t="s">
        <v>20</v>
      </c>
      <c r="D290">
        <v>131</v>
      </c>
      <c r="F290" t="s">
        <v>14</v>
      </c>
      <c r="G290">
        <v>831</v>
      </c>
    </row>
    <row r="291" spans="3:7" ht="20.100000000000001" customHeight="1" x14ac:dyDescent="0.25">
      <c r="C291" t="s">
        <v>20</v>
      </c>
      <c r="D291">
        <v>239</v>
      </c>
      <c r="F291" t="s">
        <v>14</v>
      </c>
      <c r="G291">
        <v>859</v>
      </c>
    </row>
    <row r="292" spans="3:7" ht="20.100000000000001" customHeight="1" x14ac:dyDescent="0.25">
      <c r="C292" t="s">
        <v>20</v>
      </c>
      <c r="D292">
        <v>78</v>
      </c>
      <c r="F292" t="s">
        <v>14</v>
      </c>
      <c r="G292">
        <v>45</v>
      </c>
    </row>
    <row r="293" spans="3:7" ht="20.100000000000001" customHeight="1" x14ac:dyDescent="0.25">
      <c r="C293" t="s">
        <v>20</v>
      </c>
      <c r="D293">
        <v>1773</v>
      </c>
      <c r="F293" t="s">
        <v>14</v>
      </c>
      <c r="G293">
        <v>6</v>
      </c>
    </row>
    <row r="294" spans="3:7" ht="20.100000000000001" customHeight="1" x14ac:dyDescent="0.25">
      <c r="C294" t="s">
        <v>20</v>
      </c>
      <c r="D294">
        <v>32</v>
      </c>
      <c r="F294" t="s">
        <v>14</v>
      </c>
      <c r="G294">
        <v>7</v>
      </c>
    </row>
    <row r="295" spans="3:7" ht="20.100000000000001" customHeight="1" x14ac:dyDescent="0.25">
      <c r="C295" t="s">
        <v>20</v>
      </c>
      <c r="D295">
        <v>369</v>
      </c>
      <c r="F295" t="s">
        <v>14</v>
      </c>
      <c r="G295">
        <v>31</v>
      </c>
    </row>
    <row r="296" spans="3:7" ht="20.100000000000001" customHeight="1" x14ac:dyDescent="0.25">
      <c r="C296" t="s">
        <v>20</v>
      </c>
      <c r="D296">
        <v>89</v>
      </c>
      <c r="F296" t="s">
        <v>14</v>
      </c>
      <c r="G296">
        <v>78</v>
      </c>
    </row>
    <row r="297" spans="3:7" ht="20.100000000000001" customHeight="1" x14ac:dyDescent="0.25">
      <c r="C297" t="s">
        <v>20</v>
      </c>
      <c r="D297">
        <v>147</v>
      </c>
      <c r="F297" t="s">
        <v>14</v>
      </c>
      <c r="G297">
        <v>1225</v>
      </c>
    </row>
    <row r="298" spans="3:7" ht="20.100000000000001" customHeight="1" x14ac:dyDescent="0.25">
      <c r="C298" t="s">
        <v>20</v>
      </c>
      <c r="D298">
        <v>126</v>
      </c>
      <c r="F298" t="s">
        <v>14</v>
      </c>
      <c r="G298">
        <v>1</v>
      </c>
    </row>
    <row r="299" spans="3:7" ht="20.100000000000001" customHeight="1" x14ac:dyDescent="0.25">
      <c r="C299" t="s">
        <v>20</v>
      </c>
      <c r="D299">
        <v>2218</v>
      </c>
      <c r="F299" t="s">
        <v>14</v>
      </c>
      <c r="G299">
        <v>67</v>
      </c>
    </row>
    <row r="300" spans="3:7" ht="20.100000000000001" customHeight="1" x14ac:dyDescent="0.25">
      <c r="C300" t="s">
        <v>20</v>
      </c>
      <c r="D300">
        <v>202</v>
      </c>
      <c r="F300" t="s">
        <v>14</v>
      </c>
      <c r="G300">
        <v>19</v>
      </c>
    </row>
    <row r="301" spans="3:7" ht="20.100000000000001" customHeight="1" x14ac:dyDescent="0.25">
      <c r="C301" t="s">
        <v>20</v>
      </c>
      <c r="D301">
        <v>140</v>
      </c>
      <c r="F301" t="s">
        <v>14</v>
      </c>
      <c r="G301">
        <v>2108</v>
      </c>
    </row>
    <row r="302" spans="3:7" ht="20.100000000000001" customHeight="1" x14ac:dyDescent="0.25">
      <c r="C302" t="s">
        <v>20</v>
      </c>
      <c r="D302">
        <v>1052</v>
      </c>
      <c r="F302" t="s">
        <v>14</v>
      </c>
      <c r="G302">
        <v>679</v>
      </c>
    </row>
    <row r="303" spans="3:7" ht="20.100000000000001" customHeight="1" x14ac:dyDescent="0.25">
      <c r="C303" t="s">
        <v>20</v>
      </c>
      <c r="D303">
        <v>247</v>
      </c>
      <c r="F303" t="s">
        <v>14</v>
      </c>
      <c r="G303">
        <v>36</v>
      </c>
    </row>
    <row r="304" spans="3:7" ht="20.100000000000001" customHeight="1" x14ac:dyDescent="0.25">
      <c r="C304" t="s">
        <v>20</v>
      </c>
      <c r="D304">
        <v>84</v>
      </c>
      <c r="F304" t="s">
        <v>14</v>
      </c>
      <c r="G304">
        <v>47</v>
      </c>
    </row>
    <row r="305" spans="3:7" ht="20.100000000000001" customHeight="1" x14ac:dyDescent="0.25">
      <c r="C305" t="s">
        <v>20</v>
      </c>
      <c r="D305">
        <v>88</v>
      </c>
      <c r="F305" t="s">
        <v>14</v>
      </c>
      <c r="G305">
        <v>70</v>
      </c>
    </row>
    <row r="306" spans="3:7" ht="20.100000000000001" customHeight="1" x14ac:dyDescent="0.25">
      <c r="C306" t="s">
        <v>20</v>
      </c>
      <c r="D306">
        <v>156</v>
      </c>
      <c r="F306" t="s">
        <v>14</v>
      </c>
      <c r="G306">
        <v>154</v>
      </c>
    </row>
    <row r="307" spans="3:7" ht="20.100000000000001" customHeight="1" x14ac:dyDescent="0.25">
      <c r="C307" t="s">
        <v>20</v>
      </c>
      <c r="D307">
        <v>2985</v>
      </c>
      <c r="F307" t="s">
        <v>14</v>
      </c>
      <c r="G307">
        <v>22</v>
      </c>
    </row>
    <row r="308" spans="3:7" ht="20.100000000000001" customHeight="1" x14ac:dyDescent="0.25">
      <c r="C308" t="s">
        <v>20</v>
      </c>
      <c r="D308">
        <v>762</v>
      </c>
      <c r="F308" t="s">
        <v>14</v>
      </c>
      <c r="G308">
        <v>1758</v>
      </c>
    </row>
    <row r="309" spans="3:7" ht="20.100000000000001" customHeight="1" x14ac:dyDescent="0.25">
      <c r="C309" t="s">
        <v>20</v>
      </c>
      <c r="D309">
        <v>554</v>
      </c>
      <c r="F309" t="s">
        <v>14</v>
      </c>
      <c r="G309">
        <v>94</v>
      </c>
    </row>
    <row r="310" spans="3:7" ht="20.100000000000001" customHeight="1" x14ac:dyDescent="0.25">
      <c r="C310" t="s">
        <v>20</v>
      </c>
      <c r="D310">
        <v>135</v>
      </c>
      <c r="F310" t="s">
        <v>14</v>
      </c>
      <c r="G310">
        <v>33</v>
      </c>
    </row>
    <row r="311" spans="3:7" ht="20.100000000000001" customHeight="1" x14ac:dyDescent="0.25">
      <c r="C311" t="s">
        <v>20</v>
      </c>
      <c r="D311">
        <v>122</v>
      </c>
      <c r="F311" t="s">
        <v>14</v>
      </c>
      <c r="G311">
        <v>1</v>
      </c>
    </row>
    <row r="312" spans="3:7" ht="20.100000000000001" customHeight="1" x14ac:dyDescent="0.25">
      <c r="C312" t="s">
        <v>20</v>
      </c>
      <c r="D312">
        <v>221</v>
      </c>
      <c r="F312" t="s">
        <v>14</v>
      </c>
      <c r="G312">
        <v>31</v>
      </c>
    </row>
    <row r="313" spans="3:7" ht="20.100000000000001" customHeight="1" x14ac:dyDescent="0.25">
      <c r="C313" t="s">
        <v>20</v>
      </c>
      <c r="D313">
        <v>126</v>
      </c>
      <c r="F313" t="s">
        <v>14</v>
      </c>
      <c r="G313">
        <v>35</v>
      </c>
    </row>
    <row r="314" spans="3:7" ht="20.100000000000001" customHeight="1" x14ac:dyDescent="0.25">
      <c r="C314" t="s">
        <v>20</v>
      </c>
      <c r="D314">
        <v>1022</v>
      </c>
      <c r="F314" t="s">
        <v>14</v>
      </c>
      <c r="G314">
        <v>63</v>
      </c>
    </row>
    <row r="315" spans="3:7" ht="20.100000000000001" customHeight="1" x14ac:dyDescent="0.25">
      <c r="C315" t="s">
        <v>20</v>
      </c>
      <c r="D315">
        <v>3177</v>
      </c>
      <c r="F315" t="s">
        <v>14</v>
      </c>
      <c r="G315">
        <v>526</v>
      </c>
    </row>
    <row r="316" spans="3:7" ht="20.100000000000001" customHeight="1" x14ac:dyDescent="0.25">
      <c r="C316" t="s">
        <v>20</v>
      </c>
      <c r="D316">
        <v>198</v>
      </c>
      <c r="F316" t="s">
        <v>14</v>
      </c>
      <c r="G316">
        <v>121</v>
      </c>
    </row>
    <row r="317" spans="3:7" ht="20.100000000000001" customHeight="1" x14ac:dyDescent="0.25">
      <c r="C317" t="s">
        <v>20</v>
      </c>
      <c r="D317">
        <v>85</v>
      </c>
      <c r="F317" t="s">
        <v>14</v>
      </c>
      <c r="G317">
        <v>67</v>
      </c>
    </row>
    <row r="318" spans="3:7" ht="20.100000000000001" customHeight="1" x14ac:dyDescent="0.25">
      <c r="C318" t="s">
        <v>20</v>
      </c>
      <c r="D318">
        <v>3596</v>
      </c>
      <c r="F318" t="s">
        <v>14</v>
      </c>
      <c r="G318">
        <v>57</v>
      </c>
    </row>
    <row r="319" spans="3:7" ht="20.100000000000001" customHeight="1" x14ac:dyDescent="0.25">
      <c r="C319" t="s">
        <v>20</v>
      </c>
      <c r="D319">
        <v>244</v>
      </c>
      <c r="F319" t="s">
        <v>14</v>
      </c>
      <c r="G319">
        <v>1229</v>
      </c>
    </row>
    <row r="320" spans="3:7" ht="20.100000000000001" customHeight="1" x14ac:dyDescent="0.25">
      <c r="C320" t="s">
        <v>20</v>
      </c>
      <c r="D320">
        <v>5180</v>
      </c>
      <c r="F320" t="s">
        <v>14</v>
      </c>
      <c r="G320">
        <v>12</v>
      </c>
    </row>
    <row r="321" spans="3:7" ht="20.100000000000001" customHeight="1" x14ac:dyDescent="0.25">
      <c r="C321" t="s">
        <v>20</v>
      </c>
      <c r="D321">
        <v>589</v>
      </c>
      <c r="F321" t="s">
        <v>14</v>
      </c>
      <c r="G321">
        <v>452</v>
      </c>
    </row>
    <row r="322" spans="3:7" ht="20.100000000000001" customHeight="1" x14ac:dyDescent="0.25">
      <c r="C322" t="s">
        <v>20</v>
      </c>
      <c r="D322">
        <v>2725</v>
      </c>
      <c r="F322" t="s">
        <v>14</v>
      </c>
      <c r="G322">
        <v>1886</v>
      </c>
    </row>
    <row r="323" spans="3:7" ht="20.100000000000001" customHeight="1" x14ac:dyDescent="0.25">
      <c r="C323" t="s">
        <v>20</v>
      </c>
      <c r="D323">
        <v>300</v>
      </c>
      <c r="F323" t="s">
        <v>14</v>
      </c>
      <c r="G323">
        <v>1825</v>
      </c>
    </row>
    <row r="324" spans="3:7" ht="20.100000000000001" customHeight="1" x14ac:dyDescent="0.25">
      <c r="C324" t="s">
        <v>20</v>
      </c>
      <c r="D324">
        <v>144</v>
      </c>
      <c r="F324" t="s">
        <v>14</v>
      </c>
      <c r="G324">
        <v>31</v>
      </c>
    </row>
    <row r="325" spans="3:7" ht="20.100000000000001" customHeight="1" x14ac:dyDescent="0.25">
      <c r="C325" t="s">
        <v>20</v>
      </c>
      <c r="D325">
        <v>87</v>
      </c>
      <c r="F325" t="s">
        <v>14</v>
      </c>
      <c r="G325">
        <v>107</v>
      </c>
    </row>
    <row r="326" spans="3:7" ht="20.100000000000001" customHeight="1" x14ac:dyDescent="0.25">
      <c r="C326" t="s">
        <v>20</v>
      </c>
      <c r="D326">
        <v>3116</v>
      </c>
      <c r="F326" t="s">
        <v>14</v>
      </c>
      <c r="G326">
        <v>27</v>
      </c>
    </row>
    <row r="327" spans="3:7" ht="20.100000000000001" customHeight="1" x14ac:dyDescent="0.25">
      <c r="C327" t="s">
        <v>20</v>
      </c>
      <c r="D327">
        <v>909</v>
      </c>
      <c r="F327" t="s">
        <v>14</v>
      </c>
      <c r="G327">
        <v>1221</v>
      </c>
    </row>
    <row r="328" spans="3:7" ht="20.100000000000001" customHeight="1" x14ac:dyDescent="0.25">
      <c r="C328" t="s">
        <v>20</v>
      </c>
      <c r="D328">
        <v>1613</v>
      </c>
      <c r="F328" t="s">
        <v>14</v>
      </c>
      <c r="G328">
        <v>1</v>
      </c>
    </row>
    <row r="329" spans="3:7" ht="20.100000000000001" customHeight="1" x14ac:dyDescent="0.25">
      <c r="C329" t="s">
        <v>20</v>
      </c>
      <c r="D329">
        <v>136</v>
      </c>
      <c r="F329" t="s">
        <v>14</v>
      </c>
      <c r="G329">
        <v>16</v>
      </c>
    </row>
    <row r="330" spans="3:7" ht="20.100000000000001" customHeight="1" x14ac:dyDescent="0.25">
      <c r="C330" t="s">
        <v>20</v>
      </c>
      <c r="D330">
        <v>130</v>
      </c>
      <c r="F330" t="s">
        <v>14</v>
      </c>
      <c r="G330">
        <v>41</v>
      </c>
    </row>
    <row r="331" spans="3:7" ht="20.100000000000001" customHeight="1" x14ac:dyDescent="0.25">
      <c r="C331" t="s">
        <v>20</v>
      </c>
      <c r="D331">
        <v>102</v>
      </c>
      <c r="F331" t="s">
        <v>14</v>
      </c>
      <c r="G331">
        <v>523</v>
      </c>
    </row>
    <row r="332" spans="3:7" ht="20.100000000000001" customHeight="1" x14ac:dyDescent="0.25">
      <c r="C332" t="s">
        <v>20</v>
      </c>
      <c r="D332">
        <v>4006</v>
      </c>
      <c r="F332" t="s">
        <v>14</v>
      </c>
      <c r="G332">
        <v>141</v>
      </c>
    </row>
    <row r="333" spans="3:7" ht="20.100000000000001" customHeight="1" x14ac:dyDescent="0.25">
      <c r="C333" t="s">
        <v>20</v>
      </c>
      <c r="D333">
        <v>1629</v>
      </c>
      <c r="F333" t="s">
        <v>14</v>
      </c>
      <c r="G333">
        <v>52</v>
      </c>
    </row>
    <row r="334" spans="3:7" ht="20.100000000000001" customHeight="1" x14ac:dyDescent="0.25">
      <c r="C334" t="s">
        <v>20</v>
      </c>
      <c r="D334">
        <v>2188</v>
      </c>
      <c r="F334" t="s">
        <v>14</v>
      </c>
      <c r="G334">
        <v>225</v>
      </c>
    </row>
    <row r="335" spans="3:7" ht="20.100000000000001" customHeight="1" x14ac:dyDescent="0.25">
      <c r="C335" t="s">
        <v>20</v>
      </c>
      <c r="D335">
        <v>2409</v>
      </c>
      <c r="F335" t="s">
        <v>14</v>
      </c>
      <c r="G335">
        <v>38</v>
      </c>
    </row>
    <row r="336" spans="3:7" ht="20.100000000000001" customHeight="1" x14ac:dyDescent="0.25">
      <c r="C336" t="s">
        <v>20</v>
      </c>
      <c r="D336">
        <v>194</v>
      </c>
      <c r="F336" t="s">
        <v>14</v>
      </c>
      <c r="G336">
        <v>15</v>
      </c>
    </row>
    <row r="337" spans="3:7" ht="20.100000000000001" customHeight="1" x14ac:dyDescent="0.25">
      <c r="C337" t="s">
        <v>20</v>
      </c>
      <c r="D337">
        <v>1140</v>
      </c>
      <c r="F337" t="s">
        <v>14</v>
      </c>
      <c r="G337">
        <v>37</v>
      </c>
    </row>
    <row r="338" spans="3:7" ht="20.100000000000001" customHeight="1" x14ac:dyDescent="0.25">
      <c r="C338" t="s">
        <v>20</v>
      </c>
      <c r="D338">
        <v>102</v>
      </c>
      <c r="F338" t="s">
        <v>14</v>
      </c>
      <c r="G338">
        <v>112</v>
      </c>
    </row>
    <row r="339" spans="3:7" ht="20.100000000000001" customHeight="1" x14ac:dyDescent="0.25">
      <c r="C339" t="s">
        <v>20</v>
      </c>
      <c r="D339">
        <v>2857</v>
      </c>
      <c r="F339" t="s">
        <v>14</v>
      </c>
      <c r="G339">
        <v>21</v>
      </c>
    </row>
    <row r="340" spans="3:7" ht="20.100000000000001" customHeight="1" x14ac:dyDescent="0.25">
      <c r="C340" t="s">
        <v>20</v>
      </c>
      <c r="D340">
        <v>107</v>
      </c>
      <c r="F340" t="s">
        <v>14</v>
      </c>
      <c r="G340">
        <v>67</v>
      </c>
    </row>
    <row r="341" spans="3:7" ht="20.100000000000001" customHeight="1" x14ac:dyDescent="0.25">
      <c r="C341" t="s">
        <v>20</v>
      </c>
      <c r="D341">
        <v>160</v>
      </c>
      <c r="F341" t="s">
        <v>14</v>
      </c>
      <c r="G341">
        <v>78</v>
      </c>
    </row>
    <row r="342" spans="3:7" ht="20.100000000000001" customHeight="1" x14ac:dyDescent="0.25">
      <c r="C342" t="s">
        <v>20</v>
      </c>
      <c r="D342">
        <v>2230</v>
      </c>
      <c r="F342" t="s">
        <v>14</v>
      </c>
      <c r="G342">
        <v>67</v>
      </c>
    </row>
    <row r="343" spans="3:7" ht="20.100000000000001" customHeight="1" x14ac:dyDescent="0.25">
      <c r="C343" t="s">
        <v>20</v>
      </c>
      <c r="D343">
        <v>316</v>
      </c>
      <c r="F343" t="s">
        <v>14</v>
      </c>
      <c r="G343">
        <v>263</v>
      </c>
    </row>
    <row r="344" spans="3:7" ht="20.100000000000001" customHeight="1" x14ac:dyDescent="0.25">
      <c r="C344" t="s">
        <v>20</v>
      </c>
      <c r="D344">
        <v>117</v>
      </c>
      <c r="F344" t="s">
        <v>14</v>
      </c>
      <c r="G344">
        <v>1691</v>
      </c>
    </row>
    <row r="345" spans="3:7" ht="20.100000000000001" customHeight="1" x14ac:dyDescent="0.25">
      <c r="C345" t="s">
        <v>20</v>
      </c>
      <c r="D345">
        <v>6406</v>
      </c>
      <c r="F345" t="s">
        <v>14</v>
      </c>
      <c r="G345">
        <v>181</v>
      </c>
    </row>
    <row r="346" spans="3:7" ht="20.100000000000001" customHeight="1" x14ac:dyDescent="0.25">
      <c r="C346" t="s">
        <v>20</v>
      </c>
      <c r="D346">
        <v>192</v>
      </c>
      <c r="F346" t="s">
        <v>14</v>
      </c>
      <c r="G346">
        <v>13</v>
      </c>
    </row>
    <row r="347" spans="3:7" ht="20.100000000000001" customHeight="1" x14ac:dyDescent="0.25">
      <c r="C347" t="s">
        <v>20</v>
      </c>
      <c r="D347">
        <v>26</v>
      </c>
      <c r="F347" t="s">
        <v>14</v>
      </c>
      <c r="G347">
        <v>1</v>
      </c>
    </row>
    <row r="348" spans="3:7" ht="20.100000000000001" customHeight="1" x14ac:dyDescent="0.25">
      <c r="C348" t="s">
        <v>20</v>
      </c>
      <c r="D348">
        <v>723</v>
      </c>
      <c r="F348" t="s">
        <v>14</v>
      </c>
      <c r="G348">
        <v>21</v>
      </c>
    </row>
    <row r="349" spans="3:7" ht="20.100000000000001" customHeight="1" x14ac:dyDescent="0.25">
      <c r="C349" t="s">
        <v>20</v>
      </c>
      <c r="D349">
        <v>170</v>
      </c>
      <c r="F349" t="s">
        <v>14</v>
      </c>
      <c r="G349">
        <v>830</v>
      </c>
    </row>
    <row r="350" spans="3:7" ht="20.100000000000001" customHeight="1" x14ac:dyDescent="0.25">
      <c r="C350" t="s">
        <v>20</v>
      </c>
      <c r="D350">
        <v>238</v>
      </c>
      <c r="F350" t="s">
        <v>14</v>
      </c>
      <c r="G350">
        <v>130</v>
      </c>
    </row>
    <row r="351" spans="3:7" ht="20.100000000000001" customHeight="1" x14ac:dyDescent="0.25">
      <c r="C351" t="s">
        <v>20</v>
      </c>
      <c r="D351">
        <v>55</v>
      </c>
      <c r="F351" t="s">
        <v>14</v>
      </c>
      <c r="G351">
        <v>55</v>
      </c>
    </row>
    <row r="352" spans="3:7" ht="20.100000000000001" customHeight="1" x14ac:dyDescent="0.25">
      <c r="C352" t="s">
        <v>20</v>
      </c>
      <c r="D352">
        <v>128</v>
      </c>
      <c r="F352" t="s">
        <v>14</v>
      </c>
      <c r="G352">
        <v>114</v>
      </c>
    </row>
    <row r="353" spans="3:7" ht="20.100000000000001" customHeight="1" x14ac:dyDescent="0.25">
      <c r="C353" t="s">
        <v>20</v>
      </c>
      <c r="D353">
        <v>2144</v>
      </c>
      <c r="F353" t="s">
        <v>14</v>
      </c>
      <c r="G353">
        <v>594</v>
      </c>
    </row>
    <row r="354" spans="3:7" ht="20.100000000000001" customHeight="1" x14ac:dyDescent="0.25">
      <c r="C354" t="s">
        <v>20</v>
      </c>
      <c r="D354">
        <v>2693</v>
      </c>
      <c r="F354" t="s">
        <v>14</v>
      </c>
      <c r="G354">
        <v>24</v>
      </c>
    </row>
    <row r="355" spans="3:7" ht="20.100000000000001" customHeight="1" x14ac:dyDescent="0.25">
      <c r="C355" t="s">
        <v>20</v>
      </c>
      <c r="D355">
        <v>432</v>
      </c>
      <c r="F355" t="s">
        <v>14</v>
      </c>
      <c r="G355">
        <v>252</v>
      </c>
    </row>
    <row r="356" spans="3:7" ht="20.100000000000001" customHeight="1" x14ac:dyDescent="0.25">
      <c r="C356" t="s">
        <v>20</v>
      </c>
      <c r="D356">
        <v>189</v>
      </c>
      <c r="F356" t="s">
        <v>14</v>
      </c>
      <c r="G356">
        <v>67</v>
      </c>
    </row>
    <row r="357" spans="3:7" ht="20.100000000000001" customHeight="1" x14ac:dyDescent="0.25">
      <c r="C357" t="s">
        <v>20</v>
      </c>
      <c r="D357">
        <v>154</v>
      </c>
      <c r="F357" t="s">
        <v>14</v>
      </c>
      <c r="G357">
        <v>742</v>
      </c>
    </row>
    <row r="358" spans="3:7" ht="20.100000000000001" customHeight="1" x14ac:dyDescent="0.25">
      <c r="C358" t="s">
        <v>20</v>
      </c>
      <c r="D358">
        <v>96</v>
      </c>
      <c r="F358" t="s">
        <v>14</v>
      </c>
      <c r="G358">
        <v>75</v>
      </c>
    </row>
    <row r="359" spans="3:7" ht="20.100000000000001" customHeight="1" x14ac:dyDescent="0.25">
      <c r="C359" t="s">
        <v>20</v>
      </c>
      <c r="D359">
        <v>3063</v>
      </c>
      <c r="F359" t="s">
        <v>14</v>
      </c>
      <c r="G359">
        <v>4405</v>
      </c>
    </row>
    <row r="360" spans="3:7" ht="20.100000000000001" customHeight="1" x14ac:dyDescent="0.25">
      <c r="C360" t="s">
        <v>20</v>
      </c>
      <c r="D360">
        <v>2266</v>
      </c>
      <c r="F360" t="s">
        <v>14</v>
      </c>
      <c r="G360">
        <v>92</v>
      </c>
    </row>
    <row r="361" spans="3:7" ht="20.100000000000001" customHeight="1" x14ac:dyDescent="0.25">
      <c r="C361" t="s">
        <v>20</v>
      </c>
      <c r="D361">
        <v>194</v>
      </c>
      <c r="F361" t="s">
        <v>14</v>
      </c>
      <c r="G361">
        <v>64</v>
      </c>
    </row>
    <row r="362" spans="3:7" ht="20.100000000000001" customHeight="1" x14ac:dyDescent="0.25">
      <c r="C362" t="s">
        <v>20</v>
      </c>
      <c r="D362">
        <v>129</v>
      </c>
      <c r="F362" t="s">
        <v>14</v>
      </c>
      <c r="G362">
        <v>64</v>
      </c>
    </row>
    <row r="363" spans="3:7" ht="20.100000000000001" customHeight="1" x14ac:dyDescent="0.25">
      <c r="C363" t="s">
        <v>20</v>
      </c>
      <c r="D363">
        <v>375</v>
      </c>
      <c r="F363" t="s">
        <v>14</v>
      </c>
      <c r="G363">
        <v>842</v>
      </c>
    </row>
    <row r="364" spans="3:7" ht="20.100000000000001" customHeight="1" x14ac:dyDescent="0.25">
      <c r="C364" t="s">
        <v>20</v>
      </c>
      <c r="D364">
        <v>409</v>
      </c>
      <c r="F364" t="s">
        <v>14</v>
      </c>
      <c r="G364">
        <v>112</v>
      </c>
    </row>
    <row r="365" spans="3:7" ht="20.100000000000001" customHeight="1" x14ac:dyDescent="0.25">
      <c r="C365" t="s">
        <v>20</v>
      </c>
      <c r="D365">
        <v>234</v>
      </c>
      <c r="F365" t="s">
        <v>14</v>
      </c>
      <c r="G365">
        <v>374</v>
      </c>
    </row>
    <row r="366" spans="3:7" ht="20.100000000000001" customHeight="1" x14ac:dyDescent="0.25">
      <c r="C366" t="s">
        <v>20</v>
      </c>
      <c r="D366">
        <v>3016</v>
      </c>
    </row>
    <row r="367" spans="3:7" ht="20.100000000000001" customHeight="1" x14ac:dyDescent="0.25">
      <c r="C367" t="s">
        <v>20</v>
      </c>
      <c r="D367">
        <v>264</v>
      </c>
    </row>
    <row r="368" spans="3:7" ht="20.100000000000001" customHeight="1" x14ac:dyDescent="0.25">
      <c r="C368" t="s">
        <v>20</v>
      </c>
      <c r="D368">
        <v>272</v>
      </c>
    </row>
    <row r="369" spans="3:4" ht="20.100000000000001" customHeight="1" x14ac:dyDescent="0.25">
      <c r="C369" t="s">
        <v>20</v>
      </c>
      <c r="D369">
        <v>419</v>
      </c>
    </row>
    <row r="370" spans="3:4" ht="20.100000000000001" customHeight="1" x14ac:dyDescent="0.25">
      <c r="C370" t="s">
        <v>20</v>
      </c>
      <c r="D370">
        <v>1621</v>
      </c>
    </row>
    <row r="371" spans="3:4" ht="20.100000000000001" customHeight="1" x14ac:dyDescent="0.25">
      <c r="C371" t="s">
        <v>20</v>
      </c>
      <c r="D371">
        <v>1101</v>
      </c>
    </row>
    <row r="372" spans="3:4" ht="20.100000000000001" customHeight="1" x14ac:dyDescent="0.25">
      <c r="C372" t="s">
        <v>20</v>
      </c>
      <c r="D372">
        <v>1073</v>
      </c>
    </row>
    <row r="373" spans="3:4" ht="20.100000000000001" customHeight="1" x14ac:dyDescent="0.25">
      <c r="C373" t="s">
        <v>20</v>
      </c>
      <c r="D373">
        <v>331</v>
      </c>
    </row>
    <row r="374" spans="3:4" ht="20.100000000000001" customHeight="1" x14ac:dyDescent="0.25">
      <c r="C374" t="s">
        <v>20</v>
      </c>
      <c r="D374">
        <v>1170</v>
      </c>
    </row>
    <row r="375" spans="3:4" ht="20.100000000000001" customHeight="1" x14ac:dyDescent="0.25">
      <c r="C375" t="s">
        <v>20</v>
      </c>
      <c r="D375">
        <v>363</v>
      </c>
    </row>
    <row r="376" spans="3:4" ht="20.100000000000001" customHeight="1" x14ac:dyDescent="0.25">
      <c r="C376" t="s">
        <v>20</v>
      </c>
      <c r="D376">
        <v>103</v>
      </c>
    </row>
    <row r="377" spans="3:4" ht="20.100000000000001" customHeight="1" x14ac:dyDescent="0.25">
      <c r="C377" t="s">
        <v>20</v>
      </c>
      <c r="D377">
        <v>147</v>
      </c>
    </row>
    <row r="378" spans="3:4" ht="20.100000000000001" customHeight="1" x14ac:dyDescent="0.25">
      <c r="C378" t="s">
        <v>20</v>
      </c>
      <c r="D378">
        <v>110</v>
      </c>
    </row>
    <row r="379" spans="3:4" ht="20.100000000000001" customHeight="1" x14ac:dyDescent="0.25">
      <c r="C379" t="s">
        <v>20</v>
      </c>
      <c r="D379">
        <v>134</v>
      </c>
    </row>
    <row r="380" spans="3:4" ht="20.100000000000001" customHeight="1" x14ac:dyDescent="0.25">
      <c r="C380" t="s">
        <v>20</v>
      </c>
      <c r="D380">
        <v>269</v>
      </c>
    </row>
    <row r="381" spans="3:4" ht="20.100000000000001" customHeight="1" x14ac:dyDescent="0.25">
      <c r="C381" t="s">
        <v>20</v>
      </c>
      <c r="D381">
        <v>175</v>
      </c>
    </row>
    <row r="382" spans="3:4" ht="20.100000000000001" customHeight="1" x14ac:dyDescent="0.25">
      <c r="C382" t="s">
        <v>20</v>
      </c>
      <c r="D382">
        <v>69</v>
      </c>
    </row>
    <row r="383" spans="3:4" ht="20.100000000000001" customHeight="1" x14ac:dyDescent="0.25">
      <c r="C383" t="s">
        <v>20</v>
      </c>
      <c r="D383">
        <v>190</v>
      </c>
    </row>
    <row r="384" spans="3:4" ht="20.100000000000001" customHeight="1" x14ac:dyDescent="0.25">
      <c r="C384" t="s">
        <v>20</v>
      </c>
      <c r="D384">
        <v>237</v>
      </c>
    </row>
    <row r="385" spans="3:4" ht="20.100000000000001" customHeight="1" x14ac:dyDescent="0.25">
      <c r="C385" t="s">
        <v>20</v>
      </c>
      <c r="D385">
        <v>196</v>
      </c>
    </row>
    <row r="386" spans="3:4" ht="20.100000000000001" customHeight="1" x14ac:dyDescent="0.25">
      <c r="C386" t="s">
        <v>20</v>
      </c>
      <c r="D386">
        <v>7295</v>
      </c>
    </row>
    <row r="387" spans="3:4" ht="20.100000000000001" customHeight="1" x14ac:dyDescent="0.25">
      <c r="C387" t="s">
        <v>20</v>
      </c>
      <c r="D387">
        <v>2893</v>
      </c>
    </row>
    <row r="388" spans="3:4" ht="20.100000000000001" customHeight="1" x14ac:dyDescent="0.25">
      <c r="C388" t="s">
        <v>20</v>
      </c>
      <c r="D388">
        <v>820</v>
      </c>
    </row>
    <row r="389" spans="3:4" ht="20.100000000000001" customHeight="1" x14ac:dyDescent="0.25">
      <c r="C389" t="s">
        <v>20</v>
      </c>
      <c r="D389">
        <v>2038</v>
      </c>
    </row>
    <row r="390" spans="3:4" ht="20.100000000000001" customHeight="1" x14ac:dyDescent="0.25">
      <c r="C390" t="s">
        <v>20</v>
      </c>
      <c r="D390">
        <v>116</v>
      </c>
    </row>
    <row r="391" spans="3:4" ht="20.100000000000001" customHeight="1" x14ac:dyDescent="0.25">
      <c r="C391" t="s">
        <v>20</v>
      </c>
      <c r="D391">
        <v>1345</v>
      </c>
    </row>
    <row r="392" spans="3:4" ht="20.100000000000001" customHeight="1" x14ac:dyDescent="0.25">
      <c r="C392" t="s">
        <v>20</v>
      </c>
      <c r="D392">
        <v>168</v>
      </c>
    </row>
    <row r="393" spans="3:4" ht="20.100000000000001" customHeight="1" x14ac:dyDescent="0.25">
      <c r="C393" t="s">
        <v>20</v>
      </c>
      <c r="D393">
        <v>137</v>
      </c>
    </row>
    <row r="394" spans="3:4" ht="20.100000000000001" customHeight="1" x14ac:dyDescent="0.25">
      <c r="C394" t="s">
        <v>20</v>
      </c>
      <c r="D394">
        <v>186</v>
      </c>
    </row>
    <row r="395" spans="3:4" ht="20.100000000000001" customHeight="1" x14ac:dyDescent="0.25">
      <c r="C395" t="s">
        <v>20</v>
      </c>
      <c r="D395">
        <v>125</v>
      </c>
    </row>
    <row r="396" spans="3:4" ht="20.100000000000001" customHeight="1" x14ac:dyDescent="0.25">
      <c r="C396" t="s">
        <v>20</v>
      </c>
      <c r="D396">
        <v>202</v>
      </c>
    </row>
    <row r="397" spans="3:4" ht="20.100000000000001" customHeight="1" x14ac:dyDescent="0.25">
      <c r="C397" t="s">
        <v>20</v>
      </c>
      <c r="D397">
        <v>103</v>
      </c>
    </row>
    <row r="398" spans="3:4" ht="20.100000000000001" customHeight="1" x14ac:dyDescent="0.25">
      <c r="C398" t="s">
        <v>20</v>
      </c>
      <c r="D398">
        <v>1785</v>
      </c>
    </row>
    <row r="399" spans="3:4" ht="20.100000000000001" customHeight="1" x14ac:dyDescent="0.25">
      <c r="C399" t="s">
        <v>20</v>
      </c>
      <c r="D399">
        <v>157</v>
      </c>
    </row>
    <row r="400" spans="3:4" ht="20.100000000000001" customHeight="1" x14ac:dyDescent="0.25">
      <c r="C400" t="s">
        <v>20</v>
      </c>
      <c r="D400">
        <v>555</v>
      </c>
    </row>
    <row r="401" spans="3:4" ht="20.100000000000001" customHeight="1" x14ac:dyDescent="0.25">
      <c r="C401" t="s">
        <v>20</v>
      </c>
      <c r="D401">
        <v>297</v>
      </c>
    </row>
    <row r="402" spans="3:4" ht="20.100000000000001" customHeight="1" x14ac:dyDescent="0.25">
      <c r="C402" t="s">
        <v>20</v>
      </c>
      <c r="D402">
        <v>123</v>
      </c>
    </row>
    <row r="403" spans="3:4" ht="20.100000000000001" customHeight="1" x14ac:dyDescent="0.25">
      <c r="C403" t="s">
        <v>20</v>
      </c>
      <c r="D403">
        <v>3036</v>
      </c>
    </row>
    <row r="404" spans="3:4" ht="20.100000000000001" customHeight="1" x14ac:dyDescent="0.25">
      <c r="C404" t="s">
        <v>20</v>
      </c>
      <c r="D404">
        <v>144</v>
      </c>
    </row>
    <row r="405" spans="3:4" ht="20.100000000000001" customHeight="1" x14ac:dyDescent="0.25">
      <c r="C405" t="s">
        <v>20</v>
      </c>
      <c r="D405">
        <v>121</v>
      </c>
    </row>
    <row r="406" spans="3:4" ht="20.100000000000001" customHeight="1" x14ac:dyDescent="0.25">
      <c r="C406" t="s">
        <v>20</v>
      </c>
      <c r="D406">
        <v>181</v>
      </c>
    </row>
    <row r="407" spans="3:4" ht="20.100000000000001" customHeight="1" x14ac:dyDescent="0.25">
      <c r="C407" t="s">
        <v>20</v>
      </c>
      <c r="D407">
        <v>122</v>
      </c>
    </row>
    <row r="408" spans="3:4" ht="20.100000000000001" customHeight="1" x14ac:dyDescent="0.25">
      <c r="C408" t="s">
        <v>20</v>
      </c>
      <c r="D408">
        <v>1071</v>
      </c>
    </row>
    <row r="409" spans="3:4" ht="20.100000000000001" customHeight="1" x14ac:dyDescent="0.25">
      <c r="C409" t="s">
        <v>20</v>
      </c>
      <c r="D409">
        <v>980</v>
      </c>
    </row>
    <row r="410" spans="3:4" ht="20.100000000000001" customHeight="1" x14ac:dyDescent="0.25">
      <c r="C410" t="s">
        <v>20</v>
      </c>
      <c r="D410">
        <v>536</v>
      </c>
    </row>
    <row r="411" spans="3:4" ht="20.100000000000001" customHeight="1" x14ac:dyDescent="0.25">
      <c r="C411" t="s">
        <v>20</v>
      </c>
      <c r="D411">
        <v>1991</v>
      </c>
    </row>
    <row r="412" spans="3:4" ht="20.100000000000001" customHeight="1" x14ac:dyDescent="0.25">
      <c r="C412" t="s">
        <v>20</v>
      </c>
      <c r="D412">
        <v>180</v>
      </c>
    </row>
    <row r="413" spans="3:4" ht="20.100000000000001" customHeight="1" x14ac:dyDescent="0.25">
      <c r="C413" t="s">
        <v>20</v>
      </c>
      <c r="D413">
        <v>130</v>
      </c>
    </row>
    <row r="414" spans="3:4" ht="20.100000000000001" customHeight="1" x14ac:dyDescent="0.25">
      <c r="C414" t="s">
        <v>20</v>
      </c>
      <c r="D414">
        <v>122</v>
      </c>
    </row>
    <row r="415" spans="3:4" ht="20.100000000000001" customHeight="1" x14ac:dyDescent="0.25">
      <c r="C415" t="s">
        <v>20</v>
      </c>
      <c r="D415">
        <v>140</v>
      </c>
    </row>
    <row r="416" spans="3:4" ht="20.100000000000001" customHeight="1" x14ac:dyDescent="0.25">
      <c r="C416" t="s">
        <v>20</v>
      </c>
      <c r="D416">
        <v>3388</v>
      </c>
    </row>
    <row r="417" spans="3:4" ht="20.100000000000001" customHeight="1" x14ac:dyDescent="0.25">
      <c r="C417" t="s">
        <v>20</v>
      </c>
      <c r="D417">
        <v>280</v>
      </c>
    </row>
    <row r="418" spans="3:4" ht="20.100000000000001" customHeight="1" x14ac:dyDescent="0.25">
      <c r="C418" t="s">
        <v>20</v>
      </c>
      <c r="D418">
        <v>366</v>
      </c>
    </row>
    <row r="419" spans="3:4" ht="20.100000000000001" customHeight="1" x14ac:dyDescent="0.25">
      <c r="C419" t="s">
        <v>20</v>
      </c>
      <c r="D419">
        <v>270</v>
      </c>
    </row>
    <row r="420" spans="3:4" ht="20.100000000000001" customHeight="1" x14ac:dyDescent="0.25">
      <c r="C420" t="s">
        <v>20</v>
      </c>
      <c r="D420">
        <v>137</v>
      </c>
    </row>
    <row r="421" spans="3:4" ht="20.100000000000001" customHeight="1" x14ac:dyDescent="0.25">
      <c r="C421" t="s">
        <v>20</v>
      </c>
      <c r="D421">
        <v>3205</v>
      </c>
    </row>
    <row r="422" spans="3:4" ht="20.100000000000001" customHeight="1" x14ac:dyDescent="0.25">
      <c r="C422" t="s">
        <v>20</v>
      </c>
      <c r="D422">
        <v>288</v>
      </c>
    </row>
    <row r="423" spans="3:4" ht="20.100000000000001" customHeight="1" x14ac:dyDescent="0.25">
      <c r="C423" t="s">
        <v>20</v>
      </c>
      <c r="D423">
        <v>148</v>
      </c>
    </row>
    <row r="424" spans="3:4" ht="20.100000000000001" customHeight="1" x14ac:dyDescent="0.25">
      <c r="C424" t="s">
        <v>20</v>
      </c>
      <c r="D424">
        <v>114</v>
      </c>
    </row>
    <row r="425" spans="3:4" ht="20.100000000000001" customHeight="1" x14ac:dyDescent="0.25">
      <c r="C425" t="s">
        <v>20</v>
      </c>
      <c r="D425">
        <v>1518</v>
      </c>
    </row>
    <row r="426" spans="3:4" ht="20.100000000000001" customHeight="1" x14ac:dyDescent="0.25">
      <c r="C426" t="s">
        <v>20</v>
      </c>
      <c r="D426">
        <v>166</v>
      </c>
    </row>
    <row r="427" spans="3:4" ht="20.100000000000001" customHeight="1" x14ac:dyDescent="0.25">
      <c r="C427" t="s">
        <v>20</v>
      </c>
      <c r="D427">
        <v>100</v>
      </c>
    </row>
    <row r="428" spans="3:4" ht="20.100000000000001" customHeight="1" x14ac:dyDescent="0.25">
      <c r="C428" t="s">
        <v>20</v>
      </c>
      <c r="D428">
        <v>235</v>
      </c>
    </row>
    <row r="429" spans="3:4" ht="20.100000000000001" customHeight="1" x14ac:dyDescent="0.25">
      <c r="C429" t="s">
        <v>20</v>
      </c>
      <c r="D429">
        <v>148</v>
      </c>
    </row>
    <row r="430" spans="3:4" ht="20.100000000000001" customHeight="1" x14ac:dyDescent="0.25">
      <c r="C430" t="s">
        <v>20</v>
      </c>
      <c r="D430">
        <v>198</v>
      </c>
    </row>
    <row r="431" spans="3:4" ht="20.100000000000001" customHeight="1" x14ac:dyDescent="0.25">
      <c r="C431" t="s">
        <v>20</v>
      </c>
      <c r="D431">
        <v>150</v>
      </c>
    </row>
    <row r="432" spans="3:4" ht="20.100000000000001" customHeight="1" x14ac:dyDescent="0.25">
      <c r="C432" t="s">
        <v>20</v>
      </c>
      <c r="D432">
        <v>216</v>
      </c>
    </row>
    <row r="433" spans="3:4" ht="20.100000000000001" customHeight="1" x14ac:dyDescent="0.25">
      <c r="C433" t="s">
        <v>20</v>
      </c>
      <c r="D433">
        <v>5139</v>
      </c>
    </row>
    <row r="434" spans="3:4" ht="20.100000000000001" customHeight="1" x14ac:dyDescent="0.25">
      <c r="C434" t="s">
        <v>20</v>
      </c>
      <c r="D434">
        <v>2353</v>
      </c>
    </row>
    <row r="435" spans="3:4" ht="20.100000000000001" customHeight="1" x14ac:dyDescent="0.25">
      <c r="C435" t="s">
        <v>20</v>
      </c>
      <c r="D435">
        <v>78</v>
      </c>
    </row>
    <row r="436" spans="3:4" ht="20.100000000000001" customHeight="1" x14ac:dyDescent="0.25">
      <c r="C436" t="s">
        <v>20</v>
      </c>
      <c r="D436">
        <v>174</v>
      </c>
    </row>
    <row r="437" spans="3:4" ht="20.100000000000001" customHeight="1" x14ac:dyDescent="0.25">
      <c r="C437" t="s">
        <v>20</v>
      </c>
      <c r="D437">
        <v>164</v>
      </c>
    </row>
    <row r="438" spans="3:4" ht="20.100000000000001" customHeight="1" x14ac:dyDescent="0.25">
      <c r="C438" t="s">
        <v>20</v>
      </c>
      <c r="D438">
        <v>161</v>
      </c>
    </row>
    <row r="439" spans="3:4" ht="20.100000000000001" customHeight="1" x14ac:dyDescent="0.25">
      <c r="C439" t="s">
        <v>20</v>
      </c>
      <c r="D439">
        <v>138</v>
      </c>
    </row>
    <row r="440" spans="3:4" ht="20.100000000000001" customHeight="1" x14ac:dyDescent="0.25">
      <c r="C440" t="s">
        <v>20</v>
      </c>
      <c r="D440">
        <v>3308</v>
      </c>
    </row>
    <row r="441" spans="3:4" ht="20.100000000000001" customHeight="1" x14ac:dyDescent="0.25">
      <c r="C441" t="s">
        <v>20</v>
      </c>
      <c r="D441">
        <v>127</v>
      </c>
    </row>
    <row r="442" spans="3:4" ht="20.100000000000001" customHeight="1" x14ac:dyDescent="0.25">
      <c r="C442" t="s">
        <v>20</v>
      </c>
      <c r="D442">
        <v>207</v>
      </c>
    </row>
    <row r="443" spans="3:4" ht="20.100000000000001" customHeight="1" x14ac:dyDescent="0.25">
      <c r="C443" t="s">
        <v>20</v>
      </c>
      <c r="D443">
        <v>181</v>
      </c>
    </row>
    <row r="444" spans="3:4" ht="20.100000000000001" customHeight="1" x14ac:dyDescent="0.25">
      <c r="C444" t="s">
        <v>20</v>
      </c>
      <c r="D444">
        <v>110</v>
      </c>
    </row>
    <row r="445" spans="3:4" ht="20.100000000000001" customHeight="1" x14ac:dyDescent="0.25">
      <c r="C445" t="s">
        <v>20</v>
      </c>
      <c r="D445">
        <v>185</v>
      </c>
    </row>
    <row r="446" spans="3:4" ht="20.100000000000001" customHeight="1" x14ac:dyDescent="0.25">
      <c r="C446" t="s">
        <v>20</v>
      </c>
      <c r="D446">
        <v>121</v>
      </c>
    </row>
    <row r="447" spans="3:4" ht="20.100000000000001" customHeight="1" x14ac:dyDescent="0.25">
      <c r="C447" t="s">
        <v>20</v>
      </c>
      <c r="D447">
        <v>106</v>
      </c>
    </row>
    <row r="448" spans="3:4" ht="20.100000000000001" customHeight="1" x14ac:dyDescent="0.25">
      <c r="C448" t="s">
        <v>20</v>
      </c>
      <c r="D448">
        <v>142</v>
      </c>
    </row>
    <row r="449" spans="3:4" ht="20.100000000000001" customHeight="1" x14ac:dyDescent="0.25">
      <c r="C449" t="s">
        <v>20</v>
      </c>
      <c r="D449">
        <v>233</v>
      </c>
    </row>
    <row r="450" spans="3:4" ht="20.100000000000001" customHeight="1" x14ac:dyDescent="0.25">
      <c r="C450" t="s">
        <v>20</v>
      </c>
      <c r="D450">
        <v>218</v>
      </c>
    </row>
    <row r="451" spans="3:4" ht="20.100000000000001" customHeight="1" x14ac:dyDescent="0.25">
      <c r="C451" t="s">
        <v>20</v>
      </c>
      <c r="D451">
        <v>76</v>
      </c>
    </row>
    <row r="452" spans="3:4" ht="20.100000000000001" customHeight="1" x14ac:dyDescent="0.25">
      <c r="C452" t="s">
        <v>20</v>
      </c>
      <c r="D452">
        <v>43</v>
      </c>
    </row>
    <row r="453" spans="3:4" ht="20.100000000000001" customHeight="1" x14ac:dyDescent="0.25">
      <c r="C453" t="s">
        <v>20</v>
      </c>
      <c r="D453">
        <v>221</v>
      </c>
    </row>
    <row r="454" spans="3:4" ht="20.100000000000001" customHeight="1" x14ac:dyDescent="0.25">
      <c r="C454" t="s">
        <v>20</v>
      </c>
      <c r="D454">
        <v>2805</v>
      </c>
    </row>
    <row r="455" spans="3:4" ht="20.100000000000001" customHeight="1" x14ac:dyDescent="0.25">
      <c r="C455" t="s">
        <v>20</v>
      </c>
      <c r="D455">
        <v>68</v>
      </c>
    </row>
    <row r="456" spans="3:4" ht="20.100000000000001" customHeight="1" x14ac:dyDescent="0.25">
      <c r="C456" t="s">
        <v>20</v>
      </c>
      <c r="D456">
        <v>183</v>
      </c>
    </row>
    <row r="457" spans="3:4" ht="20.100000000000001" customHeight="1" x14ac:dyDescent="0.25">
      <c r="C457" t="s">
        <v>20</v>
      </c>
      <c r="D457">
        <v>133</v>
      </c>
    </row>
    <row r="458" spans="3:4" ht="20.100000000000001" customHeight="1" x14ac:dyDescent="0.25">
      <c r="C458" t="s">
        <v>20</v>
      </c>
      <c r="D458">
        <v>2489</v>
      </c>
    </row>
    <row r="459" spans="3:4" ht="20.100000000000001" customHeight="1" x14ac:dyDescent="0.25">
      <c r="C459" t="s">
        <v>20</v>
      </c>
      <c r="D459">
        <v>69</v>
      </c>
    </row>
    <row r="460" spans="3:4" ht="20.100000000000001" customHeight="1" x14ac:dyDescent="0.25">
      <c r="C460" t="s">
        <v>20</v>
      </c>
      <c r="D460">
        <v>279</v>
      </c>
    </row>
    <row r="461" spans="3:4" ht="20.100000000000001" customHeight="1" x14ac:dyDescent="0.25">
      <c r="C461" t="s">
        <v>20</v>
      </c>
      <c r="D461">
        <v>210</v>
      </c>
    </row>
    <row r="462" spans="3:4" ht="20.100000000000001" customHeight="1" x14ac:dyDescent="0.25">
      <c r="C462" t="s">
        <v>20</v>
      </c>
      <c r="D462">
        <v>2100</v>
      </c>
    </row>
    <row r="463" spans="3:4" ht="20.100000000000001" customHeight="1" x14ac:dyDescent="0.25">
      <c r="C463" t="s">
        <v>20</v>
      </c>
      <c r="D463">
        <v>252</v>
      </c>
    </row>
    <row r="464" spans="3:4" ht="20.100000000000001" customHeight="1" x14ac:dyDescent="0.25">
      <c r="C464" t="s">
        <v>20</v>
      </c>
      <c r="D464">
        <v>1280</v>
      </c>
    </row>
    <row r="465" spans="3:4" ht="20.100000000000001" customHeight="1" x14ac:dyDescent="0.25">
      <c r="C465" t="s">
        <v>20</v>
      </c>
      <c r="D465">
        <v>157</v>
      </c>
    </row>
    <row r="466" spans="3:4" ht="20.100000000000001" customHeight="1" x14ac:dyDescent="0.25">
      <c r="C466" t="s">
        <v>20</v>
      </c>
      <c r="D466">
        <v>194</v>
      </c>
    </row>
    <row r="467" spans="3:4" ht="20.100000000000001" customHeight="1" x14ac:dyDescent="0.25">
      <c r="C467" t="s">
        <v>20</v>
      </c>
      <c r="D467">
        <v>82</v>
      </c>
    </row>
    <row r="468" spans="3:4" ht="20.100000000000001" customHeight="1" x14ac:dyDescent="0.25">
      <c r="C468" t="s">
        <v>20</v>
      </c>
      <c r="D468">
        <v>4233</v>
      </c>
    </row>
    <row r="469" spans="3:4" ht="20.100000000000001" customHeight="1" x14ac:dyDescent="0.25">
      <c r="C469" t="s">
        <v>20</v>
      </c>
      <c r="D469">
        <v>1297</v>
      </c>
    </row>
    <row r="470" spans="3:4" ht="20.100000000000001" customHeight="1" x14ac:dyDescent="0.25">
      <c r="C470" t="s">
        <v>20</v>
      </c>
      <c r="D470">
        <v>165</v>
      </c>
    </row>
    <row r="471" spans="3:4" ht="20.100000000000001" customHeight="1" x14ac:dyDescent="0.25">
      <c r="C471" t="s">
        <v>20</v>
      </c>
      <c r="D471">
        <v>119</v>
      </c>
    </row>
    <row r="472" spans="3:4" ht="20.100000000000001" customHeight="1" x14ac:dyDescent="0.25">
      <c r="C472" t="s">
        <v>20</v>
      </c>
      <c r="D472">
        <v>1797</v>
      </c>
    </row>
    <row r="473" spans="3:4" ht="20.100000000000001" customHeight="1" x14ac:dyDescent="0.25">
      <c r="C473" t="s">
        <v>20</v>
      </c>
      <c r="D473">
        <v>261</v>
      </c>
    </row>
    <row r="474" spans="3:4" ht="20.100000000000001" customHeight="1" x14ac:dyDescent="0.25">
      <c r="C474" t="s">
        <v>20</v>
      </c>
      <c r="D474">
        <v>157</v>
      </c>
    </row>
    <row r="475" spans="3:4" ht="20.100000000000001" customHeight="1" x14ac:dyDescent="0.25">
      <c r="C475" t="s">
        <v>20</v>
      </c>
      <c r="D475">
        <v>3533</v>
      </c>
    </row>
    <row r="476" spans="3:4" ht="20.100000000000001" customHeight="1" x14ac:dyDescent="0.25">
      <c r="C476" t="s">
        <v>20</v>
      </c>
      <c r="D476">
        <v>155</v>
      </c>
    </row>
    <row r="477" spans="3:4" ht="20.100000000000001" customHeight="1" x14ac:dyDescent="0.25">
      <c r="C477" t="s">
        <v>20</v>
      </c>
      <c r="D477">
        <v>132</v>
      </c>
    </row>
    <row r="478" spans="3:4" ht="20.100000000000001" customHeight="1" x14ac:dyDescent="0.25">
      <c r="C478" t="s">
        <v>20</v>
      </c>
      <c r="D478">
        <v>1354</v>
      </c>
    </row>
    <row r="479" spans="3:4" ht="20.100000000000001" customHeight="1" x14ac:dyDescent="0.25">
      <c r="C479" t="s">
        <v>20</v>
      </c>
      <c r="D479">
        <v>48</v>
      </c>
    </row>
    <row r="480" spans="3:4" ht="20.100000000000001" customHeight="1" x14ac:dyDescent="0.25">
      <c r="C480" t="s">
        <v>20</v>
      </c>
      <c r="D480">
        <v>110</v>
      </c>
    </row>
    <row r="481" spans="3:4" ht="20.100000000000001" customHeight="1" x14ac:dyDescent="0.25">
      <c r="C481" t="s">
        <v>20</v>
      </c>
      <c r="D481">
        <v>172</v>
      </c>
    </row>
    <row r="482" spans="3:4" ht="20.100000000000001" customHeight="1" x14ac:dyDescent="0.25">
      <c r="C482" t="s">
        <v>20</v>
      </c>
      <c r="D482">
        <v>307</v>
      </c>
    </row>
    <row r="483" spans="3:4" ht="20.100000000000001" customHeight="1" x14ac:dyDescent="0.25">
      <c r="C483" t="s">
        <v>20</v>
      </c>
      <c r="D483">
        <v>160</v>
      </c>
    </row>
    <row r="484" spans="3:4" ht="20.100000000000001" customHeight="1" x14ac:dyDescent="0.25">
      <c r="C484" t="s">
        <v>20</v>
      </c>
      <c r="D484">
        <v>1467</v>
      </c>
    </row>
    <row r="485" spans="3:4" ht="20.100000000000001" customHeight="1" x14ac:dyDescent="0.25">
      <c r="C485" t="s">
        <v>20</v>
      </c>
      <c r="D485">
        <v>2662</v>
      </c>
    </row>
    <row r="486" spans="3:4" ht="20.100000000000001" customHeight="1" x14ac:dyDescent="0.25">
      <c r="C486" t="s">
        <v>20</v>
      </c>
      <c r="D486">
        <v>452</v>
      </c>
    </row>
    <row r="487" spans="3:4" ht="20.100000000000001" customHeight="1" x14ac:dyDescent="0.25">
      <c r="C487" t="s">
        <v>20</v>
      </c>
      <c r="D487">
        <v>158</v>
      </c>
    </row>
    <row r="488" spans="3:4" ht="20.100000000000001" customHeight="1" x14ac:dyDescent="0.25">
      <c r="C488" t="s">
        <v>20</v>
      </c>
      <c r="D488">
        <v>225</v>
      </c>
    </row>
    <row r="489" spans="3:4" ht="20.100000000000001" customHeight="1" x14ac:dyDescent="0.25">
      <c r="C489" t="s">
        <v>20</v>
      </c>
      <c r="D489">
        <v>65</v>
      </c>
    </row>
    <row r="490" spans="3:4" ht="20.100000000000001" customHeight="1" x14ac:dyDescent="0.25">
      <c r="C490" t="s">
        <v>20</v>
      </c>
      <c r="D490">
        <v>163</v>
      </c>
    </row>
    <row r="491" spans="3:4" ht="20.100000000000001" customHeight="1" x14ac:dyDescent="0.25">
      <c r="C491" t="s">
        <v>20</v>
      </c>
      <c r="D491">
        <v>85</v>
      </c>
    </row>
    <row r="492" spans="3:4" ht="20.100000000000001" customHeight="1" x14ac:dyDescent="0.25">
      <c r="C492" t="s">
        <v>20</v>
      </c>
      <c r="D492">
        <v>217</v>
      </c>
    </row>
    <row r="493" spans="3:4" ht="20.100000000000001" customHeight="1" x14ac:dyDescent="0.25">
      <c r="C493" t="s">
        <v>20</v>
      </c>
      <c r="D493">
        <v>150</v>
      </c>
    </row>
    <row r="494" spans="3:4" ht="20.100000000000001" customHeight="1" x14ac:dyDescent="0.25">
      <c r="C494" t="s">
        <v>20</v>
      </c>
      <c r="D494">
        <v>3272</v>
      </c>
    </row>
    <row r="495" spans="3:4" ht="20.100000000000001" customHeight="1" x14ac:dyDescent="0.25">
      <c r="C495" t="s">
        <v>20</v>
      </c>
      <c r="D495">
        <v>300</v>
      </c>
    </row>
    <row r="496" spans="3:4" ht="20.100000000000001" customHeight="1" x14ac:dyDescent="0.25">
      <c r="C496" t="s">
        <v>20</v>
      </c>
      <c r="D496">
        <v>126</v>
      </c>
    </row>
    <row r="497" spans="3:4" ht="20.100000000000001" customHeight="1" x14ac:dyDescent="0.25">
      <c r="C497" t="s">
        <v>20</v>
      </c>
      <c r="D497">
        <v>2320</v>
      </c>
    </row>
    <row r="498" spans="3:4" ht="20.100000000000001" customHeight="1" x14ac:dyDescent="0.25">
      <c r="C498" t="s">
        <v>20</v>
      </c>
      <c r="D498">
        <v>81</v>
      </c>
    </row>
    <row r="499" spans="3:4" ht="20.100000000000001" customHeight="1" x14ac:dyDescent="0.25">
      <c r="C499" t="s">
        <v>20</v>
      </c>
      <c r="D499">
        <v>1887</v>
      </c>
    </row>
    <row r="500" spans="3:4" ht="20.100000000000001" customHeight="1" x14ac:dyDescent="0.25">
      <c r="C500" t="s">
        <v>20</v>
      </c>
      <c r="D500">
        <v>4358</v>
      </c>
    </row>
    <row r="501" spans="3:4" ht="20.100000000000001" customHeight="1" x14ac:dyDescent="0.25">
      <c r="C501" t="s">
        <v>20</v>
      </c>
      <c r="D501">
        <v>53</v>
      </c>
    </row>
    <row r="502" spans="3:4" ht="20.100000000000001" customHeight="1" x14ac:dyDescent="0.25">
      <c r="C502" t="s">
        <v>20</v>
      </c>
      <c r="D502">
        <v>2414</v>
      </c>
    </row>
    <row r="503" spans="3:4" ht="20.100000000000001" customHeight="1" x14ac:dyDescent="0.25">
      <c r="C503" t="s">
        <v>20</v>
      </c>
      <c r="D503">
        <v>80</v>
      </c>
    </row>
    <row r="504" spans="3:4" ht="20.100000000000001" customHeight="1" x14ac:dyDescent="0.25">
      <c r="C504" t="s">
        <v>20</v>
      </c>
      <c r="D504">
        <v>193</v>
      </c>
    </row>
    <row r="505" spans="3:4" ht="20.100000000000001" customHeight="1" x14ac:dyDescent="0.25">
      <c r="C505" t="s">
        <v>20</v>
      </c>
      <c r="D505">
        <v>52</v>
      </c>
    </row>
    <row r="506" spans="3:4" ht="20.100000000000001" customHeight="1" x14ac:dyDescent="0.25">
      <c r="C506" t="s">
        <v>20</v>
      </c>
      <c r="D506">
        <v>290</v>
      </c>
    </row>
    <row r="507" spans="3:4" ht="20.100000000000001" customHeight="1" x14ac:dyDescent="0.25">
      <c r="C507" t="s">
        <v>20</v>
      </c>
      <c r="D507">
        <v>122</v>
      </c>
    </row>
    <row r="508" spans="3:4" ht="20.100000000000001" customHeight="1" x14ac:dyDescent="0.25">
      <c r="C508" t="s">
        <v>20</v>
      </c>
      <c r="D508">
        <v>1470</v>
      </c>
    </row>
    <row r="509" spans="3:4" ht="20.100000000000001" customHeight="1" x14ac:dyDescent="0.25">
      <c r="C509" t="s">
        <v>20</v>
      </c>
      <c r="D509">
        <v>165</v>
      </c>
    </row>
    <row r="510" spans="3:4" ht="20.100000000000001" customHeight="1" x14ac:dyDescent="0.25">
      <c r="C510" t="s">
        <v>20</v>
      </c>
      <c r="D510">
        <v>182</v>
      </c>
    </row>
    <row r="511" spans="3:4" ht="20.100000000000001" customHeight="1" x14ac:dyDescent="0.25">
      <c r="C511" t="s">
        <v>20</v>
      </c>
      <c r="D511">
        <v>199</v>
      </c>
    </row>
    <row r="512" spans="3:4" ht="20.100000000000001" customHeight="1" x14ac:dyDescent="0.25">
      <c r="C512" t="s">
        <v>20</v>
      </c>
      <c r="D512">
        <v>56</v>
      </c>
    </row>
    <row r="513" spans="3:4" ht="20.100000000000001" customHeight="1" x14ac:dyDescent="0.25">
      <c r="C513" t="s">
        <v>20</v>
      </c>
      <c r="D513">
        <v>1460</v>
      </c>
    </row>
    <row r="514" spans="3:4" ht="20.100000000000001" customHeight="1" x14ac:dyDescent="0.25">
      <c r="C514" t="s">
        <v>20</v>
      </c>
      <c r="D514">
        <v>123</v>
      </c>
    </row>
    <row r="515" spans="3:4" ht="20.100000000000001" customHeight="1" x14ac:dyDescent="0.25">
      <c r="C515" t="s">
        <v>20</v>
      </c>
      <c r="D515">
        <v>159</v>
      </c>
    </row>
    <row r="516" spans="3:4" ht="20.100000000000001" customHeight="1" x14ac:dyDescent="0.25">
      <c r="C516" t="s">
        <v>20</v>
      </c>
      <c r="D516">
        <v>110</v>
      </c>
    </row>
    <row r="517" spans="3:4" ht="20.100000000000001" customHeight="1" x14ac:dyDescent="0.25">
      <c r="C517" t="s">
        <v>20</v>
      </c>
      <c r="D517">
        <v>236</v>
      </c>
    </row>
    <row r="518" spans="3:4" ht="20.100000000000001" customHeight="1" x14ac:dyDescent="0.25">
      <c r="C518" t="s">
        <v>20</v>
      </c>
      <c r="D518">
        <v>191</v>
      </c>
    </row>
    <row r="519" spans="3:4" ht="20.100000000000001" customHeight="1" x14ac:dyDescent="0.25">
      <c r="C519" t="s">
        <v>20</v>
      </c>
      <c r="D519">
        <v>3934</v>
      </c>
    </row>
    <row r="520" spans="3:4" ht="20.100000000000001" customHeight="1" x14ac:dyDescent="0.25">
      <c r="C520" t="s">
        <v>20</v>
      </c>
      <c r="D520">
        <v>80</v>
      </c>
    </row>
    <row r="521" spans="3:4" ht="20.100000000000001" customHeight="1" x14ac:dyDescent="0.25">
      <c r="C521" t="s">
        <v>20</v>
      </c>
      <c r="D521">
        <v>462</v>
      </c>
    </row>
    <row r="522" spans="3:4" ht="20.100000000000001" customHeight="1" x14ac:dyDescent="0.25">
      <c r="C522" t="s">
        <v>20</v>
      </c>
      <c r="D522">
        <v>179</v>
      </c>
    </row>
    <row r="523" spans="3:4" ht="20.100000000000001" customHeight="1" x14ac:dyDescent="0.25">
      <c r="C523" t="s">
        <v>20</v>
      </c>
      <c r="D523">
        <v>1866</v>
      </c>
    </row>
    <row r="524" spans="3:4" ht="20.100000000000001" customHeight="1" x14ac:dyDescent="0.25">
      <c r="C524" t="s">
        <v>20</v>
      </c>
      <c r="D524">
        <v>156</v>
      </c>
    </row>
    <row r="525" spans="3:4" ht="20.100000000000001" customHeight="1" x14ac:dyDescent="0.25">
      <c r="C525" t="s">
        <v>20</v>
      </c>
      <c r="D525">
        <v>255</v>
      </c>
    </row>
    <row r="526" spans="3:4" ht="20.100000000000001" customHeight="1" x14ac:dyDescent="0.25">
      <c r="C526" t="s">
        <v>20</v>
      </c>
      <c r="D526">
        <v>2261</v>
      </c>
    </row>
    <row r="527" spans="3:4" ht="20.100000000000001" customHeight="1" x14ac:dyDescent="0.25">
      <c r="C527" t="s">
        <v>20</v>
      </c>
      <c r="D527">
        <v>40</v>
      </c>
    </row>
    <row r="528" spans="3:4" ht="20.100000000000001" customHeight="1" x14ac:dyDescent="0.25">
      <c r="C528" t="s">
        <v>20</v>
      </c>
      <c r="D528">
        <v>2289</v>
      </c>
    </row>
    <row r="529" spans="3:4" ht="20.100000000000001" customHeight="1" x14ac:dyDescent="0.25">
      <c r="C529" t="s">
        <v>20</v>
      </c>
      <c r="D529">
        <v>65</v>
      </c>
    </row>
    <row r="530" spans="3:4" ht="20.100000000000001" customHeight="1" x14ac:dyDescent="0.25">
      <c r="C530" t="s">
        <v>20</v>
      </c>
      <c r="D530">
        <v>3777</v>
      </c>
    </row>
    <row r="531" spans="3:4" ht="20.100000000000001" customHeight="1" x14ac:dyDescent="0.25">
      <c r="C531" t="s">
        <v>20</v>
      </c>
      <c r="D531">
        <v>184</v>
      </c>
    </row>
    <row r="532" spans="3:4" ht="20.100000000000001" customHeight="1" x14ac:dyDescent="0.25">
      <c r="C532" t="s">
        <v>20</v>
      </c>
      <c r="D532">
        <v>85</v>
      </c>
    </row>
    <row r="533" spans="3:4" ht="20.100000000000001" customHeight="1" x14ac:dyDescent="0.25">
      <c r="C533" t="s">
        <v>20</v>
      </c>
      <c r="D533">
        <v>144</v>
      </c>
    </row>
    <row r="534" spans="3:4" ht="20.100000000000001" customHeight="1" x14ac:dyDescent="0.25">
      <c r="C534" t="s">
        <v>20</v>
      </c>
      <c r="D534">
        <v>1902</v>
      </c>
    </row>
    <row r="535" spans="3:4" ht="20.100000000000001" customHeight="1" x14ac:dyDescent="0.25">
      <c r="C535" t="s">
        <v>20</v>
      </c>
      <c r="D535">
        <v>105</v>
      </c>
    </row>
    <row r="536" spans="3:4" ht="20.100000000000001" customHeight="1" x14ac:dyDescent="0.25">
      <c r="C536" t="s">
        <v>20</v>
      </c>
      <c r="D536">
        <v>132</v>
      </c>
    </row>
    <row r="537" spans="3:4" ht="20.100000000000001" customHeight="1" x14ac:dyDescent="0.25">
      <c r="C537" t="s">
        <v>20</v>
      </c>
      <c r="D537">
        <v>96</v>
      </c>
    </row>
    <row r="538" spans="3:4" ht="20.100000000000001" customHeight="1" x14ac:dyDescent="0.25">
      <c r="C538" t="s">
        <v>20</v>
      </c>
      <c r="D538">
        <v>114</v>
      </c>
    </row>
    <row r="539" spans="3:4" ht="20.100000000000001" customHeight="1" x14ac:dyDescent="0.25">
      <c r="C539" t="s">
        <v>20</v>
      </c>
      <c r="D539">
        <v>203</v>
      </c>
    </row>
    <row r="540" spans="3:4" ht="20.100000000000001" customHeight="1" x14ac:dyDescent="0.25">
      <c r="C540" t="s">
        <v>20</v>
      </c>
      <c r="D540">
        <v>1559</v>
      </c>
    </row>
    <row r="541" spans="3:4" ht="20.100000000000001" customHeight="1" x14ac:dyDescent="0.25">
      <c r="C541" t="s">
        <v>20</v>
      </c>
      <c r="D541">
        <v>1548</v>
      </c>
    </row>
    <row r="542" spans="3:4" ht="20.100000000000001" customHeight="1" x14ac:dyDescent="0.25">
      <c r="C542" t="s">
        <v>20</v>
      </c>
      <c r="D542">
        <v>80</v>
      </c>
    </row>
    <row r="543" spans="3:4" ht="20.100000000000001" customHeight="1" x14ac:dyDescent="0.25">
      <c r="C543" t="s">
        <v>20</v>
      </c>
      <c r="D543">
        <v>131</v>
      </c>
    </row>
    <row r="544" spans="3:4" ht="20.100000000000001" customHeight="1" x14ac:dyDescent="0.25">
      <c r="C544" t="s">
        <v>20</v>
      </c>
      <c r="D544">
        <v>112</v>
      </c>
    </row>
    <row r="545" spans="3:4" ht="20.100000000000001" customHeight="1" x14ac:dyDescent="0.25">
      <c r="C545" t="s">
        <v>20</v>
      </c>
      <c r="D545">
        <v>155</v>
      </c>
    </row>
    <row r="546" spans="3:4" ht="20.100000000000001" customHeight="1" x14ac:dyDescent="0.25">
      <c r="C546" t="s">
        <v>20</v>
      </c>
      <c r="D546">
        <v>266</v>
      </c>
    </row>
    <row r="547" spans="3:4" ht="20.100000000000001" customHeight="1" x14ac:dyDescent="0.25">
      <c r="C547" t="s">
        <v>20</v>
      </c>
      <c r="D547">
        <v>155</v>
      </c>
    </row>
    <row r="548" spans="3:4" ht="20.100000000000001" customHeight="1" x14ac:dyDescent="0.25">
      <c r="C548" t="s">
        <v>20</v>
      </c>
      <c r="D548">
        <v>207</v>
      </c>
    </row>
    <row r="549" spans="3:4" ht="20.100000000000001" customHeight="1" x14ac:dyDescent="0.25">
      <c r="C549" t="s">
        <v>20</v>
      </c>
      <c r="D549">
        <v>245</v>
      </c>
    </row>
    <row r="550" spans="3:4" ht="20.100000000000001" customHeight="1" x14ac:dyDescent="0.25">
      <c r="C550" t="s">
        <v>20</v>
      </c>
      <c r="D550">
        <v>1573</v>
      </c>
    </row>
    <row r="551" spans="3:4" ht="20.100000000000001" customHeight="1" x14ac:dyDescent="0.25">
      <c r="C551" t="s">
        <v>20</v>
      </c>
      <c r="D551">
        <v>114</v>
      </c>
    </row>
    <row r="552" spans="3:4" ht="20.100000000000001" customHeight="1" x14ac:dyDescent="0.25">
      <c r="C552" t="s">
        <v>20</v>
      </c>
      <c r="D552">
        <v>93</v>
      </c>
    </row>
    <row r="553" spans="3:4" ht="20.100000000000001" customHeight="1" x14ac:dyDescent="0.25">
      <c r="C553" t="s">
        <v>20</v>
      </c>
      <c r="D553">
        <v>1681</v>
      </c>
    </row>
    <row r="554" spans="3:4" ht="20.100000000000001" customHeight="1" x14ac:dyDescent="0.25">
      <c r="C554" t="s">
        <v>20</v>
      </c>
      <c r="D554">
        <v>32</v>
      </c>
    </row>
    <row r="555" spans="3:4" ht="20.100000000000001" customHeight="1" x14ac:dyDescent="0.25">
      <c r="C555" t="s">
        <v>20</v>
      </c>
      <c r="D555">
        <v>135</v>
      </c>
    </row>
    <row r="556" spans="3:4" ht="20.100000000000001" customHeight="1" x14ac:dyDescent="0.25">
      <c r="C556" t="s">
        <v>20</v>
      </c>
      <c r="D556">
        <v>140</v>
      </c>
    </row>
    <row r="557" spans="3:4" ht="20.100000000000001" customHeight="1" x14ac:dyDescent="0.25">
      <c r="C557" t="s">
        <v>20</v>
      </c>
      <c r="D557">
        <v>92</v>
      </c>
    </row>
    <row r="558" spans="3:4" ht="20.100000000000001" customHeight="1" x14ac:dyDescent="0.25">
      <c r="C558" t="s">
        <v>20</v>
      </c>
      <c r="D558">
        <v>1015</v>
      </c>
    </row>
    <row r="559" spans="3:4" ht="20.100000000000001" customHeight="1" x14ac:dyDescent="0.25">
      <c r="C559" t="s">
        <v>20</v>
      </c>
      <c r="D559">
        <v>323</v>
      </c>
    </row>
    <row r="560" spans="3:4" ht="20.100000000000001" customHeight="1" x14ac:dyDescent="0.25">
      <c r="C560" t="s">
        <v>20</v>
      </c>
      <c r="D560">
        <v>2326</v>
      </c>
    </row>
    <row r="561" spans="3:4" ht="20.100000000000001" customHeight="1" x14ac:dyDescent="0.25">
      <c r="C561" t="s">
        <v>20</v>
      </c>
      <c r="D561">
        <v>381</v>
      </c>
    </row>
    <row r="562" spans="3:4" ht="20.100000000000001" customHeight="1" x14ac:dyDescent="0.25">
      <c r="C562" t="s">
        <v>20</v>
      </c>
      <c r="D562">
        <v>480</v>
      </c>
    </row>
    <row r="563" spans="3:4" ht="20.100000000000001" customHeight="1" x14ac:dyDescent="0.25">
      <c r="C563" t="s">
        <v>20</v>
      </c>
      <c r="D563">
        <v>226</v>
      </c>
    </row>
    <row r="564" spans="3:4" ht="20.100000000000001" customHeight="1" x14ac:dyDescent="0.25">
      <c r="C564" t="s">
        <v>20</v>
      </c>
      <c r="D564">
        <v>241</v>
      </c>
    </row>
    <row r="565" spans="3:4" ht="20.100000000000001" customHeight="1" x14ac:dyDescent="0.25">
      <c r="C565" t="s">
        <v>20</v>
      </c>
      <c r="D565">
        <v>132</v>
      </c>
    </row>
    <row r="566" spans="3:4" ht="20.100000000000001" customHeight="1" x14ac:dyDescent="0.25">
      <c r="C566" t="s">
        <v>20</v>
      </c>
      <c r="D566">
        <v>2043</v>
      </c>
    </row>
  </sheetData>
  <conditionalFormatting sqref="C1:C1048141">
    <cfRule type="cellIs" dxfId="11" priority="21" operator="equal">
      <formula>"live"</formula>
    </cfRule>
    <cfRule type="cellIs" dxfId="10" priority="22" operator="equal">
      <formula>"failed"</formula>
    </cfRule>
    <cfRule type="cellIs" dxfId="9" priority="23" operator="equal">
      <formula>"successful"</formula>
    </cfRule>
    <cfRule type="cellIs" dxfId="8" priority="24" operator="equal">
      <formula>"canceled"</formula>
    </cfRule>
  </conditionalFormatting>
  <conditionalFormatting sqref="F1:F1047940">
    <cfRule type="cellIs" dxfId="7" priority="13" operator="equal">
      <formula>"live"</formula>
    </cfRule>
    <cfRule type="cellIs" dxfId="6" priority="14" operator="equal">
      <formula>"failed"</formula>
    </cfRule>
    <cfRule type="cellIs" dxfId="5" priority="15" operator="equal">
      <formula>"successful"</formula>
    </cfRule>
    <cfRule type="cellIs" dxfId="4" priority="16" operator="equal">
      <formula>"canceled"</formula>
    </cfRule>
  </conditionalFormatting>
  <conditionalFormatting sqref="J2:J3">
    <cfRule type="cellIs" dxfId="3" priority="1" operator="equal">
      <formula>"live"</formula>
    </cfRule>
    <cfRule type="cellIs" dxfId="2" priority="2" operator="equal">
      <formula>"failed"</formula>
    </cfRule>
    <cfRule type="cellIs" dxfId="1" priority="3" operator="equal">
      <formula>"successful"</formula>
    </cfRule>
    <cfRule type="cellIs" dxfId="0" priority="4" operator="equal">
      <formula>"canceled"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Stats</vt:lpstr>
      <vt:lpstr>Sub-Category</vt:lpstr>
      <vt:lpstr>Outcomes Based on launch Date</vt:lpstr>
      <vt:lpstr>Crowdfunding</vt:lpstr>
      <vt:lpstr>Goal Outcomes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Carlos Montalvo</cp:lastModifiedBy>
  <dcterms:created xsi:type="dcterms:W3CDTF">2021-09-29T18:52:28Z</dcterms:created>
  <dcterms:modified xsi:type="dcterms:W3CDTF">2024-06-22T05:52:20Z</dcterms:modified>
</cp:coreProperties>
</file>