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unch\Documents\Codex\fortune-app\outputs\phase5-20261005-2pages-v2\"/>
    </mc:Choice>
  </mc:AlternateContent>
  <xr:revisionPtr revIDLastSave="0" documentId="13_ncr:1_{270A6401-5144-4F21-99E7-924777154A07}" xr6:coauthVersionLast="47" xr6:coauthVersionMax="47" xr10:uidLastSave="{00000000-0000-0000-0000-000000000000}"/>
  <bookViews>
    <workbookView xWindow="1815" yWindow="1815" windowWidth="21600" windowHeight="11235" firstSheet="1" activeTab="1" xr2:uid="{5FC68AEC-7029-4DB3-BB00-D4CA802A119F}"/>
  </bookViews>
  <sheets>
    <sheet name="計算用" sheetId="1" state="hidden" r:id="rId1"/>
    <sheet name="原本" sheetId="2" r:id="rId2"/>
  </sheets>
  <definedNames>
    <definedName name="_xlnm.Print_Area" localSheetId="1">原本!$A$1:$O$68</definedName>
    <definedName name="乙">計算用!$B$90</definedName>
    <definedName name="冠帯">計算用!$B$105</definedName>
    <definedName name="逆行">計算用!$AA$2:$AK$23</definedName>
    <definedName name="建禄">計算用!$B$106</definedName>
    <definedName name="己">計算用!$B$94</definedName>
    <definedName name="庚">計算用!$B$95</definedName>
    <definedName name="甲">計算用!$B$89</definedName>
    <definedName name="死">計算用!$B$110</definedName>
    <definedName name="順行">計算用!$O$2:$Z$23</definedName>
    <definedName name="辛">計算用!$B$96</definedName>
    <definedName name="壬">計算用!$B$97</definedName>
    <definedName name="衰">計算用!$B$108</definedName>
    <definedName name="絶">計算用!$B$100</definedName>
    <definedName name="胎">計算用!$B$101</definedName>
    <definedName name="丁">計算用!$B$92</definedName>
    <definedName name="長生">計算用!$B$103</definedName>
    <definedName name="帝旺">計算用!$B$107</definedName>
    <definedName name="病">計算用!$B$109</definedName>
    <definedName name="丙">計算用!$B$91</definedName>
    <definedName name="墓">計算用!$B$111</definedName>
    <definedName name="戊">計算用!$B$93</definedName>
    <definedName name="養">計算用!$B$102</definedName>
    <definedName name="沐浴">計算用!$B$104</definedName>
    <definedName name="癸">計算用!$B$98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119" i="2" l="1"/>
  <c r="AA119" i="2"/>
  <c r="Z119" i="2"/>
  <c r="Y119" i="2"/>
  <c r="X119" i="2"/>
  <c r="W119" i="2"/>
  <c r="V119" i="2"/>
  <c r="U119" i="2"/>
  <c r="T119" i="2"/>
  <c r="S119" i="2"/>
  <c r="R118" i="2"/>
  <c r="AC84" i="2"/>
  <c r="AA84" i="2"/>
  <c r="Z84" i="2"/>
  <c r="Y84" i="2"/>
  <c r="X84" i="2"/>
  <c r="W84" i="2"/>
  <c r="V84" i="2"/>
  <c r="U84" i="2"/>
  <c r="AC83" i="2"/>
  <c r="AA83" i="2"/>
  <c r="Z83" i="2"/>
  <c r="Y83" i="2"/>
  <c r="X83" i="2"/>
  <c r="W83" i="2"/>
  <c r="V83" i="2"/>
  <c r="U83" i="2"/>
  <c r="AC82" i="2"/>
  <c r="AA82" i="2"/>
  <c r="Z82" i="2"/>
  <c r="Y82" i="2"/>
  <c r="X82" i="2"/>
  <c r="W82" i="2"/>
  <c r="V82" i="2"/>
  <c r="U82" i="2"/>
  <c r="AC81" i="2"/>
  <c r="AA81" i="2"/>
  <c r="Z81" i="2"/>
  <c r="Y81" i="2"/>
  <c r="X81" i="2"/>
  <c r="W81" i="2"/>
  <c r="V81" i="2"/>
  <c r="U81" i="2"/>
  <c r="R33" i="2"/>
  <c r="U4" i="2"/>
  <c r="T4" i="2"/>
  <c r="S4" i="2"/>
  <c r="R4" i="2"/>
  <c r="Q4" i="2"/>
  <c r="S129" i="2"/>
  <c r="R129" i="2"/>
  <c r="V11" i="2"/>
  <c r="V10" i="2"/>
  <c r="V9" i="2"/>
  <c r="V8" i="2"/>
  <c r="V7" i="2"/>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W111" i="1"/>
  <c r="W110" i="1"/>
  <c r="W109" i="1"/>
  <c r="W108" i="1"/>
  <c r="W107" i="1"/>
  <c r="W106" i="1"/>
  <c r="W105" i="1"/>
  <c r="W104" i="1"/>
  <c r="W103" i="1"/>
  <c r="W102" i="1"/>
  <c r="W101" i="1"/>
  <c r="W100" i="1"/>
  <c r="AE20" i="1"/>
  <c r="AA21" i="1"/>
  <c r="AF9" i="1"/>
  <c r="AK19" i="1"/>
  <c r="AG13" i="1"/>
  <c r="AK6" i="1"/>
  <c r="AD16" i="1"/>
  <c r="AG5" i="1"/>
  <c r="AI14" i="1"/>
  <c r="AD9" i="1"/>
  <c r="AI20" i="1"/>
  <c r="AD7" i="1"/>
  <c r="AD14" i="1"/>
  <c r="AK11" i="1"/>
  <c r="AJ6" i="1"/>
  <c r="AC22" i="1"/>
  <c r="AB13" i="1"/>
  <c r="AI2" i="1"/>
  <c r="AB12" i="1"/>
  <c r="AG12" i="1"/>
  <c r="AF3" i="1"/>
  <c r="AH4" i="1"/>
  <c r="AH12" i="1"/>
  <c r="AG20" i="1"/>
  <c r="AC4" i="1"/>
  <c r="AB15" i="1"/>
  <c r="AK21" i="1"/>
  <c r="AF8" i="1"/>
  <c r="AF12" i="1"/>
  <c r="AE14" i="1"/>
  <c r="AE12" i="1"/>
  <c r="AH6" i="1"/>
  <c r="AK3" i="1"/>
  <c r="AF20" i="1"/>
  <c r="AC6" i="1"/>
  <c r="AB22" i="1"/>
  <c r="AH9" i="1"/>
  <c r="AF2" i="1"/>
  <c r="AD22" i="1"/>
  <c r="AH19" i="1"/>
  <c r="AG23" i="1"/>
  <c r="AE19" i="1"/>
  <c r="AE10" i="1"/>
  <c r="AF7" i="1"/>
  <c r="AF6" i="1"/>
  <c r="AG7" i="1"/>
  <c r="AD12" i="1"/>
  <c r="AD21" i="1"/>
  <c r="AA9" i="1"/>
  <c r="AG17" i="1"/>
  <c r="AC15" i="1"/>
  <c r="AB9" i="1"/>
  <c r="AF10" i="1"/>
  <c r="AF11" i="1"/>
  <c r="AD8" i="1"/>
  <c r="AB8" i="1"/>
  <c r="AG2" i="1"/>
  <c r="AF21" i="1"/>
  <c r="AI22" i="1"/>
  <c r="AF18" i="1"/>
  <c r="AK7" i="1"/>
  <c r="AC2" i="1"/>
  <c r="AC7" i="1"/>
  <c r="AB7" i="1"/>
  <c r="AI18" i="1"/>
  <c r="AI8" i="1"/>
  <c r="AA23" i="1"/>
  <c r="AC17" i="1"/>
  <c r="AJ13" i="1"/>
  <c r="AK22" i="1"/>
  <c r="AB4" i="1"/>
  <c r="AK12" i="1"/>
  <c r="AI16" i="1"/>
  <c r="AI5" i="1"/>
  <c r="AE18" i="1"/>
  <c r="AI4" i="1"/>
  <c r="AJ2" i="1"/>
  <c r="AD6" i="1"/>
  <c r="AA4" i="1"/>
  <c r="AD10" i="1"/>
  <c r="AE17" i="1"/>
  <c r="AJ22" i="1"/>
  <c r="AH21" i="1"/>
  <c r="AG8" i="1"/>
  <c r="AJ17" i="1"/>
  <c r="AJ21" i="1"/>
  <c r="AH20" i="1"/>
  <c r="AI21" i="1"/>
  <c r="AG9" i="1"/>
  <c r="AH18" i="1"/>
  <c r="AC18" i="1"/>
  <c r="AI7" i="1"/>
  <c r="AC20" i="1"/>
  <c r="AB10" i="1"/>
  <c r="AE21" i="1"/>
  <c r="AH3" i="1"/>
  <c r="AC21" i="1"/>
  <c r="AB20" i="1"/>
  <c r="AC5" i="1"/>
  <c r="AB16" i="1"/>
  <c r="AJ8" i="1"/>
  <c r="AF23" i="1"/>
  <c r="AB5" i="1"/>
  <c r="AC19" i="1"/>
  <c r="AK18" i="1"/>
  <c r="AD3" i="1"/>
  <c r="AG10" i="1"/>
  <c r="AD23" i="1"/>
  <c r="AC14" i="1"/>
  <c r="AG18" i="1"/>
  <c r="AG6" i="1"/>
  <c r="AK9" i="1"/>
  <c r="AD19" i="1"/>
  <c r="AA15" i="1"/>
  <c r="AA17" i="1"/>
  <c r="AG14" i="1"/>
  <c r="AK20" i="1"/>
  <c r="AJ10" i="1"/>
  <c r="AH16" i="1"/>
  <c r="AA16" i="1"/>
  <c r="AA5" i="1"/>
  <c r="AE5" i="1"/>
  <c r="AH8" i="1"/>
  <c r="AI23" i="1"/>
  <c r="AK15" i="1"/>
  <c r="AC13" i="1"/>
  <c r="AK5" i="1"/>
  <c r="AJ16" i="1"/>
  <c r="AE23" i="1"/>
  <c r="AF4" i="1"/>
  <c r="AA12" i="1"/>
  <c r="AH15" i="1"/>
  <c r="AJ3" i="1"/>
  <c r="AE11" i="1"/>
  <c r="AK23" i="1"/>
  <c r="AK14" i="1"/>
  <c r="AH7" i="1"/>
  <c r="AH13" i="1"/>
  <c r="AE13" i="1"/>
  <c r="AA3" i="1"/>
  <c r="AG11" i="1"/>
  <c r="AF17" i="1"/>
  <c r="AJ19" i="1"/>
  <c r="AF16" i="1"/>
  <c r="AD13" i="1"/>
  <c r="AE4" i="1"/>
  <c r="AC16" i="1"/>
  <c r="AJ14" i="1"/>
  <c r="AD18" i="1"/>
  <c r="AK2" i="1"/>
  <c r="AD20" i="1"/>
  <c r="AD2" i="1"/>
  <c r="AH2" i="1"/>
  <c r="AK10" i="1"/>
  <c r="AE8" i="1"/>
  <c r="AA6" i="1"/>
  <c r="AA8" i="1"/>
  <c r="AF14" i="1"/>
  <c r="AG15" i="1"/>
  <c r="AF15" i="1"/>
  <c r="AA11" i="1"/>
  <c r="AA13" i="1"/>
  <c r="AI10" i="1"/>
  <c r="AG21" i="1"/>
  <c r="AB21" i="1"/>
  <c r="AA20" i="1"/>
  <c r="AE22" i="1"/>
  <c r="AB6" i="1"/>
  <c r="AC23" i="1"/>
  <c r="AE6" i="1"/>
  <c r="AD5" i="1"/>
  <c r="AI17" i="1"/>
  <c r="AJ4" i="1"/>
  <c r="AD17" i="1"/>
  <c r="AJ7" i="1"/>
  <c r="AI3" i="1"/>
  <c r="AH23" i="1"/>
  <c r="AA14" i="1"/>
  <c r="AE15" i="1"/>
  <c r="AI12" i="1"/>
  <c r="AC3" i="1"/>
  <c r="AG19" i="1"/>
  <c r="AB19" i="1"/>
  <c r="AA7" i="1"/>
  <c r="AI13" i="1"/>
  <c r="AF13" i="1"/>
  <c r="AA19" i="1"/>
  <c r="AK8" i="1"/>
  <c r="AB23" i="1"/>
  <c r="AG4" i="1"/>
  <c r="AG3" i="1"/>
  <c r="AK13" i="1"/>
  <c r="AC9" i="1"/>
  <c r="AG22" i="1"/>
  <c r="AD11" i="1"/>
  <c r="AE9" i="1"/>
  <c r="AK16" i="1"/>
  <c r="AI6" i="1"/>
  <c r="AE16" i="1"/>
  <c r="AC8" i="1"/>
  <c r="AF5" i="1"/>
  <c r="AI9" i="1"/>
  <c r="AJ9" i="1"/>
  <c r="AK17" i="1"/>
  <c r="AJ20" i="1"/>
  <c r="AH14" i="1"/>
  <c r="AB17" i="1"/>
  <c r="AB11" i="1"/>
  <c r="AJ23" i="1"/>
  <c r="AA2" i="1"/>
  <c r="AB14" i="1"/>
  <c r="AB3" i="1"/>
  <c r="AH22" i="1"/>
  <c r="AJ18" i="1"/>
  <c r="AE2" i="1"/>
  <c r="AK4" i="1"/>
  <c r="AH11" i="1"/>
  <c r="AI15" i="1"/>
  <c r="AJ12" i="1"/>
  <c r="AJ5" i="1"/>
  <c r="AC10" i="1"/>
  <c r="AB2" i="1"/>
  <c r="AA18" i="1"/>
  <c r="AJ15" i="1"/>
  <c r="AJ11" i="1"/>
  <c r="AB18" i="1"/>
  <c r="AG16" i="1"/>
  <c r="AC11" i="1"/>
  <c r="AH10" i="1"/>
  <c r="AF19" i="1"/>
  <c r="AF22" i="1"/>
  <c r="AH5" i="1"/>
  <c r="AI19" i="1"/>
  <c r="AE7" i="1"/>
  <c r="AI11" i="1"/>
  <c r="AD15" i="1"/>
  <c r="AC12" i="1"/>
  <c r="AH17" i="1"/>
  <c r="AA22" i="1"/>
  <c r="AE3" i="1"/>
  <c r="AA10" i="1"/>
  <c r="AD4" i="1"/>
</calcChain>
</file>

<file path=xl/sharedStrings.xml><?xml version="1.0" encoding="utf-8"?>
<sst xmlns="http://schemas.openxmlformats.org/spreadsheetml/2006/main" count="1969" uniqueCount="635">
  <si>
    <t>順行</t>
    <rPh sb="0" eb="2">
      <t>ジュンコウ</t>
    </rPh>
    <phoneticPr fontId="3"/>
  </si>
  <si>
    <t>逆行</t>
    <rPh sb="0" eb="2">
      <t>ギャッコウ</t>
    </rPh>
    <phoneticPr fontId="3"/>
  </si>
  <si>
    <t>０~10</t>
    <phoneticPr fontId="3"/>
  </si>
  <si>
    <t>11~20</t>
    <phoneticPr fontId="3"/>
  </si>
  <si>
    <t>21~30</t>
    <phoneticPr fontId="3"/>
  </si>
  <si>
    <t>31~40</t>
    <phoneticPr fontId="3"/>
  </si>
  <si>
    <t>41~50</t>
    <phoneticPr fontId="3"/>
  </si>
  <si>
    <t>51~60</t>
    <phoneticPr fontId="3"/>
  </si>
  <si>
    <t>61~70</t>
    <phoneticPr fontId="3"/>
  </si>
  <si>
    <t>71~80</t>
    <phoneticPr fontId="3"/>
  </si>
  <si>
    <t>81~90</t>
    <phoneticPr fontId="3"/>
  </si>
  <si>
    <t>91~100</t>
    <phoneticPr fontId="3"/>
  </si>
  <si>
    <t>甲</t>
    <rPh sb="0" eb="1">
      <t>キノエ</t>
    </rPh>
    <phoneticPr fontId="3"/>
  </si>
  <si>
    <t>乙</t>
  </si>
  <si>
    <t>丙</t>
  </si>
  <si>
    <t>丁</t>
  </si>
  <si>
    <t>戊</t>
  </si>
  <si>
    <t>己</t>
  </si>
  <si>
    <t>庚</t>
  </si>
  <si>
    <t>辛</t>
  </si>
  <si>
    <t>壬</t>
  </si>
  <si>
    <t>癸</t>
  </si>
  <si>
    <t>寅</t>
    <rPh sb="0" eb="1">
      <t>トラ</t>
    </rPh>
    <phoneticPr fontId="3"/>
  </si>
  <si>
    <t>0~1</t>
  </si>
  <si>
    <t>2~11</t>
    <phoneticPr fontId="3"/>
  </si>
  <si>
    <t>12~21</t>
    <phoneticPr fontId="3"/>
  </si>
  <si>
    <t>22~31</t>
    <phoneticPr fontId="3"/>
  </si>
  <si>
    <t>32~41</t>
    <phoneticPr fontId="3"/>
  </si>
  <si>
    <t>42~51</t>
    <phoneticPr fontId="3"/>
  </si>
  <si>
    <t>52~61</t>
    <phoneticPr fontId="3"/>
  </si>
  <si>
    <t>62~71</t>
    <phoneticPr fontId="3"/>
  </si>
  <si>
    <t>72~81</t>
    <phoneticPr fontId="3"/>
  </si>
  <si>
    <t>82~91</t>
    <phoneticPr fontId="3"/>
  </si>
  <si>
    <t>甲</t>
  </si>
  <si>
    <t>辰</t>
    <rPh sb="0" eb="1">
      <t>タツ</t>
    </rPh>
    <phoneticPr fontId="3"/>
  </si>
  <si>
    <t>0~2</t>
  </si>
  <si>
    <t>3~12</t>
    <phoneticPr fontId="3"/>
  </si>
  <si>
    <t>13~22</t>
    <phoneticPr fontId="3"/>
  </si>
  <si>
    <t>23~32</t>
    <phoneticPr fontId="3"/>
  </si>
  <si>
    <t>33~42</t>
    <phoneticPr fontId="3"/>
  </si>
  <si>
    <t>43~52</t>
    <phoneticPr fontId="3"/>
  </si>
  <si>
    <t>53~62</t>
    <phoneticPr fontId="3"/>
  </si>
  <si>
    <t>63~72</t>
    <phoneticPr fontId="3"/>
  </si>
  <si>
    <t>73~82</t>
    <phoneticPr fontId="3"/>
  </si>
  <si>
    <t>83~92</t>
    <phoneticPr fontId="3"/>
  </si>
  <si>
    <t>午</t>
    <rPh sb="0" eb="1">
      <t>ウマ</t>
    </rPh>
    <phoneticPr fontId="3"/>
  </si>
  <si>
    <t>0~3</t>
  </si>
  <si>
    <t>4~13</t>
    <phoneticPr fontId="3"/>
  </si>
  <si>
    <t>14~23</t>
    <phoneticPr fontId="3"/>
  </si>
  <si>
    <t>24~33</t>
    <phoneticPr fontId="3"/>
  </si>
  <si>
    <t>34~43</t>
    <phoneticPr fontId="3"/>
  </si>
  <si>
    <t>44~53</t>
    <phoneticPr fontId="3"/>
  </si>
  <si>
    <t>54~63</t>
    <phoneticPr fontId="3"/>
  </si>
  <si>
    <t>64~73</t>
    <phoneticPr fontId="3"/>
  </si>
  <si>
    <t>74~83</t>
    <phoneticPr fontId="3"/>
  </si>
  <si>
    <t>84~93</t>
    <phoneticPr fontId="3"/>
  </si>
  <si>
    <t>申</t>
    <rPh sb="0" eb="1">
      <t>サル</t>
    </rPh>
    <phoneticPr fontId="3"/>
  </si>
  <si>
    <t>0~4</t>
  </si>
  <si>
    <t>5~14</t>
    <phoneticPr fontId="3"/>
  </si>
  <si>
    <t>15~24</t>
    <phoneticPr fontId="3"/>
  </si>
  <si>
    <t>25~34</t>
    <phoneticPr fontId="3"/>
  </si>
  <si>
    <t>35~44</t>
    <phoneticPr fontId="3"/>
  </si>
  <si>
    <t>45~54</t>
    <phoneticPr fontId="3"/>
  </si>
  <si>
    <t>55~64</t>
    <phoneticPr fontId="3"/>
  </si>
  <si>
    <t>65~74</t>
    <phoneticPr fontId="3"/>
  </si>
  <si>
    <t>75~84</t>
    <phoneticPr fontId="3"/>
  </si>
  <si>
    <t>85~94</t>
    <phoneticPr fontId="3"/>
  </si>
  <si>
    <t>戌</t>
    <rPh sb="0" eb="1">
      <t>イヌ</t>
    </rPh>
    <phoneticPr fontId="3"/>
  </si>
  <si>
    <t>0~5</t>
  </si>
  <si>
    <t>6~15</t>
    <phoneticPr fontId="3"/>
  </si>
  <si>
    <t>16~25</t>
    <phoneticPr fontId="3"/>
  </si>
  <si>
    <t>26~35</t>
    <phoneticPr fontId="3"/>
  </si>
  <si>
    <t>36~45</t>
    <phoneticPr fontId="3"/>
  </si>
  <si>
    <t>46~55</t>
    <phoneticPr fontId="3"/>
  </si>
  <si>
    <t>56~65</t>
    <phoneticPr fontId="3"/>
  </si>
  <si>
    <t>66~75</t>
    <phoneticPr fontId="3"/>
  </si>
  <si>
    <t>76~85</t>
    <phoneticPr fontId="3"/>
  </si>
  <si>
    <t>86~95</t>
    <phoneticPr fontId="3"/>
  </si>
  <si>
    <t>子</t>
    <rPh sb="0" eb="1">
      <t>ネ</t>
    </rPh>
    <phoneticPr fontId="3"/>
  </si>
  <si>
    <t>0~6</t>
  </si>
  <si>
    <t>7~16</t>
    <phoneticPr fontId="3"/>
  </si>
  <si>
    <t>17~26</t>
    <phoneticPr fontId="3"/>
  </si>
  <si>
    <t>27~36</t>
    <phoneticPr fontId="3"/>
  </si>
  <si>
    <t>37~46</t>
    <phoneticPr fontId="3"/>
  </si>
  <si>
    <t>47~56</t>
    <phoneticPr fontId="3"/>
  </si>
  <si>
    <t>57~66</t>
    <phoneticPr fontId="3"/>
  </si>
  <si>
    <t>67~76</t>
    <phoneticPr fontId="3"/>
  </si>
  <si>
    <t>77~86</t>
    <phoneticPr fontId="3"/>
  </si>
  <si>
    <t>87~96</t>
    <phoneticPr fontId="3"/>
  </si>
  <si>
    <t>乙</t>
    <rPh sb="0" eb="1">
      <t>キノト</t>
    </rPh>
    <phoneticPr fontId="3"/>
  </si>
  <si>
    <t>卯</t>
    <rPh sb="0" eb="1">
      <t>ウ</t>
    </rPh>
    <phoneticPr fontId="3"/>
  </si>
  <si>
    <t>0~7</t>
  </si>
  <si>
    <t>8~17</t>
    <phoneticPr fontId="3"/>
  </si>
  <si>
    <t>18~27</t>
    <phoneticPr fontId="3"/>
  </si>
  <si>
    <t>28~37</t>
    <phoneticPr fontId="3"/>
  </si>
  <si>
    <t>38~47</t>
    <phoneticPr fontId="3"/>
  </si>
  <si>
    <t>48~57</t>
    <phoneticPr fontId="3"/>
  </si>
  <si>
    <t>58~67</t>
    <phoneticPr fontId="3"/>
  </si>
  <si>
    <t>68~77</t>
    <phoneticPr fontId="3"/>
  </si>
  <si>
    <t>78~87</t>
    <phoneticPr fontId="3"/>
  </si>
  <si>
    <t>88~97</t>
    <phoneticPr fontId="3"/>
  </si>
  <si>
    <t>巳</t>
    <rPh sb="0" eb="1">
      <t>ミ</t>
    </rPh>
    <phoneticPr fontId="3"/>
  </si>
  <si>
    <t>0~8</t>
    <phoneticPr fontId="3"/>
  </si>
  <si>
    <t>9~18</t>
    <phoneticPr fontId="3"/>
  </si>
  <si>
    <t>19~28</t>
    <phoneticPr fontId="3"/>
  </si>
  <si>
    <t>29~38</t>
    <phoneticPr fontId="3"/>
  </si>
  <si>
    <t>39~48</t>
    <phoneticPr fontId="3"/>
  </si>
  <si>
    <t>49~58</t>
    <phoneticPr fontId="3"/>
  </si>
  <si>
    <t>59~68</t>
    <phoneticPr fontId="3"/>
  </si>
  <si>
    <t>69~78</t>
    <phoneticPr fontId="3"/>
  </si>
  <si>
    <t>79~88</t>
    <phoneticPr fontId="3"/>
  </si>
  <si>
    <t>89~98</t>
    <phoneticPr fontId="3"/>
  </si>
  <si>
    <t>未</t>
    <rPh sb="0" eb="1">
      <t>ヒツジ</t>
    </rPh>
    <phoneticPr fontId="3"/>
  </si>
  <si>
    <t>0~9</t>
  </si>
  <si>
    <t>10~19</t>
    <phoneticPr fontId="3"/>
  </si>
  <si>
    <t>20~29</t>
    <phoneticPr fontId="3"/>
  </si>
  <si>
    <t>30~39</t>
    <phoneticPr fontId="3"/>
  </si>
  <si>
    <t>40~49</t>
    <phoneticPr fontId="3"/>
  </si>
  <si>
    <t>50~59</t>
    <phoneticPr fontId="3"/>
  </si>
  <si>
    <t>60~69</t>
    <phoneticPr fontId="3"/>
  </si>
  <si>
    <t>70~79</t>
    <phoneticPr fontId="3"/>
  </si>
  <si>
    <t>80~89</t>
    <phoneticPr fontId="3"/>
  </si>
  <si>
    <t>90~99</t>
    <phoneticPr fontId="3"/>
  </si>
  <si>
    <t>酉</t>
    <rPh sb="0" eb="1">
      <t>トリ</t>
    </rPh>
    <phoneticPr fontId="3"/>
  </si>
  <si>
    <t>1~10</t>
    <phoneticPr fontId="3"/>
  </si>
  <si>
    <t>丑</t>
  </si>
  <si>
    <t>寅</t>
  </si>
  <si>
    <t>卯</t>
  </si>
  <si>
    <t>辰</t>
  </si>
  <si>
    <t>巳</t>
  </si>
  <si>
    <t>午</t>
  </si>
  <si>
    <t>未</t>
  </si>
  <si>
    <t>申</t>
  </si>
  <si>
    <t>酉</t>
  </si>
  <si>
    <t>戌</t>
  </si>
  <si>
    <t>亥</t>
  </si>
  <si>
    <t>亥</t>
    <rPh sb="0" eb="1">
      <t>イ</t>
    </rPh>
    <phoneticPr fontId="3"/>
  </si>
  <si>
    <t>比肩</t>
    <rPh sb="0" eb="2">
      <t>ヒケン</t>
    </rPh>
    <phoneticPr fontId="3"/>
  </si>
  <si>
    <t>劫財</t>
  </si>
  <si>
    <t>食神</t>
  </si>
  <si>
    <t>傷官</t>
  </si>
  <si>
    <t>偏財</t>
  </si>
  <si>
    <t>正財</t>
  </si>
  <si>
    <t>偏官</t>
  </si>
  <si>
    <t>正官</t>
  </si>
  <si>
    <t>偏印</t>
  </si>
  <si>
    <t>印綬</t>
  </si>
  <si>
    <t>子</t>
  </si>
  <si>
    <t>丑</t>
    <rPh sb="0" eb="1">
      <t>ウシ</t>
    </rPh>
    <phoneticPr fontId="3"/>
  </si>
  <si>
    <t>活動</t>
    <rPh sb="0" eb="2">
      <t>カツドウ</t>
    </rPh>
    <phoneticPr fontId="3"/>
  </si>
  <si>
    <t>浪費</t>
  </si>
  <si>
    <t>調整</t>
  </si>
  <si>
    <t>焦燥</t>
  </si>
  <si>
    <t>投資</t>
  </si>
  <si>
    <t>成果</t>
  </si>
  <si>
    <t>転換</t>
  </si>
  <si>
    <t>完結</t>
  </si>
  <si>
    <t>整理</t>
  </si>
  <si>
    <t>学習</t>
  </si>
  <si>
    <t>丙</t>
    <rPh sb="0" eb="1">
      <t>ヒノエ</t>
    </rPh>
    <phoneticPr fontId="3"/>
  </si>
  <si>
    <t>日干</t>
    <rPh sb="0" eb="2">
      <t>ニッカン</t>
    </rPh>
    <phoneticPr fontId="3"/>
  </si>
  <si>
    <t>甲</t>
    <rPh sb="0" eb="1">
      <t>コウ</t>
    </rPh>
    <phoneticPr fontId="3"/>
  </si>
  <si>
    <t>乙</t>
    <phoneticPr fontId="3"/>
  </si>
  <si>
    <t>劫財</t>
    <rPh sb="0" eb="2">
      <t>ゴウザイ</t>
    </rPh>
    <phoneticPr fontId="3"/>
  </si>
  <si>
    <t>傷官</t>
    <rPh sb="0" eb="2">
      <t>ショウカン</t>
    </rPh>
    <phoneticPr fontId="3"/>
  </si>
  <si>
    <t>食神</t>
    <rPh sb="0" eb="2">
      <t>ショクシン</t>
    </rPh>
    <phoneticPr fontId="3"/>
  </si>
  <si>
    <t>正財</t>
    <rPh sb="0" eb="2">
      <t>セイザイ</t>
    </rPh>
    <phoneticPr fontId="3"/>
  </si>
  <si>
    <t>偏財</t>
    <rPh sb="0" eb="2">
      <t>ヘンザイ</t>
    </rPh>
    <phoneticPr fontId="3"/>
  </si>
  <si>
    <t>正官</t>
    <rPh sb="0" eb="2">
      <t>セイカン</t>
    </rPh>
    <phoneticPr fontId="3"/>
  </si>
  <si>
    <t>偏官</t>
    <rPh sb="0" eb="2">
      <t>ヘンカン</t>
    </rPh>
    <phoneticPr fontId="3"/>
  </si>
  <si>
    <t>印綬</t>
    <rPh sb="0" eb="2">
      <t>インジュ</t>
    </rPh>
    <phoneticPr fontId="3"/>
  </si>
  <si>
    <t>偏印</t>
    <rPh sb="0" eb="2">
      <t>ヘンイン</t>
    </rPh>
    <phoneticPr fontId="3"/>
  </si>
  <si>
    <t>丙</t>
    <phoneticPr fontId="3"/>
  </si>
  <si>
    <t>丁</t>
    <rPh sb="0" eb="1">
      <t>ヒノト</t>
    </rPh>
    <phoneticPr fontId="3"/>
  </si>
  <si>
    <t>戊</t>
    <phoneticPr fontId="3"/>
  </si>
  <si>
    <t>己</t>
    <phoneticPr fontId="3"/>
  </si>
  <si>
    <t>庚</t>
    <phoneticPr fontId="3"/>
  </si>
  <si>
    <t>辛</t>
    <phoneticPr fontId="3"/>
  </si>
  <si>
    <t>壬</t>
    <phoneticPr fontId="3"/>
  </si>
  <si>
    <t>癸</t>
    <phoneticPr fontId="3"/>
  </si>
  <si>
    <t>戊</t>
    <rPh sb="0" eb="1">
      <t>ツチノエ</t>
    </rPh>
    <phoneticPr fontId="3"/>
  </si>
  <si>
    <t>沐浴</t>
    <rPh sb="0" eb="2">
      <t>モクヨク</t>
    </rPh>
    <phoneticPr fontId="3"/>
  </si>
  <si>
    <t>冠帯</t>
    <rPh sb="0" eb="2">
      <t>カンタイ</t>
    </rPh>
    <phoneticPr fontId="3"/>
  </si>
  <si>
    <t>建禄</t>
    <rPh sb="0" eb="2">
      <t>ケンロク</t>
    </rPh>
    <phoneticPr fontId="3"/>
  </si>
  <si>
    <t>帝旺</t>
    <rPh sb="0" eb="2">
      <t>テイオウ</t>
    </rPh>
    <phoneticPr fontId="3"/>
  </si>
  <si>
    <t>衰</t>
    <rPh sb="0" eb="1">
      <t>スイ</t>
    </rPh>
    <phoneticPr fontId="3"/>
  </si>
  <si>
    <t>病</t>
    <rPh sb="0" eb="1">
      <t>ビョウ</t>
    </rPh>
    <phoneticPr fontId="3"/>
  </si>
  <si>
    <t>死</t>
    <rPh sb="0" eb="1">
      <t>シ</t>
    </rPh>
    <phoneticPr fontId="3"/>
  </si>
  <si>
    <t>墓</t>
    <rPh sb="0" eb="1">
      <t>ハカ</t>
    </rPh>
    <phoneticPr fontId="3"/>
  </si>
  <si>
    <t>絶</t>
    <rPh sb="0" eb="1">
      <t>ゼツ</t>
    </rPh>
    <phoneticPr fontId="3"/>
  </si>
  <si>
    <t>胎</t>
    <rPh sb="0" eb="1">
      <t>タイ</t>
    </rPh>
    <phoneticPr fontId="3"/>
  </si>
  <si>
    <t>養</t>
    <rPh sb="0" eb="1">
      <t>ヨウ</t>
    </rPh>
    <phoneticPr fontId="3"/>
  </si>
  <si>
    <t>長生</t>
    <rPh sb="0" eb="2">
      <t>チョウセイ</t>
    </rPh>
    <phoneticPr fontId="3"/>
  </si>
  <si>
    <t>木</t>
    <rPh sb="0" eb="1">
      <t>キ</t>
    </rPh>
    <phoneticPr fontId="3"/>
  </si>
  <si>
    <t>火</t>
    <rPh sb="0" eb="1">
      <t>ヒ</t>
    </rPh>
    <phoneticPr fontId="3"/>
  </si>
  <si>
    <t>土</t>
    <rPh sb="0" eb="1">
      <t>ツチ</t>
    </rPh>
    <phoneticPr fontId="3"/>
  </si>
  <si>
    <t>金</t>
    <rPh sb="0" eb="1">
      <t>キン</t>
    </rPh>
    <phoneticPr fontId="3"/>
  </si>
  <si>
    <t>水</t>
    <rPh sb="0" eb="1">
      <t>スイ</t>
    </rPh>
    <phoneticPr fontId="3"/>
  </si>
  <si>
    <t>丁</t>
    <phoneticPr fontId="3"/>
  </si>
  <si>
    <t>己</t>
    <rPh sb="0" eb="1">
      <t>ツチノト</t>
    </rPh>
    <phoneticPr fontId="3"/>
  </si>
  <si>
    <t>辛</t>
    <rPh sb="0" eb="1">
      <t>カノト</t>
    </rPh>
    <phoneticPr fontId="3"/>
  </si>
  <si>
    <t>庚</t>
    <rPh sb="0" eb="1">
      <t>カノエ</t>
    </rPh>
    <phoneticPr fontId="3"/>
  </si>
  <si>
    <t>未</t>
    <rPh sb="0" eb="1">
      <t>ミ</t>
    </rPh>
    <phoneticPr fontId="3"/>
  </si>
  <si>
    <t>自我の星</t>
    <rPh sb="0" eb="2">
      <t>ジガ</t>
    </rPh>
    <rPh sb="3" eb="4">
      <t>ホシ</t>
    </rPh>
    <phoneticPr fontId="3"/>
  </si>
  <si>
    <t>守備本能</t>
    <rPh sb="0" eb="4">
      <t>シュビホンノウ</t>
    </rPh>
    <phoneticPr fontId="3"/>
  </si>
  <si>
    <t>社会や自分のルールを守って生きた方が才能が開花しやすい。</t>
    <rPh sb="0" eb="2">
      <t>シャカイ</t>
    </rPh>
    <phoneticPr fontId="3"/>
  </si>
  <si>
    <t>【生一本なマイペース人間】【自分の意見を押し通しイエスと言わせたい】</t>
    <phoneticPr fontId="3"/>
  </si>
  <si>
    <t>独立心旺盛で、自分の信じることを主張する。負けず嫌いなので、競争心や闘争心が強い。一歩一歩頑張る。自分で何かをしたい。これだと信じた道を貫いていく。早く自分のレールを見つける事が成功の秘訣。</t>
    <phoneticPr fontId="3"/>
  </si>
  <si>
    <t>癸</t>
    <rPh sb="0" eb="1">
      <t>ミズノト</t>
    </rPh>
    <phoneticPr fontId="3"/>
  </si>
  <si>
    <t>壬</t>
    <rPh sb="0" eb="1">
      <t>ミズノエ</t>
    </rPh>
    <phoneticPr fontId="3"/>
  </si>
  <si>
    <t>己</t>
    <rPh sb="0" eb="1">
      <t>オノレ</t>
    </rPh>
    <phoneticPr fontId="3"/>
  </si>
  <si>
    <t>丙</t>
    <rPh sb="0" eb="1">
      <t>ヘイ</t>
    </rPh>
    <phoneticPr fontId="3"/>
  </si>
  <si>
    <t>乙</t>
    <rPh sb="0" eb="1">
      <t>オツ</t>
    </rPh>
    <phoneticPr fontId="3"/>
  </si>
  <si>
    <t>【社交的な頑張り屋】【人の意見を聞きながら自分の意見にイエスと言わせたい】</t>
    <phoneticPr fontId="3"/>
  </si>
  <si>
    <t>表面は温和だが妥協はしない。負けず嫌い。人との駆け引きがうまい。人当たりがよく、外での評判はいいが、家族ではワンマンで口うるさくなりがち。外では頑張れる。組織をまとめるリーダータイプ。</t>
    <phoneticPr fontId="3"/>
  </si>
  <si>
    <t>表現の星</t>
    <rPh sb="0" eb="2">
      <t>ヒョウゲン</t>
    </rPh>
    <rPh sb="3" eb="4">
      <t>ホシ</t>
    </rPh>
    <phoneticPr fontId="3"/>
  </si>
  <si>
    <t>伝達本能</t>
    <rPh sb="0" eb="4">
      <t>デンタツホンノウ</t>
    </rPh>
    <phoneticPr fontId="3"/>
  </si>
  <si>
    <t>情報を発信していく方が才能が開花する。楽しいを発見していく。</t>
    <rPh sb="0" eb="2">
      <t>ジョウホウ</t>
    </rPh>
    <rPh sb="19" eb="20">
      <t>タノ</t>
    </rPh>
    <rPh sb="23" eb="25">
      <t>ハッケン</t>
    </rPh>
    <phoneticPr fontId="3"/>
  </si>
  <si>
    <t>【ユーモアあふれるゆとり人間】【B級グルメなら食神にお任せ】</t>
    <phoneticPr fontId="3"/>
  </si>
  <si>
    <t>おおらかでさっぱりしているが、こだわりが強いところもある。ユーモアがあり、人懐っこいため好感が持たれる。表現力豊かで、芸術的才能を現し、多芸多趣味で何でもできる。</t>
    <phoneticPr fontId="3"/>
  </si>
  <si>
    <t>【直感鋭い芸術人間】【妄想族】</t>
    <phoneticPr fontId="3"/>
  </si>
  <si>
    <t>一人の時間が才能を伸ばす（完全に一人ではなく、まんがの世界に入り込むなど）。直観力や観察力はあるが、自分の考えに固執し協調性に乏しい面も。敵味方がはっきりしている。正義感も強い。</t>
    <phoneticPr fontId="3"/>
  </si>
  <si>
    <t>財の星</t>
    <phoneticPr fontId="3"/>
  </si>
  <si>
    <t>魅力本能</t>
    <phoneticPr fontId="3"/>
  </si>
  <si>
    <t>魅力ある生き方がしたい</t>
    <phoneticPr fontId="3"/>
  </si>
  <si>
    <t>【世話好きな現実人間】【お金使い粗い№１】【自分よりも他人の金銭運用が巧み】</t>
    <phoneticPr fontId="3"/>
  </si>
  <si>
    <t>金銭感覚が一人の時と大勢の時と違う。融通が利く、物事に対して割り切りが早い。いつも周りに人が集まる。奉仕をし、感謝される派手な生き方。お金に困りにくいが、あまり身につかない。</t>
    <phoneticPr fontId="3"/>
  </si>
  <si>
    <t>【常識的なコツコツ人間】【自分の金銭運用が巧み】</t>
    <phoneticPr fontId="3"/>
  </si>
  <si>
    <t>真面目で曲がったことが嫌い。几帳面・勤勉実行型・慎重で用心深く貯蓄上手。安定が魅力。常に常識的でありたいと望んでいる。キャリアと信頼を重視。現金主義な方も多い。</t>
    <phoneticPr fontId="3"/>
  </si>
  <si>
    <t>地位の星</t>
    <phoneticPr fontId="3"/>
  </si>
  <si>
    <t>攻撃本能</t>
    <phoneticPr fontId="3"/>
  </si>
  <si>
    <t>何か目標を決める</t>
    <phoneticPr fontId="3"/>
  </si>
  <si>
    <t>【知性と反逆の行動人間】</t>
    <phoneticPr fontId="3"/>
  </si>
  <si>
    <t>正直で一本気な上に、良い意味で単純です。涙もろく人を疑うことを知らないお人好し。「俺についてこい！」といった親分肌に憧れる。</t>
    <rPh sb="7" eb="8">
      <t>ウエ</t>
    </rPh>
    <rPh sb="36" eb="38">
      <t>ヒトヨ</t>
    </rPh>
    <phoneticPr fontId="3"/>
  </si>
  <si>
    <t>【信頼と気品の真面目人間】</t>
    <phoneticPr fontId="3"/>
  </si>
  <si>
    <t>自他ともに厳しい。見栄っ張りなところがあり交際範囲も広く、金遣いは激しい(偏財の次)みっともないことはしたくない。優等生タイプ。</t>
    <phoneticPr fontId="3"/>
  </si>
  <si>
    <t>知性の星</t>
    <phoneticPr fontId="3"/>
  </si>
  <si>
    <t>習得本能</t>
    <phoneticPr fontId="3"/>
  </si>
  <si>
    <t>常にインプットし、同時にアウトプットもし続ける。</t>
    <phoneticPr fontId="3"/>
  </si>
  <si>
    <t>【個性的で頑固な冒険家】</t>
    <phoneticPr fontId="3"/>
  </si>
  <si>
    <t>知的好奇心が強く、機敏、多感、多才で受けたものを変化させて実現する。常識や伝統に縛られることを嫌い、気の赴くままにどこへでも飛び出していける人。</t>
    <phoneticPr fontId="3"/>
  </si>
  <si>
    <t>【プライド高き学究人間】</t>
    <phoneticPr fontId="3"/>
  </si>
  <si>
    <t>理知的で冷静であり情愛も厚いが、やや決断力が乏しい。プライドが高く自己中心的だが反省心が強く人格的生き方をする。</t>
    <phoneticPr fontId="3"/>
  </si>
  <si>
    <t>2026年行動アドバイス；　新たな価値を見出す
今年のテーマ：実行・積極的・独立・計画・体調万全・人の上に立つ機会が増える。
成功キーワード：先送りせず決断力でチャンスを生み出せ
この時期は、何事にも積極的に出て行く姿勢を取り、考えや気持ちを押し出していくのが良いでしょう。伸びようという意欲が環境の変化にも対応させてくれるはずです。1月~4月中には、終わらせることを終わらせ、進めるべきこと、方針を決める。先ずは一人で始めて、腑に落ちてから周囲を巻き込んでいきましょう。小さなことから取り掛かる。8月に新たな決断。ここで始められていれば勝ち！11月は8月の行動の結果が生む。11月の結果を見て修正を行う。未来に明るいビジョンを描きましょう。</t>
    <rPh sb="4" eb="5">
      <t>ネン</t>
    </rPh>
    <rPh sb="5" eb="7">
      <t>コウドウ</t>
    </rPh>
    <rPh sb="14" eb="15">
      <t>アラ</t>
    </rPh>
    <rPh sb="17" eb="19">
      <t>カチ</t>
    </rPh>
    <rPh sb="20" eb="22">
      <t>ミイダ</t>
    </rPh>
    <rPh sb="24" eb="26">
      <t>コトシ</t>
    </rPh>
    <rPh sb="31" eb="33">
      <t>ジッコウ</t>
    </rPh>
    <rPh sb="34" eb="37">
      <t>セッキョクテキ</t>
    </rPh>
    <rPh sb="38" eb="40">
      <t>ドクリツ</t>
    </rPh>
    <rPh sb="41" eb="43">
      <t>ケイカク</t>
    </rPh>
    <rPh sb="44" eb="48">
      <t>タイチョウバンゼン</t>
    </rPh>
    <rPh sb="49" eb="50">
      <t>ヒト</t>
    </rPh>
    <rPh sb="51" eb="52">
      <t>ウエ</t>
    </rPh>
    <rPh sb="53" eb="54">
      <t>タ</t>
    </rPh>
    <rPh sb="55" eb="57">
      <t>キカイ</t>
    </rPh>
    <rPh sb="58" eb="59">
      <t>フ</t>
    </rPh>
    <rPh sb="63" eb="65">
      <t>セイコウ</t>
    </rPh>
    <rPh sb="92" eb="94">
      <t>ジキ</t>
    </rPh>
    <rPh sb="96" eb="98">
      <t>ナニゴト</t>
    </rPh>
    <rPh sb="100" eb="103">
      <t>セッキョクテキ</t>
    </rPh>
    <rPh sb="104" eb="105">
      <t>デ</t>
    </rPh>
    <rPh sb="106" eb="107">
      <t>イ</t>
    </rPh>
    <rPh sb="108" eb="110">
      <t>シセイ</t>
    </rPh>
    <rPh sb="111" eb="112">
      <t>トリ</t>
    </rPh>
    <rPh sb="114" eb="115">
      <t>カンガ</t>
    </rPh>
    <rPh sb="117" eb="119">
      <t>キモ</t>
    </rPh>
    <rPh sb="121" eb="122">
      <t>オ</t>
    </rPh>
    <rPh sb="123" eb="124">
      <t>ダ</t>
    </rPh>
    <rPh sb="130" eb="131">
      <t>イ</t>
    </rPh>
    <rPh sb="137" eb="138">
      <t>ノ</t>
    </rPh>
    <rPh sb="144" eb="146">
      <t>イヨク</t>
    </rPh>
    <rPh sb="147" eb="149">
      <t>カンキョウ</t>
    </rPh>
    <rPh sb="150" eb="152">
      <t>ヘンカ</t>
    </rPh>
    <rPh sb="154" eb="156">
      <t>タイオウ</t>
    </rPh>
    <rPh sb="168" eb="169">
      <t>ガツ</t>
    </rPh>
    <rPh sb="171" eb="172">
      <t>ガツ</t>
    </rPh>
    <rPh sb="172" eb="173">
      <t>チュウ</t>
    </rPh>
    <rPh sb="176" eb="177">
      <t>オ</t>
    </rPh>
    <rPh sb="184" eb="185">
      <t>オ</t>
    </rPh>
    <rPh sb="189" eb="190">
      <t>スス</t>
    </rPh>
    <rPh sb="197" eb="199">
      <t>ホウシン</t>
    </rPh>
    <rPh sb="200" eb="201">
      <t>キ</t>
    </rPh>
    <rPh sb="204" eb="205">
      <t>マ</t>
    </rPh>
    <rPh sb="207" eb="209">
      <t>ヒトリ</t>
    </rPh>
    <rPh sb="210" eb="211">
      <t>ハジ</t>
    </rPh>
    <rPh sb="214" eb="215">
      <t>フ</t>
    </rPh>
    <rPh sb="216" eb="217">
      <t>オ</t>
    </rPh>
    <rPh sb="221" eb="223">
      <t>シュウイ</t>
    </rPh>
    <rPh sb="224" eb="225">
      <t>マ</t>
    </rPh>
    <rPh sb="226" eb="227">
      <t>コ</t>
    </rPh>
    <rPh sb="236" eb="237">
      <t>チイ</t>
    </rPh>
    <rPh sb="243" eb="244">
      <t>ト</t>
    </rPh>
    <rPh sb="245" eb="246">
      <t>カ</t>
    </rPh>
    <rPh sb="261" eb="262">
      <t>ハジ</t>
    </rPh>
    <rPh sb="269" eb="270">
      <t>カ</t>
    </rPh>
    <rPh sb="290" eb="291">
      <t>ガツ</t>
    </rPh>
    <rPh sb="292" eb="294">
      <t>ケッカ</t>
    </rPh>
    <rPh sb="295" eb="296">
      <t>ミ</t>
    </rPh>
    <rPh sb="297" eb="299">
      <t>シュウセイ</t>
    </rPh>
    <rPh sb="300" eb="301">
      <t>オコナ</t>
    </rPh>
    <rPh sb="303" eb="305">
      <t>ミライ</t>
    </rPh>
    <rPh sb="306" eb="307">
      <t>アカ</t>
    </rPh>
    <rPh sb="314" eb="315">
      <t>エガ</t>
    </rPh>
    <phoneticPr fontId="3"/>
  </si>
  <si>
    <t>浪費</t>
    <rPh sb="0" eb="2">
      <t>ロウヒ</t>
    </rPh>
    <phoneticPr fontId="3"/>
  </si>
  <si>
    <t>2026年行動アドバイス；　ブレない軸を持つ。（考え方に関する軸、しっかりとした軸を持つ事が重要）
自分の為の時間・お金の管理・休息・協力者・細心の注意
成功キーワード：仲間(目的と価値観を共有出来る人)やチームで価値創造の掛け算を起こしていく
この時期は、自己投資を心掛け、気力を充電するとき、共に夢を実現する仲間を見出し、周りの力(同じ価値観の人)を借りながら進めていく。協力者を得て強気な行動力を発揮できますが、時間とお金の無駄を改めましょう。4月中に体力の限界が来ていたら、時間効率を考えた方法に変える。8月は自分の苦手分野を一人で抱え込むのではなく、役割分担をして動く。10月に勢いを作り、11月は長期的な視野を持った選択をし、チームを構築する。11月は、内(チーム)外(協力者)の人間関係を強固にする</t>
    <rPh sb="4" eb="5">
      <t>ネン</t>
    </rPh>
    <rPh sb="5" eb="7">
      <t>コウドウ</t>
    </rPh>
    <rPh sb="18" eb="19">
      <t>ジク</t>
    </rPh>
    <rPh sb="20" eb="21">
      <t>モ</t>
    </rPh>
    <rPh sb="24" eb="25">
      <t>カンガ</t>
    </rPh>
    <rPh sb="26" eb="27">
      <t>カタ</t>
    </rPh>
    <rPh sb="28" eb="29">
      <t>カン</t>
    </rPh>
    <rPh sb="31" eb="32">
      <t>ジク</t>
    </rPh>
    <rPh sb="40" eb="41">
      <t>ジク</t>
    </rPh>
    <rPh sb="42" eb="43">
      <t>モ</t>
    </rPh>
    <rPh sb="44" eb="45">
      <t>コト</t>
    </rPh>
    <rPh sb="46" eb="48">
      <t>ジュウヨウ</t>
    </rPh>
    <rPh sb="50" eb="52">
      <t>ジブン</t>
    </rPh>
    <rPh sb="53" eb="54">
      <t>タメ</t>
    </rPh>
    <rPh sb="55" eb="57">
      <t>ジカン</t>
    </rPh>
    <rPh sb="59" eb="60">
      <t>カネ</t>
    </rPh>
    <rPh sb="61" eb="63">
      <t>カンリ</t>
    </rPh>
    <rPh sb="64" eb="66">
      <t>キュウソク</t>
    </rPh>
    <rPh sb="67" eb="70">
      <t>キョウリョクシャ</t>
    </rPh>
    <rPh sb="71" eb="73">
      <t>サイシン</t>
    </rPh>
    <rPh sb="74" eb="76">
      <t>チュウイ</t>
    </rPh>
    <rPh sb="77" eb="79">
      <t>セイコウ</t>
    </rPh>
    <rPh sb="88" eb="90">
      <t>モクテキ</t>
    </rPh>
    <rPh sb="91" eb="94">
      <t>カチカン</t>
    </rPh>
    <rPh sb="95" eb="97">
      <t>キョウユウ</t>
    </rPh>
    <rPh sb="97" eb="99">
      <t>デキ</t>
    </rPh>
    <rPh sb="100" eb="101">
      <t>ヒト</t>
    </rPh>
    <rPh sb="148" eb="149">
      <t>トモ</t>
    </rPh>
    <rPh sb="150" eb="151">
      <t>ユメ</t>
    </rPh>
    <rPh sb="152" eb="154">
      <t>ジツゲン</t>
    </rPh>
    <rPh sb="156" eb="158">
      <t>ナカマ</t>
    </rPh>
    <rPh sb="159" eb="161">
      <t>ミイダ</t>
    </rPh>
    <rPh sb="163" eb="164">
      <t>マワ</t>
    </rPh>
    <rPh sb="166" eb="167">
      <t>チカラ</t>
    </rPh>
    <rPh sb="168" eb="169">
      <t>オナ</t>
    </rPh>
    <rPh sb="170" eb="173">
      <t>カチカン</t>
    </rPh>
    <rPh sb="174" eb="175">
      <t>ヒト</t>
    </rPh>
    <rPh sb="177" eb="178">
      <t>カ</t>
    </rPh>
    <rPh sb="182" eb="183">
      <t>スス</t>
    </rPh>
    <rPh sb="229" eb="231">
      <t>タイリョク</t>
    </rPh>
    <rPh sb="232" eb="234">
      <t>ゲンカイ</t>
    </rPh>
    <rPh sb="235" eb="236">
      <t>キ</t>
    </rPh>
    <rPh sb="259" eb="261">
      <t>ジブン</t>
    </rPh>
    <rPh sb="262" eb="264">
      <t>ニガテ</t>
    </rPh>
    <rPh sb="264" eb="266">
      <t>ブンヤ</t>
    </rPh>
    <rPh sb="292" eb="293">
      <t>ガツ</t>
    </rPh>
    <rPh sb="294" eb="295">
      <t>イキオ</t>
    </rPh>
    <rPh sb="297" eb="298">
      <t>ツク</t>
    </rPh>
    <rPh sb="302" eb="303">
      <t>ガツ</t>
    </rPh>
    <rPh sb="304" eb="307">
      <t>チョウキテキ</t>
    </rPh>
    <rPh sb="308" eb="310">
      <t>シヤ</t>
    </rPh>
    <rPh sb="311" eb="312">
      <t>モ</t>
    </rPh>
    <rPh sb="314" eb="316">
      <t>センタク</t>
    </rPh>
    <rPh sb="323" eb="325">
      <t>コウチク</t>
    </rPh>
    <rPh sb="341" eb="344">
      <t>キョウリョクシャ</t>
    </rPh>
    <phoneticPr fontId="3"/>
  </si>
  <si>
    <t>調整</t>
    <rPh sb="0" eb="2">
      <t>チョウセイ</t>
    </rPh>
    <phoneticPr fontId="3"/>
  </si>
  <si>
    <t>2026年行動アドバイス；楽しいと感じることを優先する
成功のキーワード：新しい体験への積極的な一歩で道を拓け
精神的に安定し、将来の見通しも明るくなる時。しかし、そんな時こそ自分を見つめ直して修正点を点検しておきましょう。どうなりたいのか？だけを優先して考え、自分・自社のPR・発信をする。流れがチャンスを作り、流れに乗る。新しい事(ワクワクする事)を重視して生活すると良い時期。しがらみから自分を解放する。『ごめん、忙しくなるの』位のやんわりと断るくらいでいい。7月には、曖昧な状態をなくす。周囲への過度な気遣いを無くしていく。今は違うだけ、断ってもいつかは繋がる。8月外に向けて発信　11月に達成。11月には、未来のイメージをビジョン化する。</t>
    <rPh sb="13" eb="14">
      <t>タノ</t>
    </rPh>
    <rPh sb="17" eb="18">
      <t>カン</t>
    </rPh>
    <rPh sb="23" eb="25">
      <t>ユウセン</t>
    </rPh>
    <rPh sb="28" eb="30">
      <t>セイコウ</t>
    </rPh>
    <rPh sb="37" eb="38">
      <t>アタラ</t>
    </rPh>
    <rPh sb="40" eb="42">
      <t>タイケン</t>
    </rPh>
    <rPh sb="44" eb="47">
      <t>セッキョクテキ</t>
    </rPh>
    <rPh sb="48" eb="50">
      <t>イッポ</t>
    </rPh>
    <rPh sb="51" eb="52">
      <t>ミチ</t>
    </rPh>
    <rPh sb="53" eb="54">
      <t>ヒラ</t>
    </rPh>
    <rPh sb="94" eb="95">
      <t>ナオ</t>
    </rPh>
    <rPh sb="124" eb="126">
      <t>ユウセン</t>
    </rPh>
    <rPh sb="128" eb="129">
      <t>カンガ</t>
    </rPh>
    <rPh sb="131" eb="133">
      <t>ジブン</t>
    </rPh>
    <rPh sb="134" eb="136">
      <t>ジシャ</t>
    </rPh>
    <rPh sb="140" eb="142">
      <t>ハッシン</t>
    </rPh>
    <rPh sb="146" eb="147">
      <t>ナガ</t>
    </rPh>
    <rPh sb="154" eb="155">
      <t>ツク</t>
    </rPh>
    <rPh sb="157" eb="158">
      <t>ナガ</t>
    </rPh>
    <rPh sb="160" eb="161">
      <t>ノ</t>
    </rPh>
    <rPh sb="174" eb="175">
      <t>コト</t>
    </rPh>
    <rPh sb="197" eb="199">
      <t>ジブン</t>
    </rPh>
    <rPh sb="200" eb="202">
      <t>カイホウ</t>
    </rPh>
    <rPh sb="210" eb="211">
      <t>イソガ</t>
    </rPh>
    <rPh sb="217" eb="218">
      <t>クライ</t>
    </rPh>
    <rPh sb="224" eb="225">
      <t>コトワ</t>
    </rPh>
    <rPh sb="234" eb="235">
      <t>ガツ</t>
    </rPh>
    <rPh sb="238" eb="240">
      <t>アイマイ</t>
    </rPh>
    <rPh sb="241" eb="243">
      <t>ジョウタイ</t>
    </rPh>
    <rPh sb="286" eb="287">
      <t>ガツ</t>
    </rPh>
    <rPh sb="287" eb="288">
      <t>ソト</t>
    </rPh>
    <rPh sb="289" eb="290">
      <t>ム</t>
    </rPh>
    <rPh sb="292" eb="294">
      <t>ハッシン</t>
    </rPh>
    <rPh sb="297" eb="298">
      <t>ガツ</t>
    </rPh>
    <rPh sb="299" eb="301">
      <t>タッセイ</t>
    </rPh>
    <rPh sb="304" eb="305">
      <t>ガツ</t>
    </rPh>
    <rPh sb="308" eb="310">
      <t>ミライ</t>
    </rPh>
    <rPh sb="320" eb="321">
      <t>カ</t>
    </rPh>
    <phoneticPr fontId="3"/>
  </si>
  <si>
    <t>焦燥</t>
    <rPh sb="0" eb="2">
      <t>ショウソウ</t>
    </rPh>
    <phoneticPr fontId="3"/>
  </si>
  <si>
    <t>2026年行動アドバイス；上昇のチャンスで巻き返す・好きを得意に得意を武器に殻を破る・自発性が必要
成功キーワード：楽を選ばず、大変さこそが最大の近道だ
選択肢が二つあったら大変な方を選ぶ。逃げ道を作らず集中(一点集中)。上昇する未来のみに意識を向ける。前向きな意識と感情のコントロールが重要。伝え方・言葉に注意。『これが出来るのは、あなたのお陰よ』と感謝の気持ちを口にする。突き抜ける勇気と思いやりの心が重要。今までの環境から力ずくで脱皮し、大胆に行動する事で可能性を模索する時。おおらかな気持ちで人と接する事で強い味方が現れるはず。
4月中に躊躇せずに選択する。8月はここで弾みをつけ、流れを作る
9月は拡がり、11月展開・拡大へ更なるチャレンジへ</t>
    <rPh sb="13" eb="15">
      <t>ジョウショウ</t>
    </rPh>
    <rPh sb="21" eb="22">
      <t>マ</t>
    </rPh>
    <rPh sb="23" eb="24">
      <t>カエ</t>
    </rPh>
    <rPh sb="26" eb="27">
      <t>ス</t>
    </rPh>
    <rPh sb="29" eb="31">
      <t>トクイ</t>
    </rPh>
    <rPh sb="32" eb="34">
      <t>トクイ</t>
    </rPh>
    <rPh sb="35" eb="37">
      <t>ブキ</t>
    </rPh>
    <rPh sb="38" eb="39">
      <t>カラ</t>
    </rPh>
    <rPh sb="40" eb="41">
      <t>ヤブ</t>
    </rPh>
    <rPh sb="43" eb="46">
      <t>ジハツセイ</t>
    </rPh>
    <rPh sb="47" eb="49">
      <t>ヒツヨウ</t>
    </rPh>
    <rPh sb="50" eb="52">
      <t>セイコウ</t>
    </rPh>
    <rPh sb="77" eb="80">
      <t>センタクシ</t>
    </rPh>
    <rPh sb="81" eb="82">
      <t>フタ</t>
    </rPh>
    <rPh sb="87" eb="89">
      <t>タイヘン</t>
    </rPh>
    <rPh sb="90" eb="91">
      <t>ホウ</t>
    </rPh>
    <rPh sb="92" eb="93">
      <t>エラ</t>
    </rPh>
    <rPh sb="95" eb="96">
      <t>ニ</t>
    </rPh>
    <rPh sb="97" eb="98">
      <t>ミチ</t>
    </rPh>
    <rPh sb="99" eb="100">
      <t>ツク</t>
    </rPh>
    <rPh sb="102" eb="104">
      <t>シュウチュウ</t>
    </rPh>
    <rPh sb="105" eb="109">
      <t>イッテンシュウチュウ</t>
    </rPh>
    <rPh sb="111" eb="113">
      <t>ジョウショウ</t>
    </rPh>
    <rPh sb="115" eb="117">
      <t>ミライ</t>
    </rPh>
    <rPh sb="120" eb="122">
      <t>イシキ</t>
    </rPh>
    <rPh sb="123" eb="124">
      <t>ム</t>
    </rPh>
    <rPh sb="127" eb="129">
      <t>マエム</t>
    </rPh>
    <rPh sb="131" eb="133">
      <t>イシキ</t>
    </rPh>
    <rPh sb="134" eb="136">
      <t>カンジョウ</t>
    </rPh>
    <rPh sb="144" eb="146">
      <t>ジュウヨウ</t>
    </rPh>
    <rPh sb="147" eb="148">
      <t>ツタ</t>
    </rPh>
    <rPh sb="149" eb="150">
      <t>カタ</t>
    </rPh>
    <rPh sb="151" eb="153">
      <t>コトバ</t>
    </rPh>
    <rPh sb="154" eb="156">
      <t>チュウイ</t>
    </rPh>
    <rPh sb="161" eb="163">
      <t>デキ</t>
    </rPh>
    <rPh sb="172" eb="173">
      <t>カゲ</t>
    </rPh>
    <rPh sb="176" eb="178">
      <t>カンシャ</t>
    </rPh>
    <rPh sb="179" eb="181">
      <t>キモ</t>
    </rPh>
    <rPh sb="183" eb="184">
      <t>クチ</t>
    </rPh>
    <rPh sb="188" eb="189">
      <t>ツ</t>
    </rPh>
    <rPh sb="190" eb="191">
      <t>ヌ</t>
    </rPh>
    <rPh sb="193" eb="195">
      <t>ユウキ</t>
    </rPh>
    <rPh sb="196" eb="197">
      <t>オモ</t>
    </rPh>
    <rPh sb="201" eb="202">
      <t>ココロ</t>
    </rPh>
    <rPh sb="203" eb="205">
      <t>ジュウヨウ</t>
    </rPh>
    <rPh sb="206" eb="207">
      <t>イマ</t>
    </rPh>
    <rPh sb="210" eb="212">
      <t>カンキョウ</t>
    </rPh>
    <rPh sb="214" eb="215">
      <t>チカラ</t>
    </rPh>
    <rPh sb="218" eb="220">
      <t>ダッピ</t>
    </rPh>
    <rPh sb="222" eb="224">
      <t>ダイタン</t>
    </rPh>
    <rPh sb="225" eb="227">
      <t>コウドウ</t>
    </rPh>
    <rPh sb="229" eb="230">
      <t>コト</t>
    </rPh>
    <rPh sb="231" eb="234">
      <t>カノウセイ</t>
    </rPh>
    <rPh sb="235" eb="237">
      <t>モサク</t>
    </rPh>
    <rPh sb="246" eb="248">
      <t>キモ</t>
    </rPh>
    <rPh sb="250" eb="251">
      <t>ヒト</t>
    </rPh>
    <rPh sb="252" eb="253">
      <t>セッ</t>
    </rPh>
    <rPh sb="255" eb="256">
      <t>コト</t>
    </rPh>
    <rPh sb="257" eb="258">
      <t>ツヨ</t>
    </rPh>
    <rPh sb="259" eb="261">
      <t>ミカタ</t>
    </rPh>
    <rPh sb="262" eb="263">
      <t>アラワ</t>
    </rPh>
    <rPh sb="270" eb="271">
      <t>ガツ</t>
    </rPh>
    <rPh sb="271" eb="272">
      <t>チュウ</t>
    </rPh>
    <rPh sb="273" eb="275">
      <t>チュウチョ</t>
    </rPh>
    <rPh sb="278" eb="280">
      <t>センタク</t>
    </rPh>
    <rPh sb="284" eb="285">
      <t>ガツ</t>
    </rPh>
    <rPh sb="289" eb="290">
      <t>ハズ</t>
    </rPh>
    <rPh sb="295" eb="296">
      <t>ナガ</t>
    </rPh>
    <rPh sb="298" eb="299">
      <t>ツク</t>
    </rPh>
    <rPh sb="302" eb="303">
      <t>ガツ</t>
    </rPh>
    <rPh sb="304" eb="305">
      <t>ヒロ</t>
    </rPh>
    <rPh sb="310" eb="311">
      <t>ガツ</t>
    </rPh>
    <rPh sb="311" eb="313">
      <t>テンカイ</t>
    </rPh>
    <rPh sb="314" eb="316">
      <t>カクダイ</t>
    </rPh>
    <rPh sb="317" eb="318">
      <t>サラ</t>
    </rPh>
    <phoneticPr fontId="3"/>
  </si>
  <si>
    <t>投資</t>
    <rPh sb="0" eb="2">
      <t>トウシ</t>
    </rPh>
    <phoneticPr fontId="3"/>
  </si>
  <si>
    <t>2026年行動アドバイス；人を見る目を養う。成功キーワード：社会課題の繋がる経営・ビジネスへ移行
自ら積極的に働きかけて物事が形に表れるときです。人間関係は究めて良好で、思いもよらなかったような出逢いがあるかもしれません。特に今年は、人との出逢いを大切にしてください。どのような人がこれから必要かイメージし、自分と周りのレベルアップに取り掛かりましょう。人から、教えてもらう事が重要です。4月は、自分自身の動きで流れを作る。8月は、徳のある人(隙がある周りに人が集まる人)と繋がる。9月は、自他の利益のためバランスよく動き、人脈を拡大する。11月に自分のネットワークが出来ている</t>
    <rPh sb="13" eb="14">
      <t>ヒト</t>
    </rPh>
    <rPh sb="15" eb="16">
      <t>ミ</t>
    </rPh>
    <rPh sb="17" eb="18">
      <t>メ</t>
    </rPh>
    <rPh sb="19" eb="20">
      <t>ヤシナ</t>
    </rPh>
    <rPh sb="22" eb="24">
      <t>セイコウ</t>
    </rPh>
    <rPh sb="30" eb="34">
      <t>シャカイカダイ</t>
    </rPh>
    <rPh sb="35" eb="36">
      <t>ツナ</t>
    </rPh>
    <rPh sb="38" eb="40">
      <t>ケイエイ</t>
    </rPh>
    <rPh sb="46" eb="48">
      <t>イコウ</t>
    </rPh>
    <rPh sb="49" eb="50">
      <t>ミズカ</t>
    </rPh>
    <rPh sb="51" eb="54">
      <t>セッキョクテキ</t>
    </rPh>
    <rPh sb="55" eb="56">
      <t>ハタラ</t>
    </rPh>
    <rPh sb="60" eb="62">
      <t>モノゴト</t>
    </rPh>
    <rPh sb="63" eb="64">
      <t>カタチ</t>
    </rPh>
    <rPh sb="65" eb="66">
      <t>アラワ</t>
    </rPh>
    <rPh sb="73" eb="77">
      <t>ニンゲンカンケイ</t>
    </rPh>
    <rPh sb="78" eb="79">
      <t>キワ</t>
    </rPh>
    <rPh sb="81" eb="83">
      <t>リョウコウ</t>
    </rPh>
    <rPh sb="85" eb="86">
      <t>オモ</t>
    </rPh>
    <rPh sb="97" eb="99">
      <t>デア</t>
    </rPh>
    <rPh sb="111" eb="112">
      <t>トク</t>
    </rPh>
    <rPh sb="113" eb="115">
      <t>コトシ</t>
    </rPh>
    <rPh sb="117" eb="118">
      <t>ヒト</t>
    </rPh>
    <rPh sb="120" eb="122">
      <t>デア</t>
    </rPh>
    <rPh sb="124" eb="126">
      <t>タイセツ</t>
    </rPh>
    <rPh sb="139" eb="140">
      <t>ヒト</t>
    </rPh>
    <rPh sb="145" eb="147">
      <t>ヒツヨウ</t>
    </rPh>
    <rPh sb="154" eb="156">
      <t>ジブン</t>
    </rPh>
    <rPh sb="157" eb="158">
      <t>マワ</t>
    </rPh>
    <rPh sb="167" eb="168">
      <t>ト</t>
    </rPh>
    <rPh sb="169" eb="170">
      <t>カ</t>
    </rPh>
    <rPh sb="177" eb="178">
      <t>ヒト</t>
    </rPh>
    <rPh sb="181" eb="182">
      <t>オシ</t>
    </rPh>
    <rPh sb="187" eb="188">
      <t>コト</t>
    </rPh>
    <rPh sb="189" eb="191">
      <t>ジュウヨウ</t>
    </rPh>
    <rPh sb="195" eb="196">
      <t>ガツ</t>
    </rPh>
    <rPh sb="198" eb="200">
      <t>ジブン</t>
    </rPh>
    <rPh sb="200" eb="202">
      <t>ジシン</t>
    </rPh>
    <rPh sb="203" eb="204">
      <t>ウゴ</t>
    </rPh>
    <rPh sb="206" eb="207">
      <t>ナガ</t>
    </rPh>
    <rPh sb="209" eb="210">
      <t>ツク</t>
    </rPh>
    <rPh sb="213" eb="214">
      <t>ガツ</t>
    </rPh>
    <rPh sb="216" eb="217">
      <t>トク</t>
    </rPh>
    <rPh sb="220" eb="221">
      <t>ヒト</t>
    </rPh>
    <rPh sb="222" eb="223">
      <t>スキ</t>
    </rPh>
    <rPh sb="226" eb="227">
      <t>マワ</t>
    </rPh>
    <rPh sb="229" eb="230">
      <t>ヒト</t>
    </rPh>
    <rPh sb="231" eb="232">
      <t>アツ</t>
    </rPh>
    <rPh sb="234" eb="235">
      <t>ヒト</t>
    </rPh>
    <rPh sb="237" eb="238">
      <t>ツナ</t>
    </rPh>
    <rPh sb="242" eb="243">
      <t>ガツ</t>
    </rPh>
    <rPh sb="245" eb="247">
      <t>ジタ</t>
    </rPh>
    <rPh sb="248" eb="250">
      <t>リエキ</t>
    </rPh>
    <rPh sb="259" eb="260">
      <t>ウゴ</t>
    </rPh>
    <rPh sb="262" eb="264">
      <t>ジンミャク</t>
    </rPh>
    <rPh sb="265" eb="267">
      <t>カクダイ</t>
    </rPh>
    <rPh sb="272" eb="273">
      <t>ガツ</t>
    </rPh>
    <rPh sb="274" eb="276">
      <t>ジブン</t>
    </rPh>
    <rPh sb="284" eb="286">
      <t>デキ</t>
    </rPh>
    <phoneticPr fontId="3"/>
  </si>
  <si>
    <t>成果</t>
    <rPh sb="0" eb="2">
      <t>セイカ</t>
    </rPh>
    <phoneticPr fontId="3"/>
  </si>
  <si>
    <t>2026年行動アドバイス；縁の下の力持ちを意識する。成功キーワード：ゆっくりと時間をかけカタチを造る。
去年、人の紹介や協力をしてくれた人を大切に。その人から頼まれたら、応える。全ての物事が順調に発展する時期、体力気力共に充実しているので、普段の二倍三倍と頑張って。(頑張っている方は、ほどほどに倒れない程度に頑張りましょう)収益になっているか戦略的に考える。やれるかなぁと言う不安を取り払いましょう。達成させるべきことを絞り、目標計画に沿ってじっくりと時間をかけましょう。基礎固めに時間を投資し、仕組み造りに力を入れましょう。必要な物の見極めも大事です。余力が出たら未来に投資しましょう。3月は、問題点より可能性に意識を向けて行動する。8月は、やるべきことを絞り、分散しない。十分収益として回収できている形が理想。コツコツと固い収益を積み上げる。10月完成を目指し、11月次のステージの準備に入る</t>
    <rPh sb="13" eb="14">
      <t>エン</t>
    </rPh>
    <rPh sb="15" eb="16">
      <t>シタ</t>
    </rPh>
    <rPh sb="17" eb="19">
      <t>チカラモ</t>
    </rPh>
    <rPh sb="21" eb="23">
      <t>イシキ</t>
    </rPh>
    <rPh sb="26" eb="28">
      <t>セイコウ</t>
    </rPh>
    <rPh sb="39" eb="41">
      <t>ジカン</t>
    </rPh>
    <rPh sb="48" eb="49">
      <t>ツク</t>
    </rPh>
    <rPh sb="52" eb="54">
      <t>キョネン</t>
    </rPh>
    <rPh sb="55" eb="56">
      <t>ヒト</t>
    </rPh>
    <rPh sb="57" eb="59">
      <t>ショウカイ</t>
    </rPh>
    <rPh sb="60" eb="62">
      <t>キョウリョク</t>
    </rPh>
    <rPh sb="68" eb="69">
      <t>ヒト</t>
    </rPh>
    <rPh sb="70" eb="72">
      <t>タイセツ</t>
    </rPh>
    <rPh sb="76" eb="77">
      <t>ヒト</t>
    </rPh>
    <rPh sb="79" eb="80">
      <t>タノ</t>
    </rPh>
    <rPh sb="85" eb="86">
      <t>コタ</t>
    </rPh>
    <rPh sb="89" eb="90">
      <t>スベ</t>
    </rPh>
    <rPh sb="92" eb="94">
      <t>モノゴト</t>
    </rPh>
    <rPh sb="95" eb="97">
      <t>ジュンチョウ</t>
    </rPh>
    <rPh sb="98" eb="100">
      <t>ハッテン</t>
    </rPh>
    <rPh sb="102" eb="104">
      <t>ジキ</t>
    </rPh>
    <rPh sb="105" eb="109">
      <t>タイリョクキリョク</t>
    </rPh>
    <rPh sb="109" eb="110">
      <t>トモ</t>
    </rPh>
    <rPh sb="111" eb="113">
      <t>ジュウジツ</t>
    </rPh>
    <rPh sb="120" eb="122">
      <t>フダン</t>
    </rPh>
    <rPh sb="123" eb="127">
      <t>ニバイサンバイ</t>
    </rPh>
    <rPh sb="128" eb="130">
      <t>ガンバ</t>
    </rPh>
    <rPh sb="134" eb="136">
      <t>ガンバ</t>
    </rPh>
    <rPh sb="140" eb="141">
      <t>カタ</t>
    </rPh>
    <rPh sb="148" eb="149">
      <t>タオ</t>
    </rPh>
    <rPh sb="152" eb="154">
      <t>テイド</t>
    </rPh>
    <rPh sb="155" eb="157">
      <t>ガンバ</t>
    </rPh>
    <rPh sb="163" eb="165">
      <t>シュウエキ</t>
    </rPh>
    <rPh sb="172" eb="175">
      <t>センリャクテキ</t>
    </rPh>
    <rPh sb="176" eb="177">
      <t>カンガ</t>
    </rPh>
    <rPh sb="187" eb="188">
      <t>イ</t>
    </rPh>
    <rPh sb="189" eb="191">
      <t>フアン</t>
    </rPh>
    <rPh sb="201" eb="203">
      <t>タッセイ</t>
    </rPh>
    <rPh sb="211" eb="212">
      <t>シボ</t>
    </rPh>
    <rPh sb="214" eb="218">
      <t>モクヒョウケイカク</t>
    </rPh>
    <rPh sb="219" eb="220">
      <t>ソ</t>
    </rPh>
    <rPh sb="227" eb="229">
      <t>ジカン</t>
    </rPh>
    <rPh sb="237" eb="240">
      <t>キソガタ</t>
    </rPh>
    <rPh sb="242" eb="244">
      <t>ジカン</t>
    </rPh>
    <rPh sb="245" eb="247">
      <t>トウシ</t>
    </rPh>
    <rPh sb="249" eb="251">
      <t>シク</t>
    </rPh>
    <rPh sb="252" eb="253">
      <t>ツク</t>
    </rPh>
    <rPh sb="255" eb="256">
      <t>チカラ</t>
    </rPh>
    <rPh sb="257" eb="258">
      <t>イ</t>
    </rPh>
    <rPh sb="264" eb="266">
      <t>ヒツヨウ</t>
    </rPh>
    <rPh sb="267" eb="268">
      <t>モノ</t>
    </rPh>
    <rPh sb="269" eb="271">
      <t>ミキワ</t>
    </rPh>
    <rPh sb="273" eb="275">
      <t>ダイジ</t>
    </rPh>
    <rPh sb="278" eb="280">
      <t>ヨリョク</t>
    </rPh>
    <rPh sb="281" eb="282">
      <t>デ</t>
    </rPh>
    <rPh sb="284" eb="286">
      <t>ミライ</t>
    </rPh>
    <rPh sb="287" eb="289">
      <t>トウシ</t>
    </rPh>
    <rPh sb="296" eb="297">
      <t>ガツ</t>
    </rPh>
    <rPh sb="299" eb="302">
      <t>モンダイテン</t>
    </rPh>
    <rPh sb="304" eb="307">
      <t>カノウセイ</t>
    </rPh>
    <rPh sb="308" eb="310">
      <t>イシキ</t>
    </rPh>
    <rPh sb="311" eb="312">
      <t>ム</t>
    </rPh>
    <rPh sb="314" eb="316">
      <t>コウドウ</t>
    </rPh>
    <rPh sb="320" eb="321">
      <t>ガツ</t>
    </rPh>
    <rPh sb="330" eb="331">
      <t>シボ</t>
    </rPh>
    <rPh sb="333" eb="335">
      <t>ブンサン</t>
    </rPh>
    <rPh sb="339" eb="343">
      <t>ジュウブンシュウエキ</t>
    </rPh>
    <rPh sb="346" eb="348">
      <t>カイシュウ</t>
    </rPh>
    <rPh sb="353" eb="354">
      <t>カタチ</t>
    </rPh>
    <rPh sb="355" eb="357">
      <t>リソウ</t>
    </rPh>
    <rPh sb="363" eb="364">
      <t>カタ</t>
    </rPh>
    <rPh sb="365" eb="367">
      <t>シュウエキ</t>
    </rPh>
    <rPh sb="368" eb="369">
      <t>ツ</t>
    </rPh>
    <rPh sb="370" eb="371">
      <t>ア</t>
    </rPh>
    <rPh sb="376" eb="377">
      <t>ガツ</t>
    </rPh>
    <rPh sb="377" eb="379">
      <t>カンセイ</t>
    </rPh>
    <rPh sb="380" eb="382">
      <t>メザ</t>
    </rPh>
    <rPh sb="386" eb="387">
      <t>ガツ</t>
    </rPh>
    <rPh sb="387" eb="388">
      <t>ツギ</t>
    </rPh>
    <rPh sb="394" eb="396">
      <t>ジュンビ</t>
    </rPh>
    <rPh sb="397" eb="398">
      <t>ハイ</t>
    </rPh>
    <phoneticPr fontId="3"/>
  </si>
  <si>
    <t>転換</t>
    <rPh sb="0" eb="2">
      <t>テンカン</t>
    </rPh>
    <phoneticPr fontId="3"/>
  </si>
  <si>
    <t>2026年行動アドバイス；大きな視点で物事を見る。成功キーワード：新たなやり方、方法を導き、突破する。動きの激しい時、今の環境から抜け出したくなる時。動きに応じて出費も多くなりがち。収益の見込める仕事に使って抑えるべき所は抑える注意は必要。今迄できなかった事を試すには最良の年。『今年、行ける』と言う感覚は、頑張って来たからこそ！困難だと思ったら、人に教えを請い方法を変えていく。準備は、動きながら、動きの中で作る。チャレンジをしていくその中から、優先順位を絞っていく。迷ったら行動。①動く②広がる③優先順位を絞るを毎月繰り返すととんでもない所へ行ける予感。多くのチャレンジから、一つの可能性が見え未来の流れが生まれる。時には、休む事も仕事と捉えエネルギー管理をする。迅速な行動でステップアップ。8月に大きな変化を起こし、広がりと絞り込みを交互に行う。9月に手ごたえを感じられる。10月に一度修正し、優先順位を見直す。</t>
    <rPh sb="13" eb="14">
      <t>オオ</t>
    </rPh>
    <rPh sb="16" eb="18">
      <t>シテン</t>
    </rPh>
    <rPh sb="25" eb="27">
      <t>セイコウ</t>
    </rPh>
    <rPh sb="33" eb="34">
      <t>アラ</t>
    </rPh>
    <rPh sb="38" eb="39">
      <t>カタ</t>
    </rPh>
    <rPh sb="40" eb="42">
      <t>ホウホウ</t>
    </rPh>
    <rPh sb="43" eb="44">
      <t>ミチビ</t>
    </rPh>
    <rPh sb="51" eb="52">
      <t>ウゴ</t>
    </rPh>
    <rPh sb="54" eb="55">
      <t>ハゲ</t>
    </rPh>
    <rPh sb="59" eb="60">
      <t>イマ</t>
    </rPh>
    <rPh sb="61" eb="63">
      <t>カンキョウ</t>
    </rPh>
    <rPh sb="65" eb="66">
      <t>ヌ</t>
    </rPh>
    <rPh sb="67" eb="68">
      <t>ダ</t>
    </rPh>
    <rPh sb="73" eb="74">
      <t>トキ</t>
    </rPh>
    <rPh sb="75" eb="76">
      <t>ウゴ</t>
    </rPh>
    <rPh sb="78" eb="79">
      <t>オウ</t>
    </rPh>
    <rPh sb="81" eb="83">
      <t>シュッピ</t>
    </rPh>
    <rPh sb="84" eb="85">
      <t>オオ</t>
    </rPh>
    <rPh sb="91" eb="93">
      <t>シュウエキ</t>
    </rPh>
    <rPh sb="94" eb="96">
      <t>ミコ</t>
    </rPh>
    <rPh sb="98" eb="100">
      <t>シゴト</t>
    </rPh>
    <rPh sb="101" eb="102">
      <t>ツカ</t>
    </rPh>
    <rPh sb="104" eb="105">
      <t>オサ</t>
    </rPh>
    <rPh sb="109" eb="110">
      <t>トコロ</t>
    </rPh>
    <rPh sb="111" eb="112">
      <t>オサ</t>
    </rPh>
    <rPh sb="120" eb="122">
      <t>イママデ</t>
    </rPh>
    <rPh sb="128" eb="129">
      <t>コト</t>
    </rPh>
    <rPh sb="130" eb="131">
      <t>タメ</t>
    </rPh>
    <rPh sb="134" eb="136">
      <t>サイリョウ</t>
    </rPh>
    <rPh sb="137" eb="138">
      <t>トシ</t>
    </rPh>
    <rPh sb="140" eb="142">
      <t>コトシ</t>
    </rPh>
    <rPh sb="143" eb="144">
      <t>イ</t>
    </rPh>
    <rPh sb="148" eb="149">
      <t>イ</t>
    </rPh>
    <rPh sb="150" eb="152">
      <t>カンカク</t>
    </rPh>
    <rPh sb="154" eb="156">
      <t>ガンバ</t>
    </rPh>
    <rPh sb="158" eb="159">
      <t>キ</t>
    </rPh>
    <rPh sb="200" eb="201">
      <t>ウゴ</t>
    </rPh>
    <rPh sb="203" eb="204">
      <t>ナカ</t>
    </rPh>
    <rPh sb="205" eb="206">
      <t>ツク</t>
    </rPh>
    <rPh sb="220" eb="221">
      <t>ナカ</t>
    </rPh>
    <rPh sb="235" eb="236">
      <t>マヨ</t>
    </rPh>
    <rPh sb="239" eb="241">
      <t>コウドウ</t>
    </rPh>
    <rPh sb="258" eb="260">
      <t>マイツキ</t>
    </rPh>
    <rPh sb="271" eb="272">
      <t>トコロ</t>
    </rPh>
    <rPh sb="273" eb="274">
      <t>イ</t>
    </rPh>
    <rPh sb="276" eb="278">
      <t>ヨカン</t>
    </rPh>
    <rPh sb="279" eb="280">
      <t>オオ</t>
    </rPh>
    <rPh sb="290" eb="291">
      <t>ヒト</t>
    </rPh>
    <rPh sb="293" eb="296">
      <t>カノウセイ</t>
    </rPh>
    <rPh sb="297" eb="298">
      <t>ミ</t>
    </rPh>
    <rPh sb="299" eb="301">
      <t>ミライ</t>
    </rPh>
    <rPh sb="302" eb="303">
      <t>ナガ</t>
    </rPh>
    <rPh sb="305" eb="306">
      <t>ウ</t>
    </rPh>
    <rPh sb="310" eb="311">
      <t>トキ</t>
    </rPh>
    <rPh sb="314" eb="315">
      <t>ヤス</t>
    </rPh>
    <rPh sb="316" eb="317">
      <t>コト</t>
    </rPh>
    <rPh sb="318" eb="320">
      <t>シゴト</t>
    </rPh>
    <rPh sb="321" eb="322">
      <t>トラ</t>
    </rPh>
    <rPh sb="328" eb="330">
      <t>カンリ</t>
    </rPh>
    <rPh sb="334" eb="336">
      <t>ジンソク</t>
    </rPh>
    <rPh sb="337" eb="339">
      <t>コウドウ</t>
    </rPh>
    <rPh sb="349" eb="350">
      <t>ガツ</t>
    </rPh>
    <rPh sb="351" eb="352">
      <t>オオ</t>
    </rPh>
    <rPh sb="354" eb="356">
      <t>ヘンカ</t>
    </rPh>
    <rPh sb="357" eb="358">
      <t>オ</t>
    </rPh>
    <rPh sb="361" eb="362">
      <t>ヒロ</t>
    </rPh>
    <rPh sb="365" eb="366">
      <t>シボ</t>
    </rPh>
    <rPh sb="367" eb="368">
      <t>コ</t>
    </rPh>
    <rPh sb="370" eb="372">
      <t>コウゴ</t>
    </rPh>
    <rPh sb="373" eb="374">
      <t>オコナ</t>
    </rPh>
    <rPh sb="377" eb="378">
      <t>ガツ</t>
    </rPh>
    <rPh sb="379" eb="380">
      <t>テ</t>
    </rPh>
    <rPh sb="384" eb="385">
      <t>カン</t>
    </rPh>
    <rPh sb="392" eb="393">
      <t>ガツ</t>
    </rPh>
    <rPh sb="394" eb="398">
      <t>イチドシュウセイ</t>
    </rPh>
    <rPh sb="400" eb="404">
      <t>ユウセンジュンイ</t>
    </rPh>
    <rPh sb="405" eb="407">
      <t>ミナオ</t>
    </rPh>
    <phoneticPr fontId="3"/>
  </si>
  <si>
    <t>完結</t>
    <rPh sb="0" eb="2">
      <t>カンケツ</t>
    </rPh>
    <phoneticPr fontId="3"/>
  </si>
  <si>
    <t>2026年行動アドバイス；信頼を築き、それを基盤にし信用を築いていく。誠実である事。
成功キーワード：スピードよりも確実性を重視せよ
常に冷静に正しく清い判断が出来るときですが、目先の利益で選択をすると間違う可能性があるので気を付けましょう。社会的な発展とともに金銭的にも恵まれてくるでしょう。目先の利益にとらわれず、しっかりと信用を作っていき、10年のうち最も安定した年になるよう計画を立てて過ごしてください。信頼と責任は、コミットすることで得られます。先ず、目標を口に出して有言実行を目指しましょう。結果を得られなくても目標に近づくことが大事です。チーム・組織の未来ビジョンをみんなで話し合い夢の達成の共通を認識するのも大事。4月は、情報収集をしっかりと行い観察する。これからの方向性をじっくり考える時。8月は、未来の設計図を作り上げて、未来に対しての決断をする。この決断があることによって、10月にはチーム・組織の核となる体制を作れる。</t>
    <rPh sb="13" eb="15">
      <t>シンライ</t>
    </rPh>
    <rPh sb="16" eb="17">
      <t>キズ</t>
    </rPh>
    <rPh sb="22" eb="24">
      <t>キバン</t>
    </rPh>
    <rPh sb="26" eb="28">
      <t>シンヨウ</t>
    </rPh>
    <rPh sb="29" eb="30">
      <t>キズ</t>
    </rPh>
    <rPh sb="35" eb="37">
      <t>セイジツ</t>
    </rPh>
    <rPh sb="40" eb="41">
      <t>コト</t>
    </rPh>
    <rPh sb="58" eb="61">
      <t>カクジツセイ</t>
    </rPh>
    <rPh sb="62" eb="64">
      <t>ジュウシ</t>
    </rPh>
    <rPh sb="89" eb="91">
      <t>メサキ</t>
    </rPh>
    <rPh sb="92" eb="94">
      <t>リエキ</t>
    </rPh>
    <rPh sb="95" eb="97">
      <t>センタク</t>
    </rPh>
    <rPh sb="101" eb="103">
      <t>マチガ</t>
    </rPh>
    <rPh sb="104" eb="107">
      <t>カノウセイ</t>
    </rPh>
    <rPh sb="112" eb="113">
      <t>キ</t>
    </rPh>
    <rPh sb="114" eb="115">
      <t>ツ</t>
    </rPh>
    <rPh sb="147" eb="149">
      <t>メサキ</t>
    </rPh>
    <rPh sb="150" eb="152">
      <t>リエキ</t>
    </rPh>
    <rPh sb="206" eb="208">
      <t>シンライ</t>
    </rPh>
    <rPh sb="209" eb="211">
      <t>セキニン</t>
    </rPh>
    <rPh sb="222" eb="223">
      <t>エ</t>
    </rPh>
    <rPh sb="228" eb="229">
      <t>マ</t>
    </rPh>
    <rPh sb="231" eb="233">
      <t>モクヒョウ</t>
    </rPh>
    <rPh sb="234" eb="235">
      <t>クチ</t>
    </rPh>
    <rPh sb="236" eb="237">
      <t>ダ</t>
    </rPh>
    <rPh sb="239" eb="243">
      <t>ユウゲンジッコウ</t>
    </rPh>
    <rPh sb="244" eb="246">
      <t>メザ</t>
    </rPh>
    <rPh sb="252" eb="254">
      <t>ケッカ</t>
    </rPh>
    <rPh sb="255" eb="256">
      <t>エ</t>
    </rPh>
    <rPh sb="262" eb="264">
      <t>モクヒョウ</t>
    </rPh>
    <rPh sb="265" eb="266">
      <t>チカ</t>
    </rPh>
    <rPh sb="271" eb="273">
      <t>ダイジ</t>
    </rPh>
    <rPh sb="280" eb="282">
      <t>ソシキ</t>
    </rPh>
    <rPh sb="283" eb="285">
      <t>ミライ</t>
    </rPh>
    <rPh sb="294" eb="295">
      <t>ハナ</t>
    </rPh>
    <rPh sb="296" eb="297">
      <t>ア</t>
    </rPh>
    <rPh sb="298" eb="299">
      <t>ユメ</t>
    </rPh>
    <rPh sb="300" eb="302">
      <t>タッセイ</t>
    </rPh>
    <rPh sb="303" eb="305">
      <t>キョウツウ</t>
    </rPh>
    <rPh sb="306" eb="308">
      <t>ニンシキ</t>
    </rPh>
    <rPh sb="312" eb="314">
      <t>ダイジ</t>
    </rPh>
    <rPh sb="319" eb="323">
      <t>ジョウホウシュウシュウ</t>
    </rPh>
    <rPh sb="329" eb="330">
      <t>オコナ</t>
    </rPh>
    <rPh sb="331" eb="333">
      <t>カンサツ</t>
    </rPh>
    <rPh sb="341" eb="344">
      <t>ホウコウセイ</t>
    </rPh>
    <rPh sb="349" eb="350">
      <t>カンガ</t>
    </rPh>
    <rPh sb="352" eb="353">
      <t>トキ</t>
    </rPh>
    <rPh sb="358" eb="360">
      <t>ミライ</t>
    </rPh>
    <rPh sb="361" eb="363">
      <t>セッケイ</t>
    </rPh>
    <rPh sb="363" eb="364">
      <t>ズ</t>
    </rPh>
    <rPh sb="365" eb="366">
      <t>ツク</t>
    </rPh>
    <rPh sb="367" eb="368">
      <t>ア</t>
    </rPh>
    <rPh sb="371" eb="373">
      <t>ミライ</t>
    </rPh>
    <rPh sb="374" eb="375">
      <t>タイ</t>
    </rPh>
    <rPh sb="378" eb="380">
      <t>ケツダン</t>
    </rPh>
    <rPh sb="386" eb="388">
      <t>ケツダン</t>
    </rPh>
    <phoneticPr fontId="3"/>
  </si>
  <si>
    <t>整理</t>
    <rPh sb="0" eb="2">
      <t>セイリ</t>
    </rPh>
    <phoneticPr fontId="3"/>
  </si>
  <si>
    <t>2026年行動アドバイス；動きが未来を創る。迷ったら前進。
アイディア・整理整頓・優先順位・仲間の援助・生活環境の変化。
成功キーワード：自分が前に出てリーダーシップを取る
物事の判断基準が曖昧になります。慌てたり、焦ったりは禁物。身体よりも頭が活発な時なので、発想をめぐらせると良い。考えてから動くことで物事が順調に進むはずです。新たな価値観を生む為に情報のアンテナを張りましょう。迷ったら小さく始める。考えすぎないリラックスした状態を作って、価値あるものを生み出すことを優先しましょう。アイディアを得るために、習慣を変えてみたり、外見や服装を変えてみましょう。自分の進化・成長から可能性が生まれます。全ての答えは、自分の中にある。アイディアや時間を産む為には、一回過去の物を手放していく事が必要。助言を求め、それをアイディアに繋げる。8月はなぜそう感じたのかの観察が未来に繋がる。周囲の意見をしっかり聞く事も大事。10月は、新たなステージへ
11月は過去を振り返り、進化することを考える。</t>
    <rPh sb="13" eb="14">
      <t>ウゴ</t>
    </rPh>
    <rPh sb="16" eb="18">
      <t>ミライ</t>
    </rPh>
    <rPh sb="19" eb="20">
      <t>ツク</t>
    </rPh>
    <rPh sb="22" eb="23">
      <t>マヨ</t>
    </rPh>
    <rPh sb="26" eb="28">
      <t>ゼンシン</t>
    </rPh>
    <rPh sb="61" eb="63">
      <t>セイコウ</t>
    </rPh>
    <rPh sb="69" eb="71">
      <t>ジブン</t>
    </rPh>
    <rPh sb="72" eb="73">
      <t>マエ</t>
    </rPh>
    <rPh sb="87" eb="89">
      <t>モノゴト</t>
    </rPh>
    <rPh sb="90" eb="92">
      <t>ハンダン</t>
    </rPh>
    <rPh sb="92" eb="94">
      <t>キジュン</t>
    </rPh>
    <rPh sb="95" eb="97">
      <t>アイマイ</t>
    </rPh>
    <rPh sb="103" eb="104">
      <t>アワ</t>
    </rPh>
    <rPh sb="108" eb="109">
      <t>アセ</t>
    </rPh>
    <rPh sb="113" eb="115">
      <t>キンモツ</t>
    </rPh>
    <rPh sb="116" eb="118">
      <t>カラダ</t>
    </rPh>
    <rPh sb="121" eb="122">
      <t>アタマ</t>
    </rPh>
    <rPh sb="123" eb="125">
      <t>カッパツ</t>
    </rPh>
    <rPh sb="126" eb="127">
      <t>トキ</t>
    </rPh>
    <rPh sb="131" eb="133">
      <t>ハッソウ</t>
    </rPh>
    <rPh sb="140" eb="141">
      <t>ヨ</t>
    </rPh>
    <rPh sb="143" eb="144">
      <t>カンガ</t>
    </rPh>
    <rPh sb="148" eb="149">
      <t>ウゴ</t>
    </rPh>
    <rPh sb="153" eb="155">
      <t>モノゴト</t>
    </rPh>
    <rPh sb="156" eb="158">
      <t>ジュンチョウ</t>
    </rPh>
    <rPh sb="159" eb="160">
      <t>ススム</t>
    </rPh>
    <rPh sb="166" eb="167">
      <t>アラ</t>
    </rPh>
    <rPh sb="169" eb="172">
      <t>カチカン</t>
    </rPh>
    <rPh sb="173" eb="174">
      <t>ウ</t>
    </rPh>
    <rPh sb="175" eb="176">
      <t>タメ</t>
    </rPh>
    <rPh sb="177" eb="179">
      <t>ジョウホウ</t>
    </rPh>
    <rPh sb="185" eb="186">
      <t>ハ</t>
    </rPh>
    <rPh sb="192" eb="193">
      <t>マヨ</t>
    </rPh>
    <rPh sb="196" eb="197">
      <t>チイ</t>
    </rPh>
    <rPh sb="199" eb="200">
      <t>ハジ</t>
    </rPh>
    <rPh sb="203" eb="204">
      <t>カンガ</t>
    </rPh>
    <rPh sb="216" eb="218">
      <t>ジョウタイ</t>
    </rPh>
    <rPh sb="219" eb="220">
      <t>ツク</t>
    </rPh>
    <rPh sb="223" eb="225">
      <t>カチ</t>
    </rPh>
    <rPh sb="230" eb="231">
      <t>ウ</t>
    </rPh>
    <rPh sb="232" eb="233">
      <t>ダ</t>
    </rPh>
    <rPh sb="237" eb="239">
      <t>ユウセン</t>
    </rPh>
    <rPh sb="251" eb="252">
      <t>エ</t>
    </rPh>
    <rPh sb="257" eb="259">
      <t>シュウカン</t>
    </rPh>
    <rPh sb="260" eb="261">
      <t>カ</t>
    </rPh>
    <rPh sb="267" eb="269">
      <t>ガイケン</t>
    </rPh>
    <rPh sb="270" eb="272">
      <t>フクソウ</t>
    </rPh>
    <rPh sb="273" eb="274">
      <t>カ</t>
    </rPh>
    <rPh sb="282" eb="284">
      <t>ジブン</t>
    </rPh>
    <rPh sb="285" eb="287">
      <t>シンカ</t>
    </rPh>
    <rPh sb="288" eb="290">
      <t>セイチョウ</t>
    </rPh>
    <rPh sb="292" eb="295">
      <t>カノウセイ</t>
    </rPh>
    <rPh sb="296" eb="297">
      <t>ウ</t>
    </rPh>
    <rPh sb="302" eb="303">
      <t>スベ</t>
    </rPh>
    <rPh sb="305" eb="306">
      <t>コタ</t>
    </rPh>
    <rPh sb="309" eb="311">
      <t>ジブン</t>
    </rPh>
    <rPh sb="312" eb="313">
      <t>ナカ</t>
    </rPh>
    <rPh sb="323" eb="325">
      <t>ジカン</t>
    </rPh>
    <rPh sb="326" eb="327">
      <t>ウ</t>
    </rPh>
    <rPh sb="328" eb="329">
      <t>タメ</t>
    </rPh>
    <rPh sb="332" eb="334">
      <t>イッカイ</t>
    </rPh>
    <rPh sb="334" eb="336">
      <t>カコ</t>
    </rPh>
    <rPh sb="337" eb="338">
      <t>モノ</t>
    </rPh>
    <rPh sb="339" eb="341">
      <t>テバナ</t>
    </rPh>
    <rPh sb="345" eb="346">
      <t>コト</t>
    </rPh>
    <rPh sb="347" eb="349">
      <t>ヒツヨウ</t>
    </rPh>
    <rPh sb="350" eb="352">
      <t>ジョゲン</t>
    </rPh>
    <rPh sb="353" eb="354">
      <t>モト</t>
    </rPh>
    <rPh sb="365" eb="366">
      <t>ツナ</t>
    </rPh>
    <rPh sb="370" eb="371">
      <t>ガツ</t>
    </rPh>
    <rPh sb="376" eb="377">
      <t>カン</t>
    </rPh>
    <rPh sb="382" eb="384">
      <t>カンサツ</t>
    </rPh>
    <rPh sb="385" eb="387">
      <t>ミライ</t>
    </rPh>
    <rPh sb="388" eb="389">
      <t>ツナ</t>
    </rPh>
    <rPh sb="392" eb="394">
      <t>シュウイ</t>
    </rPh>
    <rPh sb="395" eb="397">
      <t>イケン</t>
    </rPh>
    <rPh sb="402" eb="403">
      <t>キ</t>
    </rPh>
    <rPh sb="404" eb="405">
      <t>コト</t>
    </rPh>
    <rPh sb="406" eb="408">
      <t>ダイジ</t>
    </rPh>
    <rPh sb="411" eb="412">
      <t>ガツ</t>
    </rPh>
    <rPh sb="414" eb="415">
      <t>アラ</t>
    </rPh>
    <rPh sb="425" eb="426">
      <t>ガツ</t>
    </rPh>
    <rPh sb="427" eb="429">
      <t>カコ</t>
    </rPh>
    <rPh sb="430" eb="431">
      <t>フ</t>
    </rPh>
    <rPh sb="432" eb="433">
      <t>カエ</t>
    </rPh>
    <rPh sb="435" eb="437">
      <t>シンカ</t>
    </rPh>
    <rPh sb="442" eb="443">
      <t>カンガ</t>
    </rPh>
    <phoneticPr fontId="3"/>
  </si>
  <si>
    <t>学習</t>
    <rPh sb="0" eb="2">
      <t>ガクシュウ</t>
    </rPh>
    <phoneticPr fontId="3"/>
  </si>
  <si>
    <t>2026年行動アドバイス；興味と社会のニーズが重なる方向へ。社会のニーズを知る事が大事。
成功キーワード：その分野のプロフェッショナルを目指す。
すっきりしていなかった頭が霧が晴れる様に明晰になり、心身ともに明るくなる時。吸収して学ぶ姿勢が周囲から評価されます。自己成長を心がけて、今迄やってきた事をまとめる。自分の強みを明確に！自分の得意(心が惹かれる物)を見つける事がベスト。本屋さんに立ち寄って、パッと目に入った本を読む事もオススメ。10年の集大成！過去の経験が生きてくる。体験談だけでは主観が入るので、その道のプロから学ぶと広がりが生まれる。準備を整え　8月は求められ、信頼されている状態を作る。
9月には、これから来る新しいステージの準備に入る。9月の発信で11月からの評価を作る</t>
    <rPh sb="13" eb="15">
      <t>キョウミ</t>
    </rPh>
    <rPh sb="16" eb="18">
      <t>シャカイ</t>
    </rPh>
    <rPh sb="23" eb="24">
      <t>カサ</t>
    </rPh>
    <rPh sb="26" eb="28">
      <t>ホウコウ</t>
    </rPh>
    <rPh sb="30" eb="32">
      <t>シャカイ</t>
    </rPh>
    <rPh sb="37" eb="38">
      <t>シ</t>
    </rPh>
    <rPh sb="39" eb="40">
      <t>コト</t>
    </rPh>
    <rPh sb="41" eb="43">
      <t>ダイジ</t>
    </rPh>
    <rPh sb="45" eb="47">
      <t>セイコウ</t>
    </rPh>
    <rPh sb="55" eb="57">
      <t>ブンヤ</t>
    </rPh>
    <rPh sb="68" eb="70">
      <t>メザ</t>
    </rPh>
    <rPh sb="84" eb="85">
      <t>アタマ</t>
    </rPh>
    <rPh sb="86" eb="87">
      <t>キリ</t>
    </rPh>
    <rPh sb="88" eb="89">
      <t>ハ</t>
    </rPh>
    <rPh sb="91" eb="92">
      <t>ヨウ</t>
    </rPh>
    <rPh sb="93" eb="95">
      <t>メイセキ</t>
    </rPh>
    <rPh sb="99" eb="101">
      <t>シンシン</t>
    </rPh>
    <rPh sb="104" eb="105">
      <t>アカ</t>
    </rPh>
    <rPh sb="120" eb="122">
      <t>シュウイ</t>
    </rPh>
    <rPh sb="124" eb="126">
      <t>ヒョウカ</t>
    </rPh>
    <rPh sb="131" eb="135">
      <t>ジコセイチョウ</t>
    </rPh>
    <rPh sb="136" eb="137">
      <t>ココロ</t>
    </rPh>
    <rPh sb="141" eb="143">
      <t>イママデ</t>
    </rPh>
    <rPh sb="148" eb="149">
      <t>コト</t>
    </rPh>
    <rPh sb="155" eb="157">
      <t>ジブン</t>
    </rPh>
    <rPh sb="161" eb="163">
      <t>メイカク</t>
    </rPh>
    <rPh sb="165" eb="167">
      <t>ジブン</t>
    </rPh>
    <rPh sb="168" eb="170">
      <t>トクイ</t>
    </rPh>
    <rPh sb="171" eb="172">
      <t>ココロ</t>
    </rPh>
    <rPh sb="173" eb="174">
      <t>ヒ</t>
    </rPh>
    <rPh sb="177" eb="178">
      <t>モノ</t>
    </rPh>
    <rPh sb="180" eb="181">
      <t>ミ</t>
    </rPh>
    <rPh sb="184" eb="185">
      <t>コト</t>
    </rPh>
    <rPh sb="190" eb="192">
      <t>ホンヤ</t>
    </rPh>
    <rPh sb="195" eb="196">
      <t>タ</t>
    </rPh>
    <rPh sb="197" eb="198">
      <t>ヨ</t>
    </rPh>
    <rPh sb="204" eb="205">
      <t>メ</t>
    </rPh>
    <rPh sb="206" eb="207">
      <t>ハイ</t>
    </rPh>
    <rPh sb="209" eb="210">
      <t>ホン</t>
    </rPh>
    <rPh sb="211" eb="212">
      <t>ヨ</t>
    </rPh>
    <rPh sb="213" eb="214">
      <t>コト</t>
    </rPh>
    <rPh sb="222" eb="223">
      <t>ネン</t>
    </rPh>
    <rPh sb="224" eb="227">
      <t>シュウタイセイ</t>
    </rPh>
    <rPh sb="228" eb="230">
      <t>カコ</t>
    </rPh>
    <rPh sb="231" eb="233">
      <t>ケイケン</t>
    </rPh>
    <rPh sb="234" eb="235">
      <t>イ</t>
    </rPh>
    <rPh sb="240" eb="243">
      <t>タイケンダン</t>
    </rPh>
    <rPh sb="247" eb="249">
      <t>シュカン</t>
    </rPh>
    <rPh sb="250" eb="251">
      <t>ハイ</t>
    </rPh>
    <rPh sb="257" eb="258">
      <t>ミチ</t>
    </rPh>
    <rPh sb="263" eb="264">
      <t>マナ</t>
    </rPh>
    <rPh sb="266" eb="267">
      <t>ヒロ</t>
    </rPh>
    <rPh sb="270" eb="271">
      <t>ウ</t>
    </rPh>
    <rPh sb="275" eb="277">
      <t>ジュンビ</t>
    </rPh>
    <rPh sb="278" eb="279">
      <t>トトノ</t>
    </rPh>
    <rPh sb="284" eb="285">
      <t>モト</t>
    </rPh>
    <rPh sb="289" eb="291">
      <t>シンライ</t>
    </rPh>
    <rPh sb="296" eb="298">
      <t>ジョウタイ</t>
    </rPh>
    <rPh sb="299" eb="300">
      <t>ツク</t>
    </rPh>
    <rPh sb="304" eb="305">
      <t>ガツ</t>
    </rPh>
    <rPh sb="312" eb="313">
      <t>ク</t>
    </rPh>
    <rPh sb="314" eb="315">
      <t>アタラ</t>
    </rPh>
    <rPh sb="322" eb="324">
      <t>ジュンビ</t>
    </rPh>
    <rPh sb="325" eb="326">
      <t>ハイ</t>
    </rPh>
    <rPh sb="329" eb="330">
      <t>ガツ</t>
    </rPh>
    <rPh sb="331" eb="333">
      <t>ハッシン</t>
    </rPh>
    <rPh sb="336" eb="337">
      <t>ガツ</t>
    </rPh>
    <rPh sb="340" eb="342">
      <t>ヒョウカ</t>
    </rPh>
    <rPh sb="343" eb="344">
      <t>ツク</t>
    </rPh>
    <phoneticPr fontId="3"/>
  </si>
  <si>
    <t xml:space="preserve">(きのえ)は、杉の木の様に
まっすぐ大きく伸びる大樹を表します。 自分で決めたことを徹底的にやる 意志の強さを持つ リーダータイプです。
 キーワード：自立・強い意志・実直・曲がったことが嫌い </t>
    <phoneticPr fontId="3"/>
  </si>
  <si>
    <t xml:space="preserve">甲(きのえ)は、杉の木の様にまっすぐ大きく伸びる大樹を表します。自分で決めたことを徹底的にやる意志の強さを持つリーダータイプです。
キーワード：自立・強い意志・実直・曲がったことが嫌い </t>
    <phoneticPr fontId="3"/>
  </si>
  <si>
    <t>(きのと)は、たんぽぽの様な草花を表します。
見た目は、柔らかいが、
意志が強く
人も集まってきやすいです。
キーワード：柔軟性・協調性・多面性・集団の中で力を発揮する</t>
    <phoneticPr fontId="3"/>
  </si>
  <si>
    <t>乙(きのと)は、たんぽぽの様な草花を表します。見た目は柔らかいが、意志が強く、自然と人が集まる信頼を得やすい方です。
キーワード：柔軟性・協調性・多面性・集団の中で力を発揮する</t>
    <rPh sb="39" eb="41">
      <t>シゼン</t>
    </rPh>
    <rPh sb="42" eb="43">
      <t>ヒト</t>
    </rPh>
    <rPh sb="44" eb="45">
      <t>アツ</t>
    </rPh>
    <rPh sb="47" eb="49">
      <t>シンライ</t>
    </rPh>
    <rPh sb="50" eb="51">
      <t>エ</t>
    </rPh>
    <rPh sb="54" eb="55">
      <t>カタ</t>
    </rPh>
    <phoneticPr fontId="3"/>
  </si>
  <si>
    <t xml:space="preserve">(ひのえ)は、太陽の光や 激しく燃え盛る炎を表します。 声が大きい方が多く
よく喋り、活発で情熱的です。  キーワード：明るく温かい・公明正大・カリスマ性 </t>
    <phoneticPr fontId="3"/>
  </si>
  <si>
    <t xml:space="preserve">丙(ひのえ)は、太陽の光や 激しく燃え盛る炎を表します。声が大きい方が多くよく喋り、活発で情熱的です。
キーワード：明るく温かい・公明正大・カリスマ性 </t>
    <phoneticPr fontId="3"/>
  </si>
  <si>
    <t>(ひのと)は、ろうそくの明かりや 暖炉の穏やかな炎を表します。 そんな丁さんは、一人でも平気(自分時間) 傷つきやすくデリケート。綺麗な方が多いです。
キーワード：孤独・変化・不安定・周囲を巻き込む</t>
    <phoneticPr fontId="3"/>
  </si>
  <si>
    <t>丁(ひのと)は、ろうそくの明かりや 暖炉の穏やかな炎を表します。一人でも平気(自分時間)なタイプ。 傷つきやすくデリケート。綺麗な方が多いです。
キーワード：孤独・変化・不安定・周囲を巻き込む</t>
    <phoneticPr fontId="3"/>
  </si>
  <si>
    <t>(つちのえ)は、山や堤防を表します。 不動の山、自分からは動かないが、人が集まる。 頼ってこられると面倒見がよく世話好き。 どんな状況でもビビらない。
キーワード：信頼・不動・どっしりとして周囲の目標になる</t>
    <phoneticPr fontId="3"/>
  </si>
  <si>
    <t>戊(つちのえ)は、山や堤防を表します。不動の山。自分からは動かないが、人が自然と集まります。頼ってこられると面倒見がよく世話好き。どんな状況でもビビらない方が多いです。
キーワード：信頼・不動・どっしりとして周囲の目標になる</t>
    <rPh sb="37" eb="39">
      <t>シゼン</t>
    </rPh>
    <rPh sb="77" eb="78">
      <t>カタ</t>
    </rPh>
    <rPh sb="79" eb="80">
      <t>オオ</t>
    </rPh>
    <phoneticPr fontId="3"/>
  </si>
  <si>
    <t>(つちのと)は、養分を蓄えた畑を表します。
現実的で庶民的。 等身大で見栄を張るのが嫌。 人懐っこくモテる人が多いです。
キーワード：庶民的・バランス感覚がある・内面の複雑さ(思慮深い)</t>
    <phoneticPr fontId="3"/>
  </si>
  <si>
    <t>己(つちのと)は、養分を蓄えた畑を表します。現実的で庶民的。等身大で見栄を張るのが嫌。人懐っこくモテる人が多いです。
キーワード：庶民的・バランス感覚がある・内面の複雑さ(思慮深い)</t>
    <phoneticPr fontId="3"/>
  </si>
  <si>
    <t>(かのえ)は、未だ鍛錬されていない荒金 （金鉱脈、原石、玉鋼）を表します。
玉鋼は、炎で熱され、叩いて伸ばされ、 水で固められ、鍛錬されて刀となります。
あえて、いばらの道を選び、挑戦し続ける革命家です。
 キーワード：ストレート・合理的・行動的</t>
    <phoneticPr fontId="3"/>
  </si>
  <si>
    <t>庚(かのえ)は、未だ鍛錬されていない荒金（金鉱脈、原石、玉鋼）を表します。玉鋼は、炎で熱され、叩いて伸ばされ、水で固められ、鍛錬されて刀となります。あえて、いばらの道を選び、挑戦し続ける革命家です。
キーワード：ストレート・合理的・行動的</t>
    <phoneticPr fontId="3"/>
  </si>
  <si>
    <t>(かのと)は、光り輝くダイアモンドを表します。
水面に映る日の光がキラキラ綺麗な様に
周りに自分を輝かせてくれる人がいると更に魅力が開花します。
ダイアモンドに繊細なカットを施すためには鍛錬された技術が要ります。
言葉や仕草を鍛錬して、更に素敵なダイアモンドになっていきましょう。
キーワード：美意識・プライド・受動的</t>
    <phoneticPr fontId="3"/>
  </si>
  <si>
    <t>辛(かのと)は、光り輝くダイアモンドを表します。水面に映る日の光がキラキラ綺麗な様に周りに自分を輝かせてくれる人がいると更に魅力が開花します。ダイアモンドに繊細なカットを施すためには鍛錬された技術が要ります。言葉や仕草を鍛錬して、更に素敵なダイアモンドになっていきましょう。
キーワード：美意識・プライド・受動的</t>
    <phoneticPr fontId="3"/>
  </si>
  <si>
    <t>(みずのえ)は、海や大河を表します。 物事を循環する能力に長けている。
環境に左右されやすく流されやすい。 その反面どんな環境でも生きていける強さがある。
束縛が嫌い。お金に対して執着がない
キーワード：流動的・自由闊達・スケールが大きい・神秘</t>
    <phoneticPr fontId="3"/>
  </si>
  <si>
    <t>壬(みずのえ)は、海や大河を表します。 物事を循環する能力に長けている。環境に左右されやすく流されやすい。その反面どんな環境でも生きていける強さがある。束縛が嫌い。お金に対して執着がない
キーワード：流動的・自由闊達・スケールが大きい・神秘</t>
    <phoneticPr fontId="3"/>
  </si>
  <si>
    <t>(みずのと)は、雨、露、川などを表します。
慎重で学ぶことが好き。 厳しさの中にある優しさ(母性的)
器によって形を変えられる。 （高校・大学・職場など）
キーワード：クール・寄せ集める・目立たない努力</t>
    <phoneticPr fontId="3"/>
  </si>
  <si>
    <t>癸(みずのと)は、雨、露、川などを表します。慎重で学ぶことが好き。厳しさの中にある優しさ(母性的)。器（高校・大学・職場など）によって形を変えられる。 
キーワード：クール・寄せ集める・目立たない努力</t>
    <phoneticPr fontId="3"/>
  </si>
  <si>
    <t>【好きなこと】
自由気ままに出かけたり、自分の時間を楽しむこと。変化に応じてカンを働かせ、カッコよく対処すること。状況に応じた切り替えが速い。人を使うのがうまい。最低限のルールを伝えそれさへ守れば自由にしてよい。環境があっている。一瞬で場の空気を変えられる。得意分野には爆発的能力を発揮する。
【嫌なこと】
プライバシーに踏み込む。長話・長電話。管理・束縛など『枠』に入れること。いちいち細かく指摘されることが嫌い。
キーワード：感性・直感・気ままに～・超合理的・大企業(世間体)</t>
    <phoneticPr fontId="3"/>
  </si>
  <si>
    <t>地球</t>
    <rPh sb="0" eb="2">
      <t>チキュウ</t>
    </rPh>
    <phoneticPr fontId="3"/>
  </si>
  <si>
    <t>目標変化型</t>
    <rPh sb="0" eb="5">
      <t>モクヒョウヘンカガタ</t>
    </rPh>
    <phoneticPr fontId="3"/>
  </si>
  <si>
    <t>応用拡大型</t>
  </si>
  <si>
    <t>右脳</t>
    <rPh sb="0" eb="2">
      <t>ウノウ</t>
    </rPh>
    <phoneticPr fontId="3"/>
  </si>
  <si>
    <t>メリット型</t>
    <rPh sb="4" eb="5">
      <t>ガタ</t>
    </rPh>
    <phoneticPr fontId="3"/>
  </si>
  <si>
    <t>管理型アイデアマン</t>
    <rPh sb="0" eb="3">
      <t>カンリガタ</t>
    </rPh>
    <phoneticPr fontId="3"/>
  </si>
  <si>
    <t>【好きなこと】
独りの時間と空間。自分しかできないことで№１を目指す。納得するまで考える。すぐメモを取りたがる。初志貫徹の精神。時系列の記憶力が高い。自己流を持っている(名前を付けたがる)。『かわってるね』『個性的だね』『格好いい』と言われると嬉しい。
【嫌なこと】
『早く！！』と急かされたり、ペースを乱されることを極端に嫌う。人まねはしたくない。臨機応変は苦手。 依頼に対しての経過報告がない。
【キーワード】：独自性・頭で勝負・ユニーク・オリジナリティ</t>
    <phoneticPr fontId="3"/>
  </si>
  <si>
    <t>月</t>
    <rPh sb="0" eb="1">
      <t>ツキ</t>
    </rPh>
    <phoneticPr fontId="3"/>
  </si>
  <si>
    <t>目標直進型</t>
  </si>
  <si>
    <t>【好きなこと】
何が何でもではなく無理なく自然体でいられること。自分が安心できる環境をじっくり作り上げていくこと。好奇心旺盛(親しい人と冒険にでかける)。人の間違いを修正したくなる。
【嫌なこと】
初対面の人が苦手なので質問攻めにしてしまう(安心したい)が、緊張が長続きしないのでいつの間にか仲良くなっている。愛情が確認できないと不安になる為遠距離恋愛は×。駆け引きや裏表のある態度は苦手嘘をつかれることが嫌い(冗談が通じない場合あり)。
【キーワード】：信頼・安全性・原理・本物・探求心</t>
    <phoneticPr fontId="3"/>
  </si>
  <si>
    <t>太陽</t>
    <rPh sb="0" eb="2">
      <t>タイヨウ</t>
    </rPh>
    <phoneticPr fontId="3"/>
  </si>
  <si>
    <t>目標変化型</t>
  </si>
  <si>
    <t>原理原則型</t>
  </si>
  <si>
    <t>【好きなこと】
チャンスをつかみ成果・結果を出せる事。日々ゲーム。競争をすること。ギブ＆テイクの駆け引き。初対面の人ともすぐ仲良くなれる。短期決戦の勝負に強い。気配りをしながらムードを盛り上げる。明確な言葉で褒められることが好き。
【嫌なこと】
指示が明確じゃないこと。優柔不断な態度。話す時にキョロキョロされるのは嫌い。何もない状況でじっとしていることが苦手。怒られることが嫌いすぎて嘘をつく。
【キーワード】：すぐ使える・即効性・短期的・白黒はっきり・お得</t>
    <rPh sb="98" eb="100">
      <t>メイカク</t>
    </rPh>
    <rPh sb="101" eb="103">
      <t>コトバ</t>
    </rPh>
    <phoneticPr fontId="3"/>
  </si>
  <si>
    <t>左脳</t>
    <phoneticPr fontId="3"/>
  </si>
  <si>
    <t>現場型攻め</t>
    <rPh sb="0" eb="3">
      <t>ゲンバガタ</t>
    </rPh>
    <rPh sb="3" eb="4">
      <t>セ</t>
    </rPh>
    <phoneticPr fontId="3"/>
  </si>
  <si>
    <t>【好きなこと】
好奇心旺盛になんでもチャレンジすること。大きな夢と希望を持って、自分を大きくしていくこと。話の呑み込みが早い。同時進行にあれこれできる。常に大勢の中心でいたい。超プラス思考。軽はずみ的な人の好さがある。きれいに盛り付けられたお肉が好き。大きな数字には強く細かい数字には弱い。
【嫌なこと】
待たされること。ダラダラした態度をとられること。他人の悪口や文句を言うこと。(沢山の人に気を遣うから)大衆浴場が嫌。ぐちゃっとしたものが嫌。
【キーワード】：Big・Power・今すぐ・成功・世界的視野</t>
    <phoneticPr fontId="3"/>
  </si>
  <si>
    <t>【好きなこと】
周りより一足先に、新しい情報や機材を持つ事。スマートにリーダーシップをとり、まとめていくこと。気を遣われると嬉しい。話し合いから自分のペースを作り。いつの間にか自分の話をしている。日々成長していることが分かること。新しい物を買うと気分が上がる。
【嫌なこと】
初対面でのぞんざいな言葉遣い。強引な行動。人前で叱られること。割と傷つきやすい。
【キーワード】：最新の～・スマート・新技術・かっこいい・日々精進</t>
    <phoneticPr fontId="3"/>
  </si>
  <si>
    <t>【好きなこと】
さりげなく、やるべきことをやって周りを驚かせること。人前で身銭をパッと使うなどカッコつけて見せる事。VIP待遇。仲間で仕事をすること。おにぎりが好き。決して弱音を吐かない。その道の先生を目指すこと。
【嫌なこと】
愚痴や手抜きを見せられること。きちんとした対応態度を取らないこと。プライドを傷つけられること。真面目なので咄嗟の応用が苦手。甘えん坊なのに甘え下手。
【キーワード】：確実性・きっちり・完璧主義・絶対・社会的権威</t>
    <phoneticPr fontId="3"/>
  </si>
  <si>
    <t>デメリット型</t>
    <rPh sb="5" eb="6">
      <t>ガタ</t>
    </rPh>
    <phoneticPr fontId="3"/>
  </si>
  <si>
    <t>管理型ムードメーカー</t>
    <rPh sb="0" eb="3">
      <t>カンリガタ</t>
    </rPh>
    <phoneticPr fontId="3"/>
  </si>
  <si>
    <t>【好きなこと】
人に対して常に公平でいること。全体を見渡せる席が好き(座る場所が決まっている)
初志貫徹(納得して決めると徹底的にやる)。気に入ると大人買いする
笑いながらキツイ一言が言える。スキンシップが好き(心を許す人とだけ)
【嫌なこと】
全体像がつかめないと嫌。誠心誠意のない行動(不義理を嫌う)
神経を逆なでするような言い方。指示されたくない。人によって態度を変える人が嫌い
【キーワード】：バランス・一歩一歩・誠意・納得・自分に負けない・一問一答</t>
    <phoneticPr fontId="3"/>
  </si>
  <si>
    <t>【好きなこと】
歴史ある物、究極の逸品に弱い。役割分担(その場の人たちの関係を読んで動く)
自分の限界まで精一杯努力すること。ブランド物や信用のある品物を集める事
身に着ける物は、肌触り良い物がいい。周りの事の面倒をみること(自分の事は後回しになるため忘れ物が多い)
自分の存在を明確にしていたい
【嫌なこと】
無神経で気が利かない行動。愚痴や手抜きをする行動。
話を最後まで聞かない。大勢は苦手。
【キーワード】：経験・実績・究極・ブランド化
自信　</t>
  </si>
  <si>
    <t>【好きなこと】
ボーっとする時間がないと元気でない。温泉や南の島でボーっとする。笑いをとるための毒舌。スポーツや趣味など自分を高める事。健康に良い食生活を前提にセルフコントロールする事。競争意識が強いが、負けそうな競争はそもそもしない。ロマンティストだが現実的。
【嫌なこと】
恩着せがましい態度。裏表のある話(=だまされたくない)。存在をないがしろにする態度(あっちにいって等)
【キーワード】：夢・長期的展望・最終的には・一生もの・将来性</t>
    <phoneticPr fontId="3"/>
  </si>
  <si>
    <t>現場型守り</t>
    <rPh sb="0" eb="3">
      <t>ゲンバガタ</t>
    </rPh>
    <rPh sb="3" eb="4">
      <t>マモ</t>
    </rPh>
    <phoneticPr fontId="3"/>
  </si>
  <si>
    <t>【好きなこと】
プロ意識を持ってやり抜く事。努力を重ねて始めて成果が出るようなこと。コツコツ積み重ねて結果が出る事。瞬間記憶力(出逢った人の顔は、覚えられるが名前は覚えられない)。地獄耳(聞かないといけないことは聞いてないが、自分の悪口は、いくら離れた所でも聞こえる)。
【嫌なこと】
あれこれと言い訳をすること。不安を与える言動をされる。鋭い目つきで見られること。いつ死ぬか分からない危篤状態なので先延ばしをすることが嫌(返信を返さずに放置は苦手)。
【キーワード】：プロ・多角化・権力・努力・コツコツ</t>
    <phoneticPr fontId="3"/>
  </si>
  <si>
    <t>【好きなこと】
色々な所に顔を出し、沢山の仲間を作ること。気の利いた話をして、その場のムードを和やかにすること。相談を受けたり、気を遣われると嬉しい。話すことで自己解決できるので、いつも頑張っているよねと話を聞いてくれる人が好き。客観的に物事を判断し、人にアドバイスをすること。身を粉にして人に尽くすこと。
【嫌なこと】
約束を守らない。(理由があり連絡があれば大丈夫)。音信不通にしてしまう。気配りを欠いた振る舞い。
【キーワード】：気配り・現実性・人脈・常識的・シミュレーション(最悪の事)</t>
    <phoneticPr fontId="3"/>
  </si>
  <si>
    <t>時柱</t>
    <rPh sb="0" eb="2">
      <t>ジチュウ</t>
    </rPh>
    <phoneticPr fontId="3"/>
  </si>
  <si>
    <t>日中</t>
    <rPh sb="0" eb="2">
      <t>ニッチュウ</t>
    </rPh>
    <phoneticPr fontId="3"/>
  </si>
  <si>
    <t>月柱</t>
    <rPh sb="0" eb="1">
      <t>ツキ</t>
    </rPh>
    <rPh sb="1" eb="2">
      <t>ハシラ</t>
    </rPh>
    <phoneticPr fontId="3"/>
  </si>
  <si>
    <t>年柱</t>
    <rPh sb="0" eb="2">
      <t>ネンチュウ</t>
    </rPh>
    <phoneticPr fontId="3"/>
  </si>
  <si>
    <t>自立できていることが理想</t>
    <rPh sb="0" eb="2">
      <t>ジリツ</t>
    </rPh>
    <rPh sb="10" eb="12">
      <t>リソウ</t>
    </rPh>
    <phoneticPr fontId="3"/>
  </si>
  <si>
    <t>誰にも文句を言われない独自の世界を築きたい</t>
    <rPh sb="0" eb="1">
      <t>ダレ</t>
    </rPh>
    <rPh sb="3" eb="5">
      <t>モンク</t>
    </rPh>
    <rPh sb="6" eb="7">
      <t>イ</t>
    </rPh>
    <rPh sb="11" eb="13">
      <t>ドクジ</t>
    </rPh>
    <rPh sb="14" eb="16">
      <t>セカイ</t>
    </rPh>
    <rPh sb="17" eb="18">
      <t>キズ</t>
    </rPh>
    <phoneticPr fontId="3"/>
  </si>
  <si>
    <t>本音と建て前を使い分け、マイペースな行動</t>
    <rPh sb="0" eb="2">
      <t>ホンネ</t>
    </rPh>
    <rPh sb="3" eb="4">
      <t>タ</t>
    </rPh>
    <rPh sb="5" eb="6">
      <t>マエ</t>
    </rPh>
    <rPh sb="7" eb="8">
      <t>ツカ</t>
    </rPh>
    <rPh sb="9" eb="10">
      <t>ワ</t>
    </rPh>
    <rPh sb="18" eb="20">
      <t>コウドウ</t>
    </rPh>
    <phoneticPr fontId="3"/>
  </si>
  <si>
    <t>自分の足りたいことは本当にそうなのか疑問が邪魔をする</t>
    <rPh sb="0" eb="2">
      <t>ジブン</t>
    </rPh>
    <rPh sb="3" eb="4">
      <t>タ</t>
    </rPh>
    <rPh sb="10" eb="12">
      <t>ホントウ</t>
    </rPh>
    <rPh sb="18" eb="20">
      <t>ギモン</t>
    </rPh>
    <rPh sb="21" eb="23">
      <t>ジャマ</t>
    </rPh>
    <phoneticPr fontId="3"/>
  </si>
  <si>
    <t>家族に囲まれ、田舎でゆっくり過ごしたい</t>
    <rPh sb="0" eb="2">
      <t>カゾク</t>
    </rPh>
    <rPh sb="3" eb="4">
      <t>カコ</t>
    </rPh>
    <rPh sb="7" eb="9">
      <t>イナカ</t>
    </rPh>
    <rPh sb="14" eb="15">
      <t>ス</t>
    </rPh>
    <phoneticPr fontId="3"/>
  </si>
  <si>
    <t>和気あいあいとけんかや競争をせず、ともに生活したい</t>
    <rPh sb="0" eb="2">
      <t>ワキ</t>
    </rPh>
    <rPh sb="11" eb="13">
      <t>キョウソウ</t>
    </rPh>
    <rPh sb="20" eb="22">
      <t>セイカツ</t>
    </rPh>
    <phoneticPr fontId="3"/>
  </si>
  <si>
    <t>周りの意見を聞きながら周囲をまとめていく行動</t>
    <rPh sb="0" eb="1">
      <t>マワ</t>
    </rPh>
    <phoneticPr fontId="3"/>
  </si>
  <si>
    <t>周囲の考えや周りの目が迷いの原因となる</t>
    <rPh sb="0" eb="2">
      <t>シュウイ</t>
    </rPh>
    <rPh sb="3" eb="4">
      <t>カンガ</t>
    </rPh>
    <rPh sb="6" eb="7">
      <t>マワ</t>
    </rPh>
    <rPh sb="9" eb="10">
      <t>メ</t>
    </rPh>
    <phoneticPr fontId="3"/>
  </si>
  <si>
    <t>海外で自由に生活したい、一目置かれたい</t>
    <rPh sb="0" eb="2">
      <t>カイガイ</t>
    </rPh>
    <rPh sb="3" eb="5">
      <t>ジユウ</t>
    </rPh>
    <rPh sb="6" eb="8">
      <t>セイカツ</t>
    </rPh>
    <rPh sb="12" eb="15">
      <t>イチモクオ</t>
    </rPh>
    <phoneticPr fontId="3"/>
  </si>
  <si>
    <t>いつも元気に手っ取り早く成功したい</t>
    <rPh sb="3" eb="5">
      <t>ゲンキ</t>
    </rPh>
    <rPh sb="6" eb="7">
      <t>テ</t>
    </rPh>
    <rPh sb="8" eb="9">
      <t>ト</t>
    </rPh>
    <rPh sb="10" eb="11">
      <t>バヤ</t>
    </rPh>
    <rPh sb="12" eb="14">
      <t>セイコウ</t>
    </rPh>
    <phoneticPr fontId="3"/>
  </si>
  <si>
    <t>目の前のことから感覚的に進めていく行動</t>
    <rPh sb="0" eb="1">
      <t>メ</t>
    </rPh>
    <rPh sb="2" eb="3">
      <t>マエ</t>
    </rPh>
    <rPh sb="8" eb="11">
      <t>カンカクテキ</t>
    </rPh>
    <rPh sb="12" eb="13">
      <t>スス</t>
    </rPh>
    <rPh sb="17" eb="19">
      <t>コウドウ</t>
    </rPh>
    <phoneticPr fontId="3"/>
  </si>
  <si>
    <t>まぁいいかと考えることをやめて感覚で決める</t>
    <rPh sb="6" eb="7">
      <t>カンガ</t>
    </rPh>
    <rPh sb="15" eb="17">
      <t>カンカク</t>
    </rPh>
    <rPh sb="18" eb="19">
      <t>キ</t>
    </rPh>
    <phoneticPr fontId="3"/>
  </si>
  <si>
    <t>用神</t>
    <rPh sb="0" eb="2">
      <t>ヨウジン</t>
    </rPh>
    <phoneticPr fontId="3"/>
  </si>
  <si>
    <t>命式</t>
    <rPh sb="0" eb="2">
      <t>メイシキ</t>
    </rPh>
    <phoneticPr fontId="3"/>
  </si>
  <si>
    <t>本質</t>
    <rPh sb="0" eb="2">
      <t>ホンシツ</t>
    </rPh>
    <phoneticPr fontId="3"/>
  </si>
  <si>
    <t>運気上昇のポイント</t>
    <rPh sb="0" eb="4">
      <t>ウンキジョウショウ</t>
    </rPh>
    <phoneticPr fontId="3"/>
  </si>
  <si>
    <t>発芽期～芽を出す時～</t>
    <phoneticPr fontId="3"/>
  </si>
  <si>
    <t>自分の考えや気持ちを積極的に行動に移すと良い時新しいことを始める</t>
    <phoneticPr fontId="3"/>
  </si>
  <si>
    <t>独立・積極・実行</t>
    <phoneticPr fontId="3"/>
  </si>
  <si>
    <t>急に忙しくなったりする..スケジュール管理が大切。何かを終わらせたら新しいことが来る</t>
    <phoneticPr fontId="3"/>
  </si>
  <si>
    <t>強木（身旺）</t>
    <phoneticPr fontId="3"/>
  </si>
  <si>
    <t>丙・丁</t>
    <phoneticPr fontId="3"/>
  </si>
  <si>
    <t>誠実な面もありますが、自己中心的な側面も持っています。独立心が強いので、女性は男性に頼らない傾向があり、結婚がおそくなりがち。仕事にはまる。</t>
    <phoneticPr fontId="3"/>
  </si>
  <si>
    <t>考え方が偏る傾向がありますので、柔軟な考え方を意識する必要があります。また、強すぎる自己を弱める為に社会貢献をするなど他人のために行動する意識を持つと運気が上昇。</t>
    <phoneticPr fontId="3"/>
  </si>
  <si>
    <t>肉体的に疲れが出やすい時、無理せず、自分を労わって、信頼できる人との出逢いあり。気が緩みやすい事に注意</t>
    <phoneticPr fontId="3"/>
  </si>
  <si>
    <t>協調・消極・緩慢</t>
    <phoneticPr fontId="3"/>
  </si>
  <si>
    <t>お金の使い方。浪費なのか投資なのか考える。人の意見を聞くアドバイザーと出逢う</t>
    <phoneticPr fontId="3"/>
  </si>
  <si>
    <t>弱木（身弱）</t>
    <phoneticPr fontId="3"/>
  </si>
  <si>
    <t>通根・甲・甲(卯・辰)</t>
    <phoneticPr fontId="3"/>
  </si>
  <si>
    <t>消極的で内向的</t>
    <phoneticPr fontId="3"/>
  </si>
  <si>
    <t>責任感を意識し、積極性を出すことが運勢を上昇させます。励ます！！褒める！！頑張り屋さん</t>
    <phoneticPr fontId="3"/>
  </si>
  <si>
    <t>成長期～芽から茎へと成長するとき～</t>
    <phoneticPr fontId="3"/>
  </si>
  <si>
    <t>体調もよく人間関係も良好。大らかな気持ちでいる事が大切。人気が高まり出費がかさむ。ウッカリミスに注意</t>
    <phoneticPr fontId="3"/>
  </si>
  <si>
    <t>調整・安定・宣伝</t>
    <phoneticPr fontId="3"/>
  </si>
  <si>
    <t>人気上昇。仕事とプライベートの両立。身体のメンテナンス(広告宣伝・人間ドック)</t>
    <phoneticPr fontId="3"/>
  </si>
  <si>
    <t>焚木(食傷大過)</t>
    <phoneticPr fontId="3"/>
  </si>
  <si>
    <t>癸・(亥・子)</t>
    <phoneticPr fontId="3"/>
  </si>
  <si>
    <t>不注意で失敗したり後悔することが多く、何事も諦めやすい傾向があります。男性は、転職。女性は離婚。失敗があったとき人のせいにする。</t>
    <phoneticPr fontId="3"/>
  </si>
  <si>
    <t>粘り強い行動を意識し、自分が得意なことを極める事。転職をするとしたらスキルアップの為なら良い</t>
    <phoneticPr fontId="3"/>
  </si>
  <si>
    <t>感覚が研ぎ澄まされる時。いつもなら気にならない事でも、イライラする。成長のチャンスでもあり、トラブルの原因でもある</t>
    <phoneticPr fontId="3"/>
  </si>
  <si>
    <t>直感・感情・紛争</t>
    <phoneticPr fontId="3"/>
  </si>
  <si>
    <t>10年に一度のステージアップのチャンス！！成長できるように意識を変える。可能性を信じる</t>
    <phoneticPr fontId="3"/>
  </si>
  <si>
    <t>折木(身弱多財)</t>
    <phoneticPr fontId="3"/>
  </si>
  <si>
    <t>癸・癸</t>
    <phoneticPr fontId="3"/>
  </si>
  <si>
    <t>甘い話に乗りやすく、一攫千金を夢見る傾向があります。男性は女難、女性は金難に注意する必要があります。8以上の場合家庭内に問題あり</t>
    <phoneticPr fontId="3"/>
  </si>
  <si>
    <t>冒険もたまには良いけれど、ほどほどを心がけて、着実に生きていくことを意識していけば運勢は上昇。</t>
    <phoneticPr fontId="3"/>
  </si>
  <si>
    <t>開花期～花を咲かせる時～</t>
    <phoneticPr fontId="3"/>
  </si>
  <si>
    <t>新しい出逢いが多い時期男性は、恋人ができる時出逢いを大切に目の前の好機を逃さないよう情報に耳を傾ける</t>
    <phoneticPr fontId="3"/>
  </si>
  <si>
    <t>奉仕・出入・流動</t>
    <phoneticPr fontId="3"/>
  </si>
  <si>
    <t>出逢いたい人をイメージして出かける。出逢いが多い時この時に出逢った人との縁は深い。</t>
    <phoneticPr fontId="3"/>
  </si>
  <si>
    <t>断木（身弱多官）</t>
    <phoneticPr fontId="3"/>
  </si>
  <si>
    <t>通根・通根・甲・癸</t>
    <phoneticPr fontId="3"/>
  </si>
  <si>
    <t>自分に非はないのにアンラッキーなことが起こる(地支に金)部下からのいじめ(天干に金)上司からのいじめ。考え方が消極的になりがち</t>
    <phoneticPr fontId="3"/>
  </si>
  <si>
    <t>自分の特技を磨き、自信になるものを作ると積極性が出て運気上昇。資格取得・スキルアップ（甲→ノイローゼ乙→耐える）</t>
    <phoneticPr fontId="3"/>
  </si>
  <si>
    <t>努力が実る時。いつもの二倍三倍頑張ってみましょう。やっただけ成果を得られるチャンスです。</t>
    <phoneticPr fontId="3"/>
  </si>
  <si>
    <t>収穫・資産・固定</t>
    <phoneticPr fontId="3"/>
  </si>
  <si>
    <t>前半は土台作り。後半から波に乗る。めげずにやり続ける。</t>
    <phoneticPr fontId="3"/>
  </si>
  <si>
    <t>収穫期～結実の時～</t>
    <phoneticPr fontId="3"/>
  </si>
  <si>
    <t>自然と意識が外へ向かうとき。環境変化を起こしたくなる。今までできなかったことを試すには最良の時</t>
    <phoneticPr fontId="3"/>
  </si>
  <si>
    <t>転換・変動・拡大</t>
    <phoneticPr fontId="3"/>
  </si>
  <si>
    <t>３つまで優先順位を付ける。大きく動きたくなる。転職や転居をする方も多い</t>
    <phoneticPr fontId="3"/>
  </si>
  <si>
    <t>冷静に正しい判断ができる。5年10年先の長期プランを立てる。周囲から認められることも多く、金運もアップ。安定する</t>
    <phoneticPr fontId="3"/>
  </si>
  <si>
    <t>発展・責任・完成</t>
    <phoneticPr fontId="3"/>
  </si>
  <si>
    <t>しっかりとした後、名前が残る方を取る。目の前のお金ではなく名誉を選ぶ。結婚・大きな買い物をする人も多い</t>
    <phoneticPr fontId="3"/>
  </si>
  <si>
    <t>開墾期
～後始末、次の準備の時～</t>
    <phoneticPr fontId="3"/>
  </si>
  <si>
    <t>迷いや悩みが尽きず気分的にすっきりしない時。慌てず、じっくり腰を据えて自分の力を蓄えて下さい。価値観の変化の時</t>
    <phoneticPr fontId="3"/>
  </si>
  <si>
    <t>変化・開発・整理</t>
    <phoneticPr fontId="3"/>
  </si>
  <si>
    <t>掃除をする。整理整頓。あれもこれもとやりたくなるので、優先順位をつける。新しい価値観</t>
    <phoneticPr fontId="3"/>
  </si>
  <si>
    <t>今までの自分の反省すべき点をきちんと振り返り、次の動きの為に準備をする。吸収力が増すので学ぶ姿勢を大切に</t>
    <phoneticPr fontId="3"/>
  </si>
  <si>
    <t>反省・研究・結果</t>
    <phoneticPr fontId="3"/>
  </si>
  <si>
    <t>憧れる人と話してみる。未来を観る為に反省をする。次の行動の為の学びを始める。問題から逃げない事</t>
    <phoneticPr fontId="3"/>
  </si>
  <si>
    <t>通根</t>
    <rPh sb="0" eb="2">
      <t>ツウコン</t>
    </rPh>
    <phoneticPr fontId="3"/>
  </si>
  <si>
    <t>責任感があり、行動力がある。運気が上がり、自分らしく生きられる。</t>
    <rPh sb="0" eb="3">
      <t>セキニンカン</t>
    </rPh>
    <rPh sb="7" eb="10">
      <t>コウドウリョク</t>
    </rPh>
    <rPh sb="14" eb="16">
      <t>ウンキ</t>
    </rPh>
    <rPh sb="17" eb="18">
      <t>ア</t>
    </rPh>
    <rPh sb="21" eb="23">
      <t>ジブン</t>
    </rPh>
    <rPh sb="26" eb="27">
      <t>イ</t>
    </rPh>
    <phoneticPr fontId="3"/>
  </si>
  <si>
    <t>透干</t>
    <rPh sb="0" eb="1">
      <t>トオ</t>
    </rPh>
    <rPh sb="1" eb="2">
      <t>ヒ</t>
    </rPh>
    <phoneticPr fontId="3"/>
  </si>
  <si>
    <t>運気が上がり、自分らしく生きられる。</t>
    <rPh sb="0" eb="2">
      <t>ウンキ</t>
    </rPh>
    <rPh sb="3" eb="4">
      <t>ア</t>
    </rPh>
    <rPh sb="7" eb="9">
      <t>ジブン</t>
    </rPh>
    <rPh sb="12" eb="13">
      <t>イ</t>
    </rPh>
    <phoneticPr fontId="3"/>
  </si>
  <si>
    <t>甲己干合</t>
    <rPh sb="0" eb="1">
      <t>キノエ</t>
    </rPh>
    <rPh sb="1" eb="2">
      <t>ツチノト</t>
    </rPh>
    <rPh sb="2" eb="4">
      <t>カンゴウ</t>
    </rPh>
    <phoneticPr fontId="3"/>
  </si>
  <si>
    <t>忠実な性格、自己犠牲の精神（我慢するタイプ）</t>
    <rPh sb="0" eb="2">
      <t>チュウジツ</t>
    </rPh>
    <rPh sb="3" eb="5">
      <t>セイカク</t>
    </rPh>
    <rPh sb="6" eb="10">
      <t>ジコギセイ</t>
    </rPh>
    <rPh sb="11" eb="13">
      <t>セイシン</t>
    </rPh>
    <rPh sb="14" eb="16">
      <t>ガマン</t>
    </rPh>
    <phoneticPr fontId="3"/>
  </si>
  <si>
    <t>丙辛干合</t>
    <rPh sb="0" eb="1">
      <t>ヒノエ</t>
    </rPh>
    <rPh sb="1" eb="2">
      <t>カノト</t>
    </rPh>
    <rPh sb="2" eb="4">
      <t>カンゴウ</t>
    </rPh>
    <phoneticPr fontId="3"/>
  </si>
  <si>
    <t>威を重んじる、一度手に入れたものは離さない</t>
    <rPh sb="0" eb="1">
      <t>イ</t>
    </rPh>
    <rPh sb="2" eb="3">
      <t>オモ</t>
    </rPh>
    <rPh sb="7" eb="10">
      <t>イチドテ</t>
    </rPh>
    <rPh sb="11" eb="12">
      <t>イ</t>
    </rPh>
    <rPh sb="17" eb="18">
      <t>ハナ</t>
    </rPh>
    <phoneticPr fontId="3"/>
  </si>
  <si>
    <t>戊癸干合</t>
    <rPh sb="0" eb="1">
      <t>ツチノエ</t>
    </rPh>
    <rPh sb="1" eb="2">
      <t>ミズノト</t>
    </rPh>
    <rPh sb="2" eb="4">
      <t>カンゴウ</t>
    </rPh>
    <phoneticPr fontId="3"/>
  </si>
  <si>
    <t>理性的な性格、比肩と妬合するとお金関係の争い</t>
    <rPh sb="0" eb="2">
      <t>リセイ</t>
    </rPh>
    <rPh sb="2" eb="3">
      <t>テキ</t>
    </rPh>
    <rPh sb="4" eb="6">
      <t>セイカク</t>
    </rPh>
    <rPh sb="7" eb="9">
      <t>ヒケン</t>
    </rPh>
    <rPh sb="10" eb="11">
      <t>ト</t>
    </rPh>
    <rPh sb="11" eb="12">
      <t>ゴウ</t>
    </rPh>
    <rPh sb="16" eb="17">
      <t>カネ</t>
    </rPh>
    <rPh sb="17" eb="19">
      <t>カンケイ</t>
    </rPh>
    <rPh sb="20" eb="21">
      <t>アラソ</t>
    </rPh>
    <phoneticPr fontId="3"/>
  </si>
  <si>
    <t>乙庚干合</t>
    <rPh sb="0" eb="1">
      <t>キノト</t>
    </rPh>
    <rPh sb="1" eb="2">
      <t>カノエ</t>
    </rPh>
    <rPh sb="2" eb="4">
      <t>カンゴウ</t>
    </rPh>
    <phoneticPr fontId="3"/>
  </si>
  <si>
    <t>義を重んじる性格、不倫・三角関係に巻き込まれる</t>
    <rPh sb="0" eb="1">
      <t>ギ</t>
    </rPh>
    <rPh sb="2" eb="3">
      <t>オモ</t>
    </rPh>
    <rPh sb="6" eb="8">
      <t>セイカク</t>
    </rPh>
    <rPh sb="9" eb="11">
      <t>フリン</t>
    </rPh>
    <rPh sb="12" eb="16">
      <t>サンカクカンケイ</t>
    </rPh>
    <rPh sb="17" eb="18">
      <t>マ</t>
    </rPh>
    <rPh sb="19" eb="20">
      <t>コ</t>
    </rPh>
    <phoneticPr fontId="3"/>
  </si>
  <si>
    <t>丁壬干合</t>
    <rPh sb="0" eb="1">
      <t>ヒノト</t>
    </rPh>
    <rPh sb="1" eb="2">
      <t>ミズノエ</t>
    </rPh>
    <rPh sb="2" eb="4">
      <t>カンゴウ</t>
    </rPh>
    <phoneticPr fontId="3"/>
  </si>
  <si>
    <t>性交上の情け、日干に丁があるとパニック、色情傾向</t>
    <rPh sb="0" eb="2">
      <t>セイコウ</t>
    </rPh>
    <rPh sb="2" eb="3">
      <t>ジョウ</t>
    </rPh>
    <rPh sb="4" eb="5">
      <t>ナサ</t>
    </rPh>
    <rPh sb="7" eb="9">
      <t>ニッカン</t>
    </rPh>
    <rPh sb="10" eb="11">
      <t>ヒノト</t>
    </rPh>
    <rPh sb="20" eb="24">
      <t>シキジョウケイコウ</t>
    </rPh>
    <phoneticPr fontId="3"/>
  </si>
  <si>
    <t>三合会局</t>
    <rPh sb="0" eb="4">
      <t>サンゴウカイキョク</t>
    </rPh>
    <phoneticPr fontId="3"/>
  </si>
  <si>
    <t>木局：優しい、火局：激しい、金局：思い込み、水局：頭がいい</t>
    <rPh sb="0" eb="1">
      <t>キ</t>
    </rPh>
    <rPh sb="1" eb="2">
      <t>キョク</t>
    </rPh>
    <rPh sb="3" eb="4">
      <t>ヤサ</t>
    </rPh>
    <rPh sb="7" eb="8">
      <t>カ</t>
    </rPh>
    <rPh sb="8" eb="9">
      <t>キョク</t>
    </rPh>
    <rPh sb="10" eb="11">
      <t>ハゲ</t>
    </rPh>
    <rPh sb="14" eb="15">
      <t>キン</t>
    </rPh>
    <rPh sb="15" eb="16">
      <t>キョク</t>
    </rPh>
    <rPh sb="17" eb="18">
      <t>オモ</t>
    </rPh>
    <rPh sb="19" eb="20">
      <t>コ</t>
    </rPh>
    <rPh sb="22" eb="23">
      <t>ミズ</t>
    </rPh>
    <rPh sb="23" eb="24">
      <t>キョク</t>
    </rPh>
    <rPh sb="25" eb="26">
      <t>アタマ</t>
    </rPh>
    <phoneticPr fontId="3"/>
  </si>
  <si>
    <t>冲</t>
    <rPh sb="0" eb="1">
      <t>チュウ</t>
    </rPh>
    <phoneticPr fontId="3"/>
  </si>
  <si>
    <t>身弱</t>
    <rPh sb="0" eb="2">
      <t>ミジャク</t>
    </rPh>
    <phoneticPr fontId="3"/>
  </si>
  <si>
    <t>身中</t>
    <rPh sb="0" eb="2">
      <t>ミチュウ</t>
    </rPh>
    <phoneticPr fontId="3"/>
  </si>
  <si>
    <t>身旺</t>
    <rPh sb="0" eb="1">
      <t>ミ</t>
    </rPh>
    <rPh sb="1" eb="2">
      <t>オウ</t>
    </rPh>
    <phoneticPr fontId="3"/>
  </si>
  <si>
    <t>積極性があり責任感も強い。ただ自己中心的で傲慢になりやすい点に注意が必要。</t>
    <rPh sb="15" eb="20">
      <t>ジコチュウシンテキ</t>
    </rPh>
    <phoneticPr fontId="3"/>
  </si>
  <si>
    <t>外格（上格）</t>
    <rPh sb="0" eb="2">
      <t>ガイカク</t>
    </rPh>
    <rPh sb="3" eb="4">
      <t>ジョウ</t>
    </rPh>
    <rPh sb="4" eb="5">
      <t>カク</t>
    </rPh>
    <phoneticPr fontId="3"/>
  </si>
  <si>
    <t>運勢の波が大きい命式、自分のことを考える</t>
    <rPh sb="0" eb="2">
      <t>ウンセイ</t>
    </rPh>
    <rPh sb="3" eb="4">
      <t>ナミ</t>
    </rPh>
    <rPh sb="11" eb="13">
      <t>ジブン</t>
    </rPh>
    <rPh sb="17" eb="18">
      <t>カンガ</t>
    </rPh>
    <phoneticPr fontId="3"/>
  </si>
  <si>
    <t>外格（下格）</t>
    <rPh sb="0" eb="2">
      <t>ガイカク</t>
    </rPh>
    <rPh sb="3" eb="4">
      <t>シタ</t>
    </rPh>
    <rPh sb="4" eb="5">
      <t>カク</t>
    </rPh>
    <phoneticPr fontId="3"/>
  </si>
  <si>
    <t>運勢の波が大きい命式、他人のことを考える</t>
    <rPh sb="0" eb="2">
      <t>ウンセイ</t>
    </rPh>
    <rPh sb="3" eb="4">
      <t>ナミ</t>
    </rPh>
    <rPh sb="11" eb="13">
      <t>タニン</t>
    </rPh>
    <rPh sb="17" eb="18">
      <t>カンガ</t>
    </rPh>
    <phoneticPr fontId="3"/>
  </si>
  <si>
    <t>木火傷官</t>
    <rPh sb="0" eb="1">
      <t>キ</t>
    </rPh>
    <rPh sb="1" eb="2">
      <t>ヒ</t>
    </rPh>
    <rPh sb="2" eb="4">
      <t>ショウカン</t>
    </rPh>
    <phoneticPr fontId="3"/>
  </si>
  <si>
    <t>秀才型で、芸術的センスがあり。手先の器用な人が多い。勘が鋭い、人気がある、中途半端。</t>
    <rPh sb="0" eb="3">
      <t>シュウサイガタ</t>
    </rPh>
    <rPh sb="5" eb="8">
      <t>ゲイジュツテキ</t>
    </rPh>
    <rPh sb="15" eb="17">
      <t>テサキ</t>
    </rPh>
    <rPh sb="18" eb="20">
      <t>キヨウ</t>
    </rPh>
    <rPh sb="21" eb="22">
      <t>ヒト</t>
    </rPh>
    <rPh sb="23" eb="24">
      <t>オオ</t>
    </rPh>
    <rPh sb="26" eb="27">
      <t>カン</t>
    </rPh>
    <rPh sb="28" eb="29">
      <t>スルド</t>
    </rPh>
    <rPh sb="31" eb="33">
      <t>ニンキ</t>
    </rPh>
    <rPh sb="37" eb="41">
      <t>チュウトハンパ</t>
    </rPh>
    <phoneticPr fontId="3"/>
  </si>
  <si>
    <t>火土傷官</t>
    <rPh sb="0" eb="1">
      <t>ヒ</t>
    </rPh>
    <rPh sb="1" eb="2">
      <t>ツチ</t>
    </rPh>
    <rPh sb="2" eb="4">
      <t>ショウカン</t>
    </rPh>
    <phoneticPr fontId="3"/>
  </si>
  <si>
    <t>気位が高く、かっこつけしい。口うるさく保守的で動かない。気分屋、気を遣う、粗暴。</t>
    <rPh sb="0" eb="2">
      <t>キグライ</t>
    </rPh>
    <rPh sb="3" eb="4">
      <t>タカ</t>
    </rPh>
    <rPh sb="14" eb="15">
      <t>クチ</t>
    </rPh>
    <rPh sb="19" eb="22">
      <t>ホシュテキ</t>
    </rPh>
    <rPh sb="23" eb="24">
      <t>ウゴ</t>
    </rPh>
    <rPh sb="28" eb="31">
      <t>キブンヤ</t>
    </rPh>
    <rPh sb="32" eb="33">
      <t>キ</t>
    </rPh>
    <rPh sb="34" eb="35">
      <t>ツカ</t>
    </rPh>
    <rPh sb="37" eb="39">
      <t>ソボウ</t>
    </rPh>
    <phoneticPr fontId="3"/>
  </si>
  <si>
    <t>土金傷官</t>
    <rPh sb="0" eb="1">
      <t>ツチ</t>
    </rPh>
    <rPh sb="1" eb="2">
      <t>キン</t>
    </rPh>
    <rPh sb="2" eb="4">
      <t>ショウカン</t>
    </rPh>
    <phoneticPr fontId="3"/>
  </si>
  <si>
    <t>多少口うるさい。伝統的なものを重んじる。専門的、人を育てる。追究型。</t>
    <rPh sb="0" eb="3">
      <t>タショウクチ</t>
    </rPh>
    <rPh sb="8" eb="11">
      <t>デントウテキ</t>
    </rPh>
    <rPh sb="15" eb="16">
      <t>オモ</t>
    </rPh>
    <rPh sb="20" eb="23">
      <t>センモンテキ</t>
    </rPh>
    <rPh sb="24" eb="25">
      <t>ヒト</t>
    </rPh>
    <rPh sb="26" eb="27">
      <t>ソダ</t>
    </rPh>
    <rPh sb="30" eb="33">
      <t>ツイキュウガタ</t>
    </rPh>
    <phoneticPr fontId="3"/>
  </si>
  <si>
    <t>金水傷官</t>
    <rPh sb="0" eb="1">
      <t>キン</t>
    </rPh>
    <rPh sb="1" eb="2">
      <t>スイ</t>
    </rPh>
    <rPh sb="2" eb="4">
      <t>ショウカン</t>
    </rPh>
    <phoneticPr fontId="3"/>
  </si>
  <si>
    <t>博学、聡明、君子の星。こだわりが強く、融通が利かない。悪い人はいないと思っている。</t>
    <rPh sb="0" eb="2">
      <t>ハクガク</t>
    </rPh>
    <rPh sb="3" eb="5">
      <t>ソウメイ</t>
    </rPh>
    <rPh sb="6" eb="8">
      <t>クンシ</t>
    </rPh>
    <rPh sb="9" eb="10">
      <t>ホシ</t>
    </rPh>
    <rPh sb="16" eb="17">
      <t>ツヨ</t>
    </rPh>
    <rPh sb="19" eb="21">
      <t>ユウヅウ</t>
    </rPh>
    <rPh sb="22" eb="23">
      <t>キ</t>
    </rPh>
    <rPh sb="27" eb="28">
      <t>ワル</t>
    </rPh>
    <rPh sb="29" eb="30">
      <t>ヒト</t>
    </rPh>
    <rPh sb="35" eb="36">
      <t>オモ</t>
    </rPh>
    <phoneticPr fontId="3"/>
  </si>
  <si>
    <t>水木傷官</t>
    <rPh sb="0" eb="1">
      <t>スイ</t>
    </rPh>
    <rPh sb="1" eb="2">
      <t>モク</t>
    </rPh>
    <rPh sb="2" eb="4">
      <t>ショウカン</t>
    </rPh>
    <phoneticPr fontId="3"/>
  </si>
  <si>
    <t>多芸多才ですが、驕慢の星。情にもろい、そつがない。</t>
    <rPh sb="0" eb="4">
      <t>タゲイタサイ</t>
    </rPh>
    <rPh sb="8" eb="10">
      <t>キョウマン</t>
    </rPh>
    <rPh sb="11" eb="12">
      <t>ホシ</t>
    </rPh>
    <rPh sb="13" eb="14">
      <t>ジョウ</t>
    </rPh>
    <phoneticPr fontId="3"/>
  </si>
  <si>
    <t>細かいところに気が付く、プライドが高い、口の禍が起こりやすい。</t>
    <rPh sb="0" eb="1">
      <t>コマ</t>
    </rPh>
    <rPh sb="7" eb="8">
      <t>キ</t>
    </rPh>
    <rPh sb="9" eb="10">
      <t>ツ</t>
    </rPh>
    <rPh sb="17" eb="18">
      <t>タカ</t>
    </rPh>
    <rPh sb="20" eb="21">
      <t>クチ</t>
    </rPh>
    <rPh sb="22" eb="23">
      <t>ワザワイ</t>
    </rPh>
    <rPh sb="24" eb="25">
      <t>オ</t>
    </rPh>
    <phoneticPr fontId="3"/>
  </si>
  <si>
    <t>強金</t>
    <rPh sb="0" eb="2">
      <t>キョウキン</t>
    </rPh>
    <phoneticPr fontId="3"/>
  </si>
  <si>
    <t>身旺</t>
    <rPh sb="0" eb="2">
      <t>ミオウ</t>
    </rPh>
    <phoneticPr fontId="3"/>
  </si>
  <si>
    <t>弱金</t>
    <rPh sb="0" eb="1">
      <t>ジャク</t>
    </rPh>
    <rPh sb="1" eb="2">
      <t>キン</t>
    </rPh>
    <phoneticPr fontId="3"/>
  </si>
  <si>
    <t>沈金</t>
    <rPh sb="0" eb="1">
      <t>チン</t>
    </rPh>
    <rPh sb="1" eb="2">
      <t>キン</t>
    </rPh>
    <phoneticPr fontId="3"/>
  </si>
  <si>
    <t>食傷大過</t>
    <rPh sb="0" eb="4">
      <t>ショクショウタイカ</t>
    </rPh>
    <phoneticPr fontId="3"/>
  </si>
  <si>
    <t>通根・甲・甲</t>
    <rPh sb="0" eb="2">
      <t>ツウコン</t>
    </rPh>
    <rPh sb="3" eb="4">
      <t>キノエ</t>
    </rPh>
    <rPh sb="5" eb="6">
      <t>キノエ</t>
    </rPh>
    <phoneticPr fontId="3"/>
  </si>
  <si>
    <t>何事も中途半端になりやすく、依頼心も強い傾向があります。自分の評価が気になる。</t>
    <rPh sb="0" eb="2">
      <t>ナニゴト</t>
    </rPh>
    <rPh sb="3" eb="7">
      <t>チュウトハンパ</t>
    </rPh>
    <rPh sb="14" eb="17">
      <t>イライシン</t>
    </rPh>
    <rPh sb="28" eb="30">
      <t>ジブン</t>
    </rPh>
    <rPh sb="31" eb="33">
      <t>ヒョウカ</t>
    </rPh>
    <rPh sb="34" eb="35">
      <t>キ</t>
    </rPh>
    <phoneticPr fontId="3"/>
  </si>
  <si>
    <t>人からの評価をあまり気にしないようにすると、運勢は上昇将来。どうなっていたいかに目を向ける。</t>
    <phoneticPr fontId="3"/>
  </si>
  <si>
    <t>欠金</t>
    <rPh sb="0" eb="1">
      <t>ケツ</t>
    </rPh>
    <rPh sb="1" eb="2">
      <t>キン</t>
    </rPh>
    <phoneticPr fontId="3"/>
  </si>
  <si>
    <t>身弱多財</t>
    <rPh sb="0" eb="2">
      <t>ミジャク</t>
    </rPh>
    <rPh sb="2" eb="3">
      <t>タ</t>
    </rPh>
    <rPh sb="3" eb="4">
      <t>ザイ</t>
    </rPh>
    <phoneticPr fontId="3"/>
  </si>
  <si>
    <t>熔金</t>
    <rPh sb="0" eb="1">
      <t>ヨウ</t>
    </rPh>
    <rPh sb="1" eb="2">
      <t>キン</t>
    </rPh>
    <phoneticPr fontId="3"/>
  </si>
  <si>
    <t>身弱多官</t>
    <rPh sb="0" eb="2">
      <t>ミジャク</t>
    </rPh>
    <rPh sb="2" eb="3">
      <t>タ</t>
    </rPh>
    <rPh sb="3" eb="4">
      <t>カン</t>
    </rPh>
    <phoneticPr fontId="3"/>
  </si>
  <si>
    <t>埋金</t>
    <rPh sb="0" eb="2">
      <t>マイキン</t>
    </rPh>
    <phoneticPr fontId="3"/>
  </si>
  <si>
    <t>印星大過</t>
    <rPh sb="0" eb="2">
      <t>インセイ</t>
    </rPh>
    <rPh sb="2" eb="4">
      <t>タイカ</t>
    </rPh>
    <phoneticPr fontId="3"/>
  </si>
  <si>
    <t>中心星</t>
    <rPh sb="0" eb="3">
      <t>チュウシンセイ</t>
    </rPh>
    <phoneticPr fontId="3"/>
  </si>
  <si>
    <t>通変星</t>
    <rPh sb="0" eb="3">
      <t>ツウヘンセイ</t>
    </rPh>
    <phoneticPr fontId="3"/>
  </si>
  <si>
    <t>比肩が重なると強調されるため、自我の強い性格。迷いがない。親切や世話焼きは押し付けにならない様に</t>
    <phoneticPr fontId="3"/>
  </si>
  <si>
    <t>兄弟星の組み合わせ。自分の主張を通さないと気が済まない。早くに自立をして苦労を重ねた方が成功できる。</t>
    <phoneticPr fontId="3"/>
  </si>
  <si>
    <t>行動ルックスの位置に食神なので温和に見えるけど、自分の意見は曲げない。職人気質だけど楽しいが必要となる。</t>
    <phoneticPr fontId="3"/>
  </si>
  <si>
    <t>比肩より傷官が強く。デリケートで傷つきやすい。どう前向きに考えらるかが鍵</t>
    <phoneticPr fontId="3"/>
  </si>
  <si>
    <t>比肩が偏財を剋す、財運注意！見栄による出費は控える。共同事業よりも個人事業</t>
    <phoneticPr fontId="3"/>
  </si>
  <si>
    <t>比肩が正財を剋す、金銭の出入りは多いが最終的には財を築くことが出来る</t>
    <phoneticPr fontId="3"/>
  </si>
  <si>
    <t>偏官が比肩を剋す組み合わせ、折角の力が使えない為卑屈になりがち、マイペースでできる仕事を選ぶ</t>
    <phoneticPr fontId="3"/>
  </si>
  <si>
    <t>正官が比肩を剋す組み合わせ、正官が比肩のマイナス面(自己中心的)を制御してくれるためコツコツ実績を積み上げる職人タイプ。</t>
    <phoneticPr fontId="3"/>
  </si>
  <si>
    <t>比肩に偏印の要素がくわわり、独立独歩。自力本願で生きていけるよう手に職を持つ</t>
    <phoneticPr fontId="3"/>
  </si>
  <si>
    <t>比肩と印綬の組み合わせは品の良さを醸し出す。一芸に秀でている。</t>
    <phoneticPr fontId="3"/>
  </si>
  <si>
    <t>自我の星の組み合わせで、思い切りがよく、実行力があって世話好きな性格</t>
    <phoneticPr fontId="3"/>
  </si>
  <si>
    <t>劫財が重なると波乱万丈な人生に・・・生家から早くでて、独立した方が運が伸びます。</t>
    <phoneticPr fontId="3"/>
  </si>
  <si>
    <t>劫財の激しさを食神が緩和して、安定感が出ます。趣味を活かした副業も◎過労に注意</t>
    <phoneticPr fontId="3"/>
  </si>
  <si>
    <t>組み合わせは悪くないのですが、性格がキツイ面があり、他人に心を開きにくい。若い時に苦労し手に職があれば人間的に成長できます。</t>
    <phoneticPr fontId="3"/>
  </si>
  <si>
    <t>劫財が偏財を剋す、収入があっても手元に残りにくく、異性問題も・・・目標を定めるように意識しましょう</t>
    <phoneticPr fontId="3"/>
  </si>
  <si>
    <t>劫財が正財を剋す、金銭の出入りは多い。頑張り屋で向上心旺盛。知識や技術を身に着ける。接客業は不向き。</t>
    <phoneticPr fontId="3"/>
  </si>
  <si>
    <t>偏官が劫財を剋すが、劫財が強く出ます。思い込みが激しい。価値観も独特。職人気質。</t>
    <phoneticPr fontId="3"/>
  </si>
  <si>
    <t>正官が劫財を剋す、正官が劫財のマイナス面を緩和してくれるが、気難しく心の鎧を脱がないタイプ。目的達成のために努力を惜しまない人なので、資格や技術を身に着けて独立して仕事をすると吉</t>
    <phoneticPr fontId="3"/>
  </si>
  <si>
    <t>劫財に偏印の要素が加わり、非常にアクが強く、個性的な人。技芸を磨き独自の世界を切り開く。</t>
    <rPh sb="9" eb="10">
      <t>クワ</t>
    </rPh>
    <phoneticPr fontId="3"/>
  </si>
  <si>
    <t>劫財に印綬の性質が加わると、非常に気位が高く、物言いはキツイ。自分がやりたいと思ったことを貫ける強さ。無駄に敵を作らない様に言動は、慎重に</t>
    <phoneticPr fontId="3"/>
  </si>
  <si>
    <t>食神に比肩の性質が加わりますが、食神が強く、趣味やプライベート充実型。幸運に恵まれる人生。組織の中で働くには、 公私のけじめをしっかりと。</t>
  </si>
  <si>
    <t>食神と劫財が組み合わされると、劫財が強く出る。ですが、計画性はなく運まかせな所も得たものを周囲に分け与える気 持ちがあれば人気を集めます。</t>
  </si>
  <si>
    <t>食神が重なると運は強く、衣食住に恵まれる幸運を持っています。楽天的で、趣味と仕事が一致する場合が多い。</t>
  </si>
  <si>
    <t>独特な価値観を生み出す。規格外の人物。適性のある世界に入れば出世しますが、ライスワークは、疲弊して身体を壊 す。人間関係において、軽はずみの言動を我慢すると吉</t>
    <phoneticPr fontId="3"/>
  </si>
  <si>
    <t>食神に偏財が加わって性格に積極性が増し、強い成功運の持ち主。束縛が嫌い。自由な生き方。趣味にはまりすぎて 世捨て人になる可能性も・・・</t>
    <phoneticPr fontId="3"/>
  </si>
  <si>
    <t>食神に正財が加わると強運に恵まれ、自信にあふれ、自分の能力を信じて行動でき周りの信頼も得られる。調子に乗ら ずに謙虚でいる事。計画性を持つ事で吉</t>
  </si>
  <si>
    <t>食神が偏官を剋す、男性は穏やかになり、女性は逆に気が強くなる。技芸や芸術方面◎。組織は不向き。女性は専業 主婦より兼業主婦向き。</t>
  </si>
  <si>
    <t>食神が正官を剋す、見た目と内面が大きく違う。アピール力があり組織の中でも、うまく立ち回れます。自信過剰になると 引き立て運を失うので、謙虚な姿勢も忘れずに。</t>
  </si>
  <si>
    <t>偏印が食神を剋す『倒食』、運勢に浮き沈みがありますが、技術を身に着けることで生活力が備わります。優柔不断な態 度は不運を招くので、意志を強く持ちましょう。</t>
  </si>
  <si>
    <t>印綬が食神を剋し、自分の事が第一という考え方が強い。線が細く見えても心がしっかりしていて合理的。若い時には苦 労しても徐々にステージを上げていく。後輩の面倒をみておくと逆に助けられることも</t>
  </si>
  <si>
    <t>相性のいい組み合わせですが、傷官が強く出ます。純粋で自尊心が強く、激しい性格。デリケートで気難しく、誤解されや すい。目的意識を持つことで何事もがんばることができます。</t>
  </si>
  <si>
    <t>傷官に劫財の性質が加わることで傷官が強まり、正義感に溢れ、プライドの高い性格。何事にも厳しく周囲の人が付いて いけないことも。意外な分野で活躍の可能性あり</t>
  </si>
  <si>
    <t>兄弟星の組み合わせですが、性格は神経質で自己中心的。表面はおっとりしていても自分の思い通りに進めます。能力 を仕事に向ければ、社会的に成功する。</t>
  </si>
  <si>
    <t>傷官が重なり、性質が強まるため、個性が際立った人物になります。根が真面目でのめり込む性格ですから、特殊な分野 を究めて成功する場合も少なくありません。慢心に注意。</t>
  </si>
  <si>
    <t>傷官に偏財が加わって精神的に強さが増し、人間関係でも現実的な対応ができる。ただ、お金の出入りが激しく、現金 主義や計画的な運用を心がける事。</t>
  </si>
  <si>
    <t>傷官のマイナス部分を正財がカバーして、性格にゆとりが生まれる。経験を活かし上手に世渡りするタイプ。良い運勢の時 と悪い時の運勢の差が激しい。</t>
  </si>
  <si>
    <t>傷官が偏官を剋す、頭がよい。性格的には粘着質。思ったことをストレートに口にする。人間関係のトラブル回避には、実 績を積み重ね個人事業主として成功を狙う事。</t>
  </si>
  <si>
    <t>傷官が正官を剋す、落ち着いた雰囲気に見えても、内面に激しい情熱を秘めている。上昇志向が強く、自分のポリシーを 持ち、時には、体制批判をするほど過激な面も。人の上に立つ出世運を活かすには、言葉を大切に伝える事を意識。</t>
  </si>
  <si>
    <t>偏印が傷官を剋し、強烈な個性が混ざり合う。技術や芸術で才能を伸ばせます。個性を大切にしつつ、自由奔放な言 動はセーブすることを意識。</t>
  </si>
  <si>
    <t>印綬が傷官を剋し、鋭い感性を生み出す。人のアドバイスを聴かない偏屈な所あり、サラリーマンは不向き。学問や芸術 方面に進めば才能が花開き、発明や創作活動でも卓越した能力を発揮する。</t>
  </si>
  <si>
    <t>比肩が偏財を剋す、比肩の性質が強くでます。我を通すことで身近の人とのトラブルに注意。行動力があり、目標に向 かって努力する人。活躍の場は、徐々に広がり、趣味を実益化することも吉</t>
  </si>
  <si>
    <t>劫財が偏財を剋し、劫財の性質が表に出ます。お金にルーズな面が出やすいので、計画性を身に着ける事が大切。</t>
  </si>
  <si>
    <t>偏財に食神の性質がプラスされ、幸運な要素が増す組み合わせ。器用に立ち回れず頑固で苦境に立つこともありますが、 それを打ち破っていく強運の持ち主。周囲に引き立てられて地位を築き、財を成す。</t>
  </si>
  <si>
    <t>偏財に傷官が加わって、目的意識の強い、頭のキレる人物。駆け引きも上手。技術の面で秀でる事が多く、プロ意識の 高い仕事人間。</t>
  </si>
  <si>
    <t>偏財が重なり、幅広い適性があり、強い財運を持っています。常識にとらわれず自由に行動するため周囲の評価は分か れますが、自分の信じる道を進むことが開運の鍵。失敗したときの責任は自分がとるという覚悟があれば問題なし。</t>
  </si>
  <si>
    <t>兄弟星の組み合わせですが、お金の出入りが激しく、収入があってもやり繰りに苦労しそうです。その結果、妙に計算高く なってしまう傾向あり。真面目でプレッシャーに弱く、人前で無理しがち、ストレスにならないよう計算高さも必要。</t>
  </si>
  <si>
    <t>偏財に偏官の性質が加わると野心的な性格が強くなり、目標があれば努力を惜しみません。成果を手にしてもそれに飽 き足らず、さらに次のステップを狙う貪欲さがあります。強引すぎて人が離れることも、周りの方を喜ばせることを意識。</t>
    <phoneticPr fontId="3"/>
  </si>
  <si>
    <t>偏財に正官の要素がプラスされる為、性格に積極性が増す。自分のスタイルにこだわるのは良いが、功を焦らない事 目上の人を味方につけることが成功のカギです。</t>
  </si>
  <si>
    <t>偏財が偏印を剋し、プラス面が多く、粘り強い性格となり、頭の回転が速く、器用さもあります。様々な面で重宝される人 材となるでしょう。</t>
  </si>
  <si>
    <t>偏財が印綬を剋し、印綬の良い面が少し割り引かれます。人懐っこくて面倒見がよい。外見ばかりを気にせず謙虚に生き ることで周囲の信用を得て開運できます。</t>
  </si>
  <si>
    <t>比肩が正財を剋し、正財の力が弱くなる。真面目ですが、やや落ち着きがなく、目的が定まりにくいのが難点。苦労や挫 折を乗り越えた後に人生が安定。自分の力または、配偶者の協力で財を築く。</t>
  </si>
  <si>
    <t>劫財が正財を剋し、穏やかそうに見えても芯が強く、困難を乗り越える根性があり、心に決めたことはやり遂げる。仕事と 私生活の両立が難しい。私生活をサポートしてくれる人への感謝が大事</t>
  </si>
  <si>
    <t>正財に食神の要素が加わり、財運は非常に豊かになります。ただ、苦労が少ないために、人間的な深みや気迫に欠ける のが残念。周囲の人への思いやりを忘れず、堅実な生き方を心がければ、順風満帆な人生を送ることができる。</t>
  </si>
  <si>
    <t>正財に傷官の要素が加わって、豊かな感受性と自己中心的な性格の二面性がある人物。頭がよく努力家。プロ意識を 持ち、人から信用を得る事で成功できる。誰かのピンチヒッターを務める事で世に出る暗示も</t>
  </si>
  <si>
    <t>兄弟星の組み合わせ。財運に恵まれ、本業以外でも収入を得れる。正義感が強く、人情にも厚い人。商才があり、真 面目なので、仕事では活躍できます。</t>
  </si>
  <si>
    <t>正財が二つ重なり、多くの収入を得ても、その分出費があります。マメで真面目で、性格も穏やかで人気がある。人の上に立った時は、目先の結果ばかりを追わず、コツコツできる利点を活かすように意識する。</t>
    <phoneticPr fontId="3"/>
  </si>
  <si>
    <t>正財に偏官の要素が加わり、仕事運に恵まれ、財運も安定していますが、地位を得て年を重ねると傲慢になり仕切りた がる。いくら実績があっても自信過剰な態度は、人望を失いますので注意。頭を柔軟にし、新しい分野へも挑戦。</t>
  </si>
  <si>
    <t>正財に正官の要素がプラスされるため、温和で責任感の強い性格で、若い時は苦労をしたとしても、目上の引立てで開 運できる。財運も平均以上。自分の能力を冷静に評価できる。無茶はしない。</t>
  </si>
  <si>
    <t>正財が偏印を剋し、偏印の弱点が緩和され、好奇心が旺盛で流行に敏感ですから、色々なことにチャレンジして博識な 人になる。組織よりも個人で、職人的な仕事がお薦め。</t>
  </si>
  <si>
    <t>正財が印綬を剋し、プライドは高いのに内向的で気難しい性格。人に接する仕事はストレスが溜める為、不向き 専門性の高い製造業や研究職を選ぶと良い。</t>
  </si>
  <si>
    <t>偏官が比肩を剋し、狙ったものは逃がさない凄みのあるスナイパー。野心家で権力欲が強く、強引なやり方で人を支配し ようとする。力がある時は良いが、権力を失った途端に人が離れていくので注意。</t>
  </si>
  <si>
    <t>偏官が劫財を剋しますが、芯の強さが増す。偏官の猪突猛進が強くでる。若いころから高い能力を身に着けておくことが 成功のカギ。</t>
  </si>
  <si>
    <t>食神が偏官を剋しますが、むしろ偏官の良い所が出る。ユーモアのある温厚な人。ただし、本気で怒ったときは大爆発する 迫力が。人気運に恵まれ、それが仕事に成功をもたらします。</t>
  </si>
  <si>
    <t>傷官が偏官を剋し、頭は良くても頑固で神経質な性格。無愛想な態度やストレートな発言に注意。人の上に立つよりは、 自分の能力を活かせる場所で努力を続けることが吉。</t>
    <phoneticPr fontId="3"/>
  </si>
  <si>
    <t>偏官に偏財の性質が加わることで通変星のパワーが倍増。勝負師の様な集中力と気迫がありますから、得意分野の仕 事をすれば、大いに成功するでしょう。面倒見がよく出費が多い。</t>
  </si>
  <si>
    <t>偏官に正財の力がプラスされ、表面は柔らかく見えても芯は強い。義理堅いので、人望を集め成功する。 地位と同時に収入を上げていく人。</t>
    <phoneticPr fontId="3"/>
  </si>
  <si>
    <t>偏官が二つ重なり、偏官のマイナス部分が強調されます。素直に自己実現できない、やり過ぎて空回りする、 自己実現までには紆余曲折ある。落ち着いて、一呼吸を。</t>
    <phoneticPr fontId="3"/>
  </si>
  <si>
    <t>兄弟星の組み合わせ。外面はよくても家族に対しては気難しい。研究熱心で人の面倒もよく、野心家。 謙虚な姿勢を大切に。</t>
  </si>
  <si>
    <t>偏官に偏印の要素がプラスされて、考えるよりも先に行動してしまうような落ち着きのない性格。自分のやり方にこだわりが あり、時に偏屈で、世渡り上手ではありません。無理をするより、自分の生き方を貫いて。</t>
  </si>
  <si>
    <t>偏官に印綬の性質が加わることで、多少偏屈なところはあっても知性的な人になります。ただ何が何でも自分で運命を切 り開く、という気概に乏しいため、実質を伴う成功は難しい。趣味や精神的な楽しみに恵まれる。</t>
  </si>
  <si>
    <t>正官が比肩を剋し、比肩の強すぎる自我が抑えられ、向上心が良い形で発揮され、真面目に努力してキャリアを積んで いく人。頭がよく、堅実な道を選ぶ。人生でつまづくことは少ない。</t>
  </si>
  <si>
    <t>正官が劫財を剋し、吉の作用。堅実な仕事や立場、良い環境を選べば成功する。根が真面目で苦しい状況にも正面 から向き合い自分で自分を追い込みやすいので、注意。</t>
  </si>
  <si>
    <t>食神が正官を剋し、人は良いが芯がブレやすい。重要な場面では、筋を通すことが大切。趣味や好きな分野は、熱心に 取り組みますし、人気運があるため意外な形で成功のチャンスをつかみそう。経済的にも安定しています。</t>
  </si>
  <si>
    <t>傷官が正官を剋し、真面目で几帳面な性格の一方で、プライドが高く、時に子供っぽい自慢をすることも。SNS依存に 注意。夢や目標を実行に移す時、現状を客観的に判断し必要な行動をとるように意識。</t>
  </si>
  <si>
    <t>正官に偏財の性質が加わると、色々なことに手を出す気の多い人。父親からの影響を受ける。心理的プレッシャーとなる。 父親と自分の関係を冷静にとらえ、乗り越えること。</t>
  </si>
  <si>
    <t>正官と正財の理想的な組み合わせ。誠実で温和で品のある人物。目上の人の引き立てに恵まれて社会的に成功。人 望も厚く、苦境に立ったときにはどこからか協力者が現れるでしょう。非情な判断をしたり、大胆な改革をするのは苦手です。</t>
  </si>
  <si>
    <t>兄弟星の組み合わせ。凶の作用。正反対の性格が共存できず、迷いが多く考えがまとまらない。仕事のやり方も始めは 勢いがあり、終わりは稚拙に。表現はソフトだが、実際は無慈悲。枠を拡げる事(ルールを拡げる)。自分で考えすぎない。</t>
  </si>
  <si>
    <t>正官が二つ重なり、律儀でしっかりした人。情より義を重んじる。目的の為なら無理強いも平気。押し付けになっていない か？周りとの調和は？日頃の言動が大切です。</t>
  </si>
  <si>
    <t>正官に偏印の要素がプラスされ、好奇心が旺盛で才能もあります。やりたいことを見つけるまで時間がかかる。プライドが高 いので、下積み時代は辛い思いをしそう、人を当てにせず、自分の力で運を切り開いていくことが大切。</t>
  </si>
  <si>
    <t>正官に印綬の性質が加わることで、知的レベルが高く、品のある人物。感受性豊かで、エレガントな雰囲気を持っている のでどの分野に行っても注目を集めます。成功を手にしても謙虚さを忘れなければ、周囲の尊敬を集めます。</t>
  </si>
  <si>
    <t>偏印に比肩の要素がプラスされ、自分のやり方を頑固に押し通す。プライドが高い上に要領が悪い為組織や一般社会では生きにくい。芸術方面の才能を磨くか、特殊技術を身に着けるのが開運の鍵</t>
    <phoneticPr fontId="3"/>
  </si>
  <si>
    <t>偏印に劫財の性質が加わるために、思い込みが激しく、ときには常識外れな行動を取る。趣味や技芸で才能を開花する。が、好きなことに財産をつぎ込み金銭的に破綻する暗示。着実にお金になる技術を身に着け、大金は計画的に使う。</t>
    <phoneticPr fontId="3"/>
  </si>
  <si>
    <t>偏印が食神を剋し、偏印の要素が強くなります。気まぐれで脈略がなく、多弁な割に、何が言いたいのか分かりづらい。人間関係は不安定。仕事は、興味を持ち続けられる特殊な分野を選ぶことが必要です。</t>
    <phoneticPr fontId="3"/>
  </si>
  <si>
    <t>偏印が傷官を剋し、偏印の性格が強くでます。才能は豊かですが、感情の起伏が激しく言葉にトゲがあるので、自己コントロールに苦労しそう。芸術や技術で能力があっても、それを収入という形で回収するのが大変。アドバイザーを増やす。</t>
    <phoneticPr fontId="3"/>
  </si>
  <si>
    <t>偏財が偏印を剋し、父親との縁が薄い。運勢は安定。器用で機転が利く上に行動力もある。自分で人生をのし上がっていける。自分の意思を曲げずにまっすぐ進むため、敵も作る。</t>
    <phoneticPr fontId="3"/>
  </si>
  <si>
    <t>正財が偏印を剋しますが、偏印のマイナス面を抑えきれません。気が多くて人付き合いは上手ですが、考え方に偏ったところがある。サービス業や芸能関係に向きます。計画性を持つことを意識することが重要</t>
    <phoneticPr fontId="3"/>
  </si>
  <si>
    <t>偏印に偏官の要素が加わると、仕事や境遇が変わりやすくなります。目的意識を持つ事(興味を持ち続ける職に就く)または外回りの多い仕事や自由裁量が可能な職種を選ぶことがポイント</t>
    <phoneticPr fontId="3"/>
  </si>
  <si>
    <t>偏印に正官の性質がプラスされ、性格にやや保守的な面が出てきます。ですが一風変わった分野に興味が向かい、考え方も偏りがち。自分のこだわりを活かせる仕事を選べば成功する</t>
    <phoneticPr fontId="3"/>
  </si>
  <si>
    <t>偏印が二つ重なり、強烈な個性とパワーを生み出します。ユニークな発想で、成功を収める可能性が高い。気分のムラや人の好き嫌いが激しいため、ついてこれる人は少ない。</t>
    <phoneticPr fontId="3"/>
  </si>
  <si>
    <t>兄弟星の組み合わせ。安定しない。意図せずとも本業のほかに副業を持つ暗示。両立するためには、強い意志と才能を磨く努力が必要。成功すれば、マルチに活躍する多忙な人生に。</t>
    <phoneticPr fontId="3"/>
  </si>
  <si>
    <t>印綬に比肩の性質が加わると、独立心と利益を追い求めるパワーが強まります。確実なやり方で物事を進めていく性格で、 人の面倒見もいいため徐々に地位を固めていくでしょう。ただ自分の名誉や金銭欲を満たすことに執着すると孤立。</t>
  </si>
  <si>
    <t>印綬に劫財の性質がプラスされ、野心の強い、利益追求型となる。如才なく振る舞い仕事では順調に昇格する。人の上 に立つと傲慢になり、人の気持ちが離れていく恐れあり。</t>
  </si>
  <si>
    <t>印綬が食神を剋す、印綬の性質が強くでて、プライドの高い、エネルギッシュな人。才能にも恵まれ、アイディアやアピール 力を活かして、自己実現していく。自分の欲に忠実。エゴになり過ぎていないか注意。</t>
  </si>
  <si>
    <t>印綬が傷官を剋す、傷官のマイナス面は緩和されても印綬の力をうまくコントロールできません。働き者で人気運もあり。 独善的になる結果的に運が伸びなやむ。自分の言動がどういう結果につながるか想像力を働かせる様に意識する。</t>
  </si>
  <si>
    <t>偏財が印綬を剋し、吉作用。好きな事をして生きれる。目的達成のために人を踏み台にするような考えは無くしましょう。</t>
  </si>
  <si>
    <t>正財が印綬を剋し、お互いの性質の良さを活かしきれない。頭はいいのに理屈より気分で行動し、周囲を振り回す。神 経質な性格なので、ストレスマネジメントが大切。</t>
  </si>
  <si>
    <t>印綬に偏官の性質が加わることにより、強運となる。話し上手ではないが、人気運に恵まれ、仕事で地位や名誉を得る 必要以上に欲を出し始めると、段々孤立してしまう。</t>
  </si>
  <si>
    <t>印綬に正官は大吉な組み合わせ。才能があり、それを開花させる環境やチャンスに恵まれる幸運な人。明るく寛大な人 で周囲の人望も厚く、社会的に成功を収めます。若い時にできるだけ下積みの苦労をした方が人間的な魅力が増します。</t>
  </si>
  <si>
    <t>兄弟星の組み合わせ。難しい組み合わせです。気が多くて色々なことに手を出すものの、冷めて投げ出してしまう。興味 を持ち続ける工夫が必要。自分の興味のあることは、何かを探求し、技術を取得する。</t>
  </si>
  <si>
    <t>印綬が二つ重なり、凶作用。知識欲が旺盛で、こだわりが強く、現実社会では生きにくい。組織には向かないので、一人 でできる仕事を選ぶ。</t>
  </si>
  <si>
    <t>生年月日・生まれた時間</t>
    <rPh sb="0" eb="4">
      <t>セイネンガッピ</t>
    </rPh>
    <rPh sb="5" eb="6">
      <t>ウ</t>
    </rPh>
    <rPh sb="9" eb="11">
      <t>ジカン</t>
    </rPh>
    <phoneticPr fontId="3"/>
  </si>
  <si>
    <t>出生地</t>
    <rPh sb="0" eb="3">
      <t>シュッセイチ</t>
    </rPh>
    <phoneticPr fontId="3"/>
  </si>
  <si>
    <t>年齢</t>
    <rPh sb="0" eb="2">
      <t>ネンレイ</t>
    </rPh>
    <phoneticPr fontId="3"/>
  </si>
  <si>
    <t>性別</t>
    <rPh sb="0" eb="2">
      <t>セイベツ</t>
    </rPh>
    <phoneticPr fontId="3"/>
  </si>
  <si>
    <t>氏名</t>
    <rPh sb="0" eb="2">
      <t>シメイ</t>
    </rPh>
    <phoneticPr fontId="3"/>
  </si>
  <si>
    <t>五行判定</t>
    <rPh sb="0" eb="3">
      <t>ゴギョウハンテイ</t>
    </rPh>
    <phoneticPr fontId="3"/>
  </si>
  <si>
    <t>日柱</t>
  </si>
  <si>
    <t>年柱</t>
    <rPh sb="0" eb="1">
      <t>ネン</t>
    </rPh>
    <rPh sb="1" eb="2">
      <t>ハシラ</t>
    </rPh>
    <phoneticPr fontId="3"/>
  </si>
  <si>
    <t>時柱</t>
    <rPh sb="0" eb="1">
      <t>ジ</t>
    </rPh>
    <rPh sb="1" eb="2">
      <t>チュウ</t>
    </rPh>
    <phoneticPr fontId="3"/>
  </si>
  <si>
    <t>日柱</t>
    <rPh sb="0" eb="1">
      <t>ヒ</t>
    </rPh>
    <rPh sb="1" eb="2">
      <t>チュウ</t>
    </rPh>
    <phoneticPr fontId="3"/>
  </si>
  <si>
    <t>年柱</t>
    <rPh sb="0" eb="1">
      <t>ネン</t>
    </rPh>
    <rPh sb="1" eb="2">
      <t>チュウ</t>
    </rPh>
    <phoneticPr fontId="3"/>
  </si>
  <si>
    <t>合計</t>
    <rPh sb="0" eb="2">
      <t>ゴウケイ</t>
    </rPh>
    <phoneticPr fontId="3"/>
  </si>
  <si>
    <t>干支</t>
    <rPh sb="0" eb="2">
      <t>カンシ</t>
    </rPh>
    <phoneticPr fontId="3"/>
  </si>
  <si>
    <t>蔵干</t>
    <rPh sb="0" eb="2">
      <t>ゾウカン</t>
    </rPh>
    <phoneticPr fontId="3"/>
  </si>
  <si>
    <t>通変星</t>
    <rPh sb="0" eb="1">
      <t>ツウ</t>
    </rPh>
    <rPh sb="1" eb="2">
      <t>ヘン</t>
    </rPh>
    <rPh sb="2" eb="3">
      <t>ホシ</t>
    </rPh>
    <phoneticPr fontId="3"/>
  </si>
  <si>
    <t>蔵干通変星</t>
    <rPh sb="0" eb="2">
      <t>ゾウカン</t>
    </rPh>
    <rPh sb="2" eb="3">
      <t>ツウ</t>
    </rPh>
    <rPh sb="3" eb="4">
      <t>ヘン</t>
    </rPh>
    <rPh sb="4" eb="5">
      <t>ホシ</t>
    </rPh>
    <phoneticPr fontId="3"/>
  </si>
  <si>
    <t>水</t>
    <rPh sb="0" eb="1">
      <t>ミズ</t>
    </rPh>
    <phoneticPr fontId="3"/>
  </si>
  <si>
    <t>十二運星</t>
    <rPh sb="0" eb="2">
      <t>ジュウニ</t>
    </rPh>
    <rPh sb="2" eb="3">
      <t>ウン</t>
    </rPh>
    <rPh sb="3" eb="4">
      <t>ホシ</t>
    </rPh>
    <phoneticPr fontId="3"/>
  </si>
  <si>
    <t>空亡(天中殺)</t>
    <rPh sb="0" eb="2">
      <t>クウボウ</t>
    </rPh>
    <phoneticPr fontId="3"/>
  </si>
  <si>
    <t>※空亡：素直・反省・感謝を忘れずに。自我を無理に通すより流れに乗るとき。可能性を信じること。</t>
    <rPh sb="10" eb="12">
      <t>カンシャ</t>
    </rPh>
    <rPh sb="18" eb="20">
      <t>ジガ</t>
    </rPh>
    <rPh sb="21" eb="23">
      <t>ムリ</t>
    </rPh>
    <rPh sb="24" eb="25">
      <t>トオ</t>
    </rPh>
    <rPh sb="28" eb="29">
      <t>ナガ</t>
    </rPh>
    <rPh sb="31" eb="32">
      <t>ノ</t>
    </rPh>
    <phoneticPr fontId="3"/>
  </si>
  <si>
    <t>※傷官：細かいところに気が付く、プライドが高い、口の禍が起こりやすい。</t>
    <rPh sb="1" eb="3">
      <t>ショウカン</t>
    </rPh>
    <phoneticPr fontId="3"/>
  </si>
  <si>
    <t>●運気を上げるために取り入れるもの・気を付けること</t>
    <rPh sb="1" eb="3">
      <t>ウンキ</t>
    </rPh>
    <rPh sb="4" eb="5">
      <t>ア</t>
    </rPh>
    <rPh sb="10" eb="11">
      <t>ト</t>
    </rPh>
    <rPh sb="12" eb="13">
      <t>イ</t>
    </rPh>
    <rPh sb="18" eb="19">
      <t>キ</t>
    </rPh>
    <rPh sb="20" eb="21">
      <t>ツ</t>
    </rPh>
    <phoneticPr fontId="3"/>
  </si>
  <si>
    <t>用神判定</t>
    <rPh sb="0" eb="4">
      <t>ヨウジンハンテイ</t>
    </rPh>
    <phoneticPr fontId="3"/>
  </si>
  <si>
    <t>運気上昇</t>
    <rPh sb="0" eb="4">
      <t>ウンキジョウショウ</t>
    </rPh>
    <phoneticPr fontId="3"/>
  </si>
  <si>
    <t>※用神：日干を中心にした十干のバランス、対運の影響など、運勢を上昇させるための重要な因子。</t>
    <rPh sb="1" eb="3">
      <t>ヨウジン</t>
    </rPh>
    <rPh sb="4" eb="6">
      <t>ニッカン</t>
    </rPh>
    <rPh sb="7" eb="9">
      <t>チュウシン</t>
    </rPh>
    <rPh sb="12" eb="14">
      <t>ジュッカン</t>
    </rPh>
    <rPh sb="20" eb="22">
      <t>タイウン</t>
    </rPh>
    <rPh sb="23" eb="25">
      <t>エイキョウ</t>
    </rPh>
    <rPh sb="28" eb="30">
      <t>ウンセイ</t>
    </rPh>
    <rPh sb="31" eb="33">
      <t>ジョウショウ</t>
    </rPh>
    <rPh sb="39" eb="41">
      <t>ジュウヨウ</t>
    </rPh>
    <rPh sb="42" eb="44">
      <t>インシ</t>
    </rPh>
    <phoneticPr fontId="3"/>
  </si>
  <si>
    <t>老後の過ごし方</t>
    <rPh sb="0" eb="2">
      <t>ロウゴ</t>
    </rPh>
    <rPh sb="3" eb="4">
      <t>ス</t>
    </rPh>
    <rPh sb="6" eb="7">
      <t>カタ</t>
    </rPh>
    <phoneticPr fontId="3"/>
  </si>
  <si>
    <t>希望</t>
    <rPh sb="0" eb="2">
      <t>キボウ</t>
    </rPh>
    <phoneticPr fontId="3"/>
  </si>
  <si>
    <t>理想</t>
    <rPh sb="0" eb="2">
      <t>リソウ</t>
    </rPh>
    <phoneticPr fontId="3"/>
  </si>
  <si>
    <t>一人の時の自分</t>
    <rPh sb="0" eb="2">
      <t>ヒトリ</t>
    </rPh>
    <rPh sb="3" eb="4">
      <t>トキ</t>
    </rPh>
    <rPh sb="5" eb="7">
      <t>ジブン</t>
    </rPh>
    <phoneticPr fontId="3"/>
  </si>
  <si>
    <t>目的</t>
    <rPh sb="0" eb="2">
      <t>モクテキ</t>
    </rPh>
    <phoneticPr fontId="3"/>
  </si>
  <si>
    <t>初対面の人との自分</t>
    <rPh sb="0" eb="3">
      <t>ショタイメン</t>
    </rPh>
    <rPh sb="4" eb="5">
      <t>ヒト</t>
    </rPh>
    <rPh sb="7" eb="9">
      <t>ジブン</t>
    </rPh>
    <phoneticPr fontId="3"/>
  </si>
  <si>
    <t>表面</t>
    <rPh sb="0" eb="2">
      <t>ヒョウメン</t>
    </rPh>
    <phoneticPr fontId="3"/>
  </si>
  <si>
    <t>手段</t>
    <rPh sb="0" eb="2">
      <t>シュダン</t>
    </rPh>
    <phoneticPr fontId="3"/>
  </si>
  <si>
    <t>意思決定</t>
    <rPh sb="0" eb="2">
      <t>イシ</t>
    </rPh>
    <rPh sb="2" eb="4">
      <t>ケッテイ</t>
    </rPh>
    <phoneticPr fontId="3"/>
  </si>
  <si>
    <t>意思</t>
    <rPh sb="0" eb="2">
      <t>イシ</t>
    </rPh>
    <phoneticPr fontId="3"/>
  </si>
  <si>
    <t>思考</t>
    <rPh sb="0" eb="2">
      <t>シコウ</t>
    </rPh>
    <phoneticPr fontId="3"/>
  </si>
  <si>
    <t>＜右脳型・左脳型＞</t>
    <rPh sb="1" eb="3">
      <t>ウノウ</t>
    </rPh>
    <rPh sb="3" eb="4">
      <t>ガタ</t>
    </rPh>
    <rPh sb="5" eb="7">
      <t>サノウ</t>
    </rPh>
    <rPh sb="7" eb="8">
      <t>ガタ</t>
    </rPh>
    <phoneticPr fontId="3"/>
  </si>
  <si>
    <t>＜メリット・デメリット＞</t>
    <phoneticPr fontId="3"/>
  </si>
  <si>
    <t>＜仕事4分類＞</t>
    <rPh sb="1" eb="3">
      <t>シゴト</t>
    </rPh>
    <rPh sb="4" eb="6">
      <t>ブンルイ</t>
    </rPh>
    <phoneticPr fontId="3"/>
  </si>
  <si>
    <t>左脳</t>
    <rPh sb="0" eb="2">
      <t>サノウ</t>
    </rPh>
    <phoneticPr fontId="3"/>
  </si>
  <si>
    <t>現場型守り</t>
  </si>
  <si>
    <t>管理型ムードメーカー</t>
  </si>
  <si>
    <t>管理型アイデアマン</t>
  </si>
  <si>
    <t>＜目標への向かい方＞</t>
    <rPh sb="1" eb="3">
      <t>モクヒョウ</t>
    </rPh>
    <rPh sb="5" eb="6">
      <t>ム</t>
    </rPh>
    <rPh sb="8" eb="9">
      <t>カタ</t>
    </rPh>
    <phoneticPr fontId="3"/>
  </si>
  <si>
    <t>順行or逆行</t>
    <rPh sb="0" eb="2">
      <t>ジュンコウ</t>
    </rPh>
    <rPh sb="4" eb="6">
      <t>ギャッコウ</t>
    </rPh>
    <phoneticPr fontId="3"/>
  </si>
  <si>
    <t>年中の天干を見る</t>
    <rPh sb="0" eb="2">
      <t>ネンチュウ</t>
    </rPh>
    <rPh sb="3" eb="5">
      <t>テンカン</t>
    </rPh>
    <rPh sb="6" eb="7">
      <t>ミ</t>
    </rPh>
    <phoneticPr fontId="3"/>
  </si>
  <si>
    <t>生日-節入日</t>
    <rPh sb="0" eb="1">
      <t>ウ</t>
    </rPh>
    <rPh sb="1" eb="2">
      <t>ヒ</t>
    </rPh>
    <rPh sb="3" eb="5">
      <t>セツイ</t>
    </rPh>
    <rPh sb="5" eb="6">
      <t>ビ</t>
    </rPh>
    <phoneticPr fontId="3"/>
  </si>
  <si>
    <t>順行・逆行に注意</t>
    <rPh sb="0" eb="2">
      <t>ジュンコウ</t>
    </rPh>
    <rPh sb="3" eb="5">
      <t>ギャッコウ</t>
    </rPh>
    <rPh sb="6" eb="8">
      <t>チュウイ</t>
    </rPh>
    <phoneticPr fontId="3"/>
  </si>
  <si>
    <t>÷3</t>
    <phoneticPr fontId="3"/>
  </si>
  <si>
    <t>年代マーカー処理用</t>
    <rPh sb="0" eb="2">
      <t>ネンダイ</t>
    </rPh>
    <rPh sb="6" eb="9">
      <t>ショリヨウ</t>
    </rPh>
    <phoneticPr fontId="3"/>
  </si>
  <si>
    <t>２月</t>
    <rPh sb="1" eb="2">
      <t>ガツ</t>
    </rPh>
    <phoneticPr fontId="3"/>
  </si>
  <si>
    <t>３月</t>
    <rPh sb="1" eb="2">
      <t>ガツ</t>
    </rPh>
    <phoneticPr fontId="3"/>
  </si>
  <si>
    <t>４月</t>
    <rPh sb="1" eb="2">
      <t>ガツ</t>
    </rPh>
    <phoneticPr fontId="3"/>
  </si>
  <si>
    <t>５月</t>
    <rPh sb="1" eb="2">
      <t>ガツ</t>
    </rPh>
    <phoneticPr fontId="3"/>
  </si>
  <si>
    <t>6月</t>
    <rPh sb="1" eb="2">
      <t>ガツ</t>
    </rPh>
    <phoneticPr fontId="3"/>
  </si>
  <si>
    <t>７月</t>
    <rPh sb="1" eb="2">
      <t>ガツ</t>
    </rPh>
    <phoneticPr fontId="3"/>
  </si>
  <si>
    <t>８月</t>
    <rPh sb="1" eb="2">
      <t>ガツ</t>
    </rPh>
    <phoneticPr fontId="3"/>
  </si>
  <si>
    <t>９月</t>
    <rPh sb="1" eb="2">
      <t>ガツ</t>
    </rPh>
    <phoneticPr fontId="3"/>
  </si>
  <si>
    <t>10月</t>
    <rPh sb="2" eb="3">
      <t>ガツ</t>
    </rPh>
    <phoneticPr fontId="3"/>
  </si>
  <si>
    <t>11月</t>
    <rPh sb="2" eb="3">
      <t>ガツ</t>
    </rPh>
    <phoneticPr fontId="3"/>
  </si>
  <si>
    <t>12月</t>
    <rPh sb="2" eb="3">
      <t>ガツ</t>
    </rPh>
    <phoneticPr fontId="3"/>
  </si>
  <si>
    <t>1月</t>
    <rPh sb="1" eb="2">
      <t>ガツ</t>
    </rPh>
    <phoneticPr fontId="3"/>
  </si>
  <si>
    <t>空亡判定</t>
    <rPh sb="0" eb="4">
      <t>クウボウハンテイ</t>
    </rPh>
    <phoneticPr fontId="3"/>
  </si>
  <si>
    <t>［氏名］</t>
  </si>
  <si>
    <t>［点数］</t>
  </si>
  <si>
    <t>［年齢帯］</t>
  </si>
  <si>
    <t>［通変星］</t>
  </si>
  <si>
    <t>［干］</t>
  </si>
  <si>
    <t>［支］</t>
  </si>
  <si>
    <t>通変星</t>
  </si>
  <si>
    <t>［星］</t>
  </si>
  <si>
    <t>意思決定の時の自分（年柱）</t>
  </si>
  <si>
    <t>初対面の人と会った時の自分（月柱）</t>
  </si>
  <si>
    <t>一人の時の自分（日柱）</t>
  </si>
  <si>
    <t>どんな老後を過ごしたいか（時柱）</t>
  </si>
  <si>
    <t>●考え方の傾向</t>
  </si>
  <si>
    <t>幼年期</t>
  </si>
  <si>
    <t>青年期</t>
  </si>
  <si>
    <t>成熟期</t>
  </si>
  <si>
    <t>老年期</t>
  </si>
  <si>
    <t>［判定名］</t>
  </si>
  <si>
    <t>今年の影響：木 8 → 9（+1）、水 8 → 12（+4）</t>
  </si>
  <si>
    <t>大運の影響：木 9 → 8（-1）、火 4 → 6（+2）</t>
  </si>
  <si>
    <t>A 元命式のみ</t>
  </si>
  <si>
    <t>差分・グラフの数値は配置確認用です。</t>
  </si>
  <si>
    <t>●特殊な命式</t>
  </si>
  <si>
    <t>［正式な判定説明］</t>
  </si>
  <si>
    <t>●干支から読み取れるもの</t>
  </si>
  <si>
    <t>●通変星・蔵干通変星から読み取れるもの</t>
  </si>
  <si>
    <t>●本来の自分らしさ　現在段階：［人生段階］　［通変星 × 蔵干通変星］</t>
  </si>
  <si>
    <t>●十二運星から読み取れる性格</t>
  </si>
  <si>
    <t>［十二運星名］　キーワード：［正式キーワード］</t>
  </si>
  <si>
    <t>●大運</t>
  </si>
  <si>
    <t>●年運　太罫線：接木運の境界（試作表示）</t>
    <phoneticPr fontId="3"/>
  </si>
  <si>
    <t>［対象年］</t>
  </si>
  <si>
    <t>年運テーマ：［正式テーマ］</t>
  </si>
  <si>
    <t>月運（2月～翌年1月）　赤い字：空亡</t>
  </si>
  <si>
    <t>●総合アドバイス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</si>
</sst>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F800]dddd\,\ mmmm\ dd\,\ yyyy"/>
    <numFmt numFmtId="177" formatCode="General&quot;年&quot;"/>
    <numFmt numFmtId="178" formatCode="General&quot;月&quot;"/>
    <numFmt numFmtId="179" formatCode="General&quot;日&quot;"/>
    <numFmt numFmtId="180" formatCode="h&quot;時&quot;mm&quot;分生まれ&quot;"/>
  </numFmts>
  <fonts count="46" x14ac:knownFonts="1">
    <font>
      <sz val="11"/>
      <color theme="1"/>
      <name val="游ゴシック"/>
      <family val="2"/>
      <charset val="128"/>
      <scheme val="minor"/>
    </font>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theme="1"/>
      <name val="游ゴシック"/>
      <family val="3"/>
      <charset val="128"/>
      <scheme val="minor"/>
    </font>
    <font>
      <b/>
      <sz val="11"/>
      <color theme="1"/>
      <name val="游ゴシック"/>
      <family val="3"/>
      <charset val="128"/>
      <scheme val="minor"/>
    </font>
    <font>
      <sz val="12"/>
      <color rgb="FF4A3A1C"/>
      <name val="Meiryo UI"/>
      <family val="3"/>
      <charset val="128"/>
    </font>
    <font>
      <sz val="8"/>
      <color theme="1"/>
      <name val="游ゴシック"/>
      <family val="2"/>
      <charset val="128"/>
      <scheme val="minor"/>
    </font>
    <font>
      <sz val="12"/>
      <color theme="1"/>
      <name val="游ゴシック"/>
      <family val="2"/>
      <charset val="128"/>
      <scheme val="minor"/>
    </font>
    <font>
      <sz val="11"/>
      <color theme="0" tint="-0.499984740745262"/>
      <name val="游ゴシック"/>
      <family val="2"/>
      <charset val="128"/>
      <scheme val="minor"/>
    </font>
    <font>
      <sz val="14"/>
      <color rgb="FF4A3A1C"/>
      <name val="Meiryo UI"/>
      <family val="3"/>
      <charset val="128"/>
    </font>
    <font>
      <sz val="12"/>
      <color theme="1"/>
      <name val="HGS創英角ﾎﾟｯﾌﾟ体"/>
      <family val="3"/>
      <charset val="128"/>
    </font>
    <font>
      <sz val="14"/>
      <color theme="1"/>
      <name val="HGS創英角ﾎﾟｯﾌﾟ体"/>
      <family val="3"/>
      <charset val="128"/>
    </font>
    <font>
      <b/>
      <sz val="12"/>
      <color rgb="FF4A3A1C"/>
      <name val="游ゴシック"/>
      <family val="3"/>
      <charset val="128"/>
      <scheme val="minor"/>
    </font>
    <font>
      <b/>
      <sz val="12"/>
      <color theme="1"/>
      <name val="游ゴシック"/>
      <family val="3"/>
      <charset val="128"/>
      <scheme val="minor"/>
    </font>
    <font>
      <sz val="11"/>
      <name val="游ゴシック"/>
      <family val="3"/>
      <charset val="128"/>
      <scheme val="minor"/>
    </font>
    <font>
      <b/>
      <sz val="11"/>
      <color rgb="FF4A3A1C"/>
      <name val="游ゴシック"/>
      <family val="3"/>
      <charset val="128"/>
      <scheme val="minor"/>
    </font>
    <font>
      <sz val="11"/>
      <color rgb="FF000000"/>
      <name val="游ゴシック"/>
      <family val="3"/>
      <charset val="128"/>
      <scheme val="minor"/>
    </font>
    <font>
      <sz val="12"/>
      <color rgb="FF000000"/>
      <name val="HGS創英角ﾎﾟｯﾌﾟ体"/>
      <family val="3"/>
      <charset val="128"/>
    </font>
    <font>
      <sz val="12"/>
      <color rgb="FF4A3A1C"/>
      <name val="HGS創英角ﾎﾟｯﾌﾟ体"/>
      <family val="3"/>
      <charset val="128"/>
    </font>
    <font>
      <b/>
      <sz val="11"/>
      <color rgb="FF000000"/>
      <name val="游ゴシック"/>
      <family val="3"/>
      <charset val="128"/>
      <scheme val="minor"/>
    </font>
    <font>
      <sz val="14"/>
      <color theme="1"/>
      <name val="游ゴシック"/>
      <family val="2"/>
      <charset val="128"/>
      <scheme val="minor"/>
    </font>
    <font>
      <b/>
      <sz val="11"/>
      <color rgb="FFFF0000"/>
      <name val="游ゴシック"/>
      <family val="3"/>
      <charset val="128"/>
      <scheme val="minor"/>
    </font>
    <font>
      <sz val="11"/>
      <color rgb="FFFF0000"/>
      <name val="游ゴシック"/>
      <family val="3"/>
      <charset val="128"/>
      <scheme val="minor"/>
    </font>
    <font>
      <sz val="14"/>
      <color rgb="FF000000"/>
      <name val="Meiryo UI"/>
      <family val="3"/>
      <charset val="128"/>
    </font>
    <font>
      <sz val="9"/>
      <name val="游ゴシック"/>
      <family val="2"/>
      <charset val="128"/>
      <scheme val="minor"/>
    </font>
    <font>
      <sz val="12"/>
      <color rgb="FF4A3A1C"/>
      <name val="游ゴシック"/>
      <family val="3"/>
      <charset val="128"/>
      <scheme val="minor"/>
    </font>
    <font>
      <sz val="12"/>
      <color theme="1"/>
      <name val="游ゴシック"/>
      <family val="3"/>
      <charset val="128"/>
      <scheme val="minor"/>
    </font>
    <font>
      <sz val="12"/>
      <color rgb="FF000000"/>
      <name val="游ゴシック"/>
      <family val="3"/>
      <charset val="128"/>
      <scheme val="minor"/>
    </font>
    <font>
      <sz val="11"/>
      <name val="游ゴシック"/>
      <family val="2"/>
      <charset val="128"/>
      <scheme val="minor"/>
    </font>
    <font>
      <sz val="10"/>
      <color rgb="FF4A3A1C"/>
      <name val="Meiryo UI"/>
      <family val="3"/>
      <charset val="128"/>
    </font>
    <font>
      <sz val="11"/>
      <color rgb="FF4A3A1C"/>
      <name val="Meiryo UI"/>
      <family val="3"/>
      <charset val="128"/>
    </font>
    <font>
      <sz val="9"/>
      <color theme="1"/>
      <name val="游ゴシック"/>
      <family val="2"/>
      <charset val="128"/>
      <scheme val="minor"/>
    </font>
    <font>
      <b/>
      <sz val="11"/>
      <name val="游ゴシック"/>
      <family val="3"/>
      <charset val="128"/>
      <scheme val="minor"/>
    </font>
    <font>
      <sz val="14"/>
      <name val="Meiryo UI"/>
      <family val="3"/>
      <charset val="128"/>
    </font>
    <font>
      <sz val="10"/>
      <color rgb="FF4A3A1C"/>
      <name val="游ゴシック"/>
      <family val="3"/>
      <charset val="128"/>
      <scheme val="minor"/>
    </font>
    <font>
      <sz val="10"/>
      <color theme="1"/>
      <name val="游ゴシック"/>
      <family val="2"/>
      <charset val="128"/>
      <scheme val="minor"/>
    </font>
    <font>
      <sz val="10"/>
      <color theme="2" tint="-0.499984740745262"/>
      <name val="游ゴシック"/>
      <family val="3"/>
      <charset val="128"/>
      <scheme val="minor"/>
    </font>
    <font>
      <sz val="11"/>
      <color theme="0" tint="-0.499984740745262"/>
      <name val="游ゴシック"/>
      <family val="3"/>
      <charset val="128"/>
      <scheme val="minor"/>
    </font>
    <font>
      <sz val="11"/>
      <color theme="2" tint="-0.499984740745262"/>
      <name val="游ゴシック"/>
      <family val="3"/>
      <charset val="128"/>
      <scheme val="minor"/>
    </font>
    <font>
      <sz val="9"/>
      <color rgb="FF000000"/>
      <name val="游ゴシック"/>
      <family val="2"/>
      <charset val="128"/>
      <scheme val="minor"/>
    </font>
    <font>
      <sz val="11"/>
      <color rgb="FF000000"/>
      <name val="游ゴシック"/>
      <family val="2"/>
      <charset val="128"/>
      <scheme val="minor"/>
    </font>
    <font>
      <sz val="8"/>
      <color rgb="FF000000"/>
      <name val="游ゴシック"/>
      <family val="2"/>
      <charset val="128"/>
      <scheme val="minor"/>
    </font>
    <font>
      <sz val="10"/>
      <color rgb="FF000000"/>
      <name val="游ゴシック"/>
      <family val="3"/>
      <charset val="128"/>
      <scheme val="minor"/>
    </font>
    <font>
      <b/>
      <sz val="9"/>
      <color rgb="FF000000"/>
      <name val="游ゴシック"/>
      <family val="3"/>
      <charset val="128"/>
      <scheme val="minor"/>
    </font>
    <font>
      <sz val="8"/>
      <color rgb="FF000000"/>
      <name val="游ゴシック"/>
      <family val="3"/>
      <charset val="128"/>
      <scheme val="minor"/>
    </font>
  </fonts>
  <fills count="12">
    <fill>
      <patternFill patternType="none"/>
    </fill>
    <fill>
      <patternFill patternType="gray125"/>
    </fill>
    <fill>
      <patternFill patternType="solid">
        <fgColor theme="8" tint="0.79998168889431442"/>
        <bgColor indexed="64"/>
      </patternFill>
    </fill>
    <fill>
      <patternFill patternType="solid">
        <fgColor rgb="FFFFCCFF"/>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rgb="FFFFCCCC"/>
        <bgColor indexed="64"/>
      </patternFill>
    </fill>
    <fill>
      <patternFill patternType="solid">
        <fgColor theme="7" tint="0.79998168889431442"/>
        <bgColor indexed="64"/>
      </patternFill>
    </fill>
    <fill>
      <patternFill patternType="solid">
        <fgColor rgb="FFE6E6E6"/>
        <bgColor indexed="64"/>
      </patternFill>
    </fill>
  </fills>
  <borders count="7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top/>
      <bottom style="thin">
        <color indexed="64"/>
      </bottom>
      <diagonal/>
    </border>
    <border>
      <left/>
      <right/>
      <top style="double">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hair">
        <color indexed="64"/>
      </right>
      <top style="medium">
        <color indexed="64"/>
      </top>
      <bottom/>
      <diagonal/>
    </border>
    <border>
      <left style="medium">
        <color indexed="64"/>
      </left>
      <right style="hair">
        <color indexed="64"/>
      </right>
      <top/>
      <bottom style="medium">
        <color indexed="64"/>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medium">
        <color indexed="64"/>
      </top>
      <bottom style="double">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ck">
        <color indexed="64"/>
      </right>
      <top style="medium">
        <color indexed="64"/>
      </top>
      <bottom style="double">
        <color indexed="64"/>
      </bottom>
      <diagonal/>
    </border>
    <border>
      <left/>
      <right style="thick">
        <color indexed="64"/>
      </right>
      <top/>
      <bottom/>
      <diagonal/>
    </border>
    <border>
      <left/>
      <right style="thick">
        <color indexed="64"/>
      </right>
      <top/>
      <bottom style="medium">
        <color indexed="64"/>
      </bottom>
      <diagonal/>
    </border>
    <border>
      <left style="thick">
        <color indexed="64"/>
      </left>
      <right style="medium">
        <color indexed="64"/>
      </right>
      <top style="medium">
        <color indexed="64"/>
      </top>
      <bottom style="double">
        <color indexed="64"/>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right style="thick">
        <color indexed="64"/>
      </right>
      <top style="double">
        <color indexed="64"/>
      </top>
      <bottom/>
      <diagonal/>
    </border>
    <border>
      <left style="thick">
        <color indexed="64"/>
      </left>
      <right style="medium">
        <color indexed="64"/>
      </right>
      <top style="double">
        <color indexed="64"/>
      </top>
      <bottom/>
      <diagonal/>
    </border>
  </borders>
  <cellStyleXfs count="2">
    <xf numFmtId="0" fontId="0" fillId="0" borderId="0">
      <alignment vertical="center"/>
    </xf>
    <xf numFmtId="9" fontId="1" fillId="0" borderId="0" applyFont="0" applyFill="0" applyBorder="0" applyAlignment="0" applyProtection="0">
      <alignment vertical="center"/>
    </xf>
  </cellStyleXfs>
  <cellXfs count="221">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0" xfId="0" applyAlignment="1">
      <alignment horizontal="left" vertical="center"/>
    </xf>
    <xf numFmtId="0" fontId="4" fillId="0" borderId="0" xfId="0" applyFont="1" applyAlignment="1">
      <alignment horizontal="left" vertical="center"/>
    </xf>
    <xf numFmtId="0" fontId="0" fillId="0" borderId="0" xfId="0" applyAlignment="1">
      <alignment horizontal="centerContinuous" vertical="center"/>
    </xf>
    <xf numFmtId="0" fontId="0" fillId="0" borderId="0" xfId="0" applyAlignment="1">
      <alignment vertical="center" wrapText="1"/>
    </xf>
    <xf numFmtId="0" fontId="5" fillId="0" borderId="0" xfId="0" applyFont="1" applyAlignment="1">
      <alignment horizontal="center" vertical="center"/>
    </xf>
    <xf numFmtId="176" fontId="0" fillId="0" borderId="0" xfId="0" applyNumberFormat="1" applyAlignment="1">
      <alignment horizontal="left" vertical="center"/>
    </xf>
    <xf numFmtId="0" fontId="6" fillId="0" borderId="0" xfId="0" applyFont="1">
      <alignment vertical="center"/>
    </xf>
    <xf numFmtId="0" fontId="7" fillId="0" borderId="0" xfId="0" applyFont="1" applyAlignment="1">
      <alignment horizontal="centerContinuous"/>
    </xf>
    <xf numFmtId="0" fontId="8" fillId="0" borderId="0" xfId="0" applyFont="1" applyAlignment="1">
      <alignment horizontal="centerContinuous" vertical="center"/>
    </xf>
    <xf numFmtId="0" fontId="5" fillId="2" borderId="24" xfId="0" applyFont="1" applyFill="1" applyBorder="1" applyAlignment="1">
      <alignment horizontal="center" vertical="center"/>
    </xf>
    <xf numFmtId="0" fontId="5" fillId="2" borderId="25" xfId="0" applyFont="1" applyFill="1" applyBorder="1" applyAlignment="1">
      <alignment horizontal="center" vertical="center"/>
    </xf>
    <xf numFmtId="0" fontId="5" fillId="2" borderId="26" xfId="0" applyFont="1" applyFill="1" applyBorder="1" applyAlignment="1">
      <alignment horizontal="center" vertical="center"/>
    </xf>
    <xf numFmtId="0" fontId="8" fillId="0" borderId="0" xfId="0" applyFont="1" applyAlignment="1">
      <alignment horizontal="right" vertical="center"/>
    </xf>
    <xf numFmtId="0" fontId="8" fillId="0" borderId="27" xfId="0" applyFont="1" applyBorder="1" applyAlignment="1">
      <alignment horizontal="centerContinuous" vertical="center"/>
    </xf>
    <xf numFmtId="177" fontId="0" fillId="0" borderId="19" xfId="0" applyNumberFormat="1" applyBorder="1" applyAlignment="1">
      <alignment horizontal="center" vertical="center"/>
    </xf>
    <xf numFmtId="178" fontId="0" fillId="0" borderId="20" xfId="0" applyNumberFormat="1" applyBorder="1" applyAlignment="1">
      <alignment horizontal="center" vertical="center"/>
    </xf>
    <xf numFmtId="179" fontId="0" fillId="0" borderId="20" xfId="0" applyNumberFormat="1" applyBorder="1" applyAlignment="1">
      <alignment horizontal="center" vertical="center"/>
    </xf>
    <xf numFmtId="20" fontId="0" fillId="0" borderId="29" xfId="0" applyNumberForma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14" fontId="9" fillId="0" borderId="0" xfId="0" quotePrefix="1" applyNumberFormat="1" applyFont="1">
      <alignment vertical="center"/>
    </xf>
    <xf numFmtId="0" fontId="8" fillId="0" borderId="0" xfId="0" applyFont="1">
      <alignment vertical="center"/>
    </xf>
    <xf numFmtId="20" fontId="0" fillId="0" borderId="0" xfId="0" applyNumberFormat="1" applyAlignment="1">
      <alignment horizontal="left" vertical="center"/>
    </xf>
    <xf numFmtId="0" fontId="0" fillId="0" borderId="0" xfId="0" applyAlignment="1">
      <alignment horizontal="right" vertical="center"/>
    </xf>
    <xf numFmtId="0" fontId="10" fillId="0" borderId="0" xfId="0" applyFont="1" applyAlignment="1">
      <alignment horizontal="left" vertical="center" readingOrder="1"/>
    </xf>
    <xf numFmtId="0" fontId="0" fillId="3" borderId="8" xfId="0" applyFill="1" applyBorder="1">
      <alignment vertical="center"/>
    </xf>
    <xf numFmtId="20" fontId="0" fillId="0" borderId="0" xfId="0" applyNumberFormat="1" applyAlignment="1">
      <alignment horizontal="center" vertical="center"/>
    </xf>
    <xf numFmtId="0" fontId="5" fillId="4" borderId="32" xfId="0" applyFont="1" applyFill="1" applyBorder="1" applyAlignment="1">
      <alignment horizontal="center" vertical="center" wrapText="1"/>
    </xf>
    <xf numFmtId="0" fontId="5" fillId="4" borderId="33" xfId="0" applyFont="1" applyFill="1" applyBorder="1" applyAlignment="1">
      <alignment horizontal="center" vertical="center"/>
    </xf>
    <xf numFmtId="0" fontId="5" fillId="4" borderId="34" xfId="0" applyFont="1" applyFill="1" applyBorder="1" applyAlignment="1">
      <alignment horizontal="center" vertical="center"/>
    </xf>
    <xf numFmtId="0" fontId="0" fillId="0" borderId="10" xfId="0" applyBorder="1">
      <alignment vertical="center"/>
    </xf>
    <xf numFmtId="0" fontId="11" fillId="0" borderId="0" xfId="0" applyFont="1" applyAlignment="1">
      <alignment horizontal="center" vertical="center"/>
    </xf>
    <xf numFmtId="0" fontId="11" fillId="0" borderId="0" xfId="0" applyFont="1" applyAlignment="1">
      <alignment horizontal="left" vertical="center"/>
    </xf>
    <xf numFmtId="0" fontId="12" fillId="0" borderId="0" xfId="0" applyFont="1" applyAlignment="1">
      <alignment horizontal="center" vertical="center"/>
    </xf>
    <xf numFmtId="0" fontId="11" fillId="0" borderId="0" xfId="0" applyFont="1">
      <alignment vertical="center"/>
    </xf>
    <xf numFmtId="0" fontId="13" fillId="0" borderId="8" xfId="0" applyFont="1" applyBorder="1" applyAlignment="1">
      <alignment horizontal="left" vertical="center" readingOrder="1"/>
    </xf>
    <xf numFmtId="0" fontId="13" fillId="0" borderId="8" xfId="0" applyFont="1" applyBorder="1" applyAlignment="1">
      <alignment horizontal="center" vertical="center" readingOrder="1"/>
    </xf>
    <xf numFmtId="0" fontId="14" fillId="0" borderId="8" xfId="0" applyFont="1" applyBorder="1" applyAlignment="1">
      <alignment horizontal="center" vertical="center"/>
    </xf>
    <xf numFmtId="0" fontId="14" fillId="5" borderId="8" xfId="0" applyFont="1" applyFill="1" applyBorder="1" applyAlignment="1">
      <alignment horizontal="center" vertical="center"/>
    </xf>
    <xf numFmtId="0" fontId="15" fillId="0" borderId="36" xfId="0" quotePrefix="1" applyFont="1" applyBorder="1" applyAlignment="1">
      <alignment horizontal="center" vertical="center"/>
    </xf>
    <xf numFmtId="0" fontId="15" fillId="0" borderId="33" xfId="0" quotePrefix="1" applyFont="1" applyBorder="1" applyAlignment="1">
      <alignment horizontal="center" vertical="center"/>
    </xf>
    <xf numFmtId="0" fontId="15" fillId="0" borderId="34" xfId="0" quotePrefix="1" applyFont="1" applyBorder="1" applyAlignment="1">
      <alignment horizontal="center" vertical="center"/>
    </xf>
    <xf numFmtId="0" fontId="16" fillId="2" borderId="8" xfId="0" applyFont="1" applyFill="1" applyBorder="1" applyAlignment="1">
      <alignment horizontal="center" vertical="center" readingOrder="1"/>
    </xf>
    <xf numFmtId="0" fontId="17" fillId="7" borderId="8" xfId="0" applyFont="1" applyFill="1" applyBorder="1" applyAlignment="1">
      <alignment horizontal="right" vertical="center" readingOrder="1"/>
    </xf>
    <xf numFmtId="0" fontId="4" fillId="7" borderId="8" xfId="0" applyFont="1" applyFill="1" applyBorder="1">
      <alignment vertical="center"/>
    </xf>
    <xf numFmtId="0" fontId="16" fillId="5" borderId="8" xfId="0" applyFont="1" applyFill="1" applyBorder="1" applyAlignment="1">
      <alignment horizontal="right" vertical="center" readingOrder="1"/>
    </xf>
    <xf numFmtId="0" fontId="5" fillId="6" borderId="37" xfId="0" applyFont="1" applyFill="1" applyBorder="1" applyAlignment="1">
      <alignment horizontal="center" vertical="center"/>
    </xf>
    <xf numFmtId="0" fontId="15" fillId="0" borderId="38" xfId="0" quotePrefix="1" applyFont="1" applyBorder="1" applyAlignment="1">
      <alignment horizontal="center" vertical="center"/>
    </xf>
    <xf numFmtId="0" fontId="15" fillId="0" borderId="39" xfId="0" quotePrefix="1" applyFont="1" applyBorder="1" applyAlignment="1">
      <alignment horizontal="center" vertical="center"/>
    </xf>
    <xf numFmtId="0" fontId="15" fillId="0" borderId="40" xfId="0" quotePrefix="1" applyFont="1" applyBorder="1" applyAlignment="1">
      <alignment horizontal="center" vertical="center"/>
    </xf>
    <xf numFmtId="0" fontId="15" fillId="0" borderId="41" xfId="0" quotePrefix="1" applyFont="1" applyBorder="1" applyAlignment="1">
      <alignment horizontal="center" vertical="center"/>
    </xf>
    <xf numFmtId="0" fontId="12" fillId="0" borderId="0" xfId="0" applyFont="1" applyAlignment="1">
      <alignment horizontal="center" vertical="center" readingOrder="1"/>
    </xf>
    <xf numFmtId="0" fontId="15" fillId="0" borderId="7" xfId="0"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8" fillId="0" borderId="0" xfId="0" applyFont="1" applyAlignment="1">
      <alignment horizontal="left" vertical="center" readingOrder="1"/>
    </xf>
    <xf numFmtId="0" fontId="15" fillId="0" borderId="42" xfId="0" applyFont="1" applyBorder="1" applyAlignment="1">
      <alignment horizontal="center" vertical="center"/>
    </xf>
    <xf numFmtId="0" fontId="19" fillId="0" borderId="0" xfId="0" applyFont="1" applyAlignment="1">
      <alignment horizontal="left" vertical="center" readingOrder="1"/>
    </xf>
    <xf numFmtId="0" fontId="20" fillId="2" borderId="8" xfId="0" applyFont="1" applyFill="1" applyBorder="1" applyAlignment="1">
      <alignment horizontal="center" vertical="center" readingOrder="1"/>
    </xf>
    <xf numFmtId="0" fontId="5" fillId="6" borderId="37" xfId="0" applyFont="1" applyFill="1" applyBorder="1" applyAlignment="1">
      <alignment horizontal="center" vertical="center" shrinkToFit="1"/>
    </xf>
    <xf numFmtId="0" fontId="21" fillId="0" borderId="0" xfId="0" applyFont="1">
      <alignment vertical="center"/>
    </xf>
    <xf numFmtId="0" fontId="5" fillId="6" borderId="43" xfId="0" applyFont="1" applyFill="1" applyBorder="1" applyAlignment="1">
      <alignment horizontal="center" vertical="center"/>
    </xf>
    <xf numFmtId="0" fontId="15" fillId="0" borderId="44" xfId="0" applyFont="1" applyBorder="1" applyAlignment="1">
      <alignment horizontal="center" vertical="center"/>
    </xf>
    <xf numFmtId="0" fontId="15" fillId="0" borderId="45" xfId="0"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23" fillId="0" borderId="49" xfId="0" applyFont="1" applyBorder="1" applyAlignment="1">
      <alignment horizontal="center" vertical="center"/>
    </xf>
    <xf numFmtId="0" fontId="24" fillId="0" borderId="0" xfId="0" applyFont="1" applyAlignment="1">
      <alignment horizontal="left" vertical="center" readingOrder="1"/>
    </xf>
    <xf numFmtId="0" fontId="15" fillId="0" borderId="0" xfId="0" applyFont="1">
      <alignment vertical="center"/>
    </xf>
    <xf numFmtId="0" fontId="25" fillId="0" borderId="0" xfId="0" applyFont="1" applyAlignment="1">
      <alignment horizontal="right" vertical="center"/>
    </xf>
    <xf numFmtId="0" fontId="26" fillId="0" borderId="0" xfId="0" applyFont="1" applyAlignment="1">
      <alignment horizontal="center" vertical="center" readingOrder="1"/>
    </xf>
    <xf numFmtId="0" fontId="27" fillId="0" borderId="0" xfId="0" applyFont="1">
      <alignment vertical="center"/>
    </xf>
    <xf numFmtId="0" fontId="5" fillId="0" borderId="0" xfId="0" applyFont="1">
      <alignment vertical="center"/>
    </xf>
    <xf numFmtId="0" fontId="15" fillId="0" borderId="0" xfId="0" applyFont="1" applyAlignment="1">
      <alignment horizontal="center" vertical="center"/>
    </xf>
    <xf numFmtId="0" fontId="28" fillId="0" borderId="0" xfId="0" applyFont="1" applyAlignment="1">
      <alignment horizontal="left" vertical="center" readingOrder="1"/>
    </xf>
    <xf numFmtId="0" fontId="29" fillId="0" borderId="0" xfId="0" applyFont="1" applyAlignment="1">
      <alignment vertical="center" wrapText="1"/>
    </xf>
    <xf numFmtId="0" fontId="5" fillId="8" borderId="4" xfId="0" applyFont="1" applyFill="1" applyBorder="1" applyAlignment="1">
      <alignment horizontal="center" vertical="center"/>
    </xf>
    <xf numFmtId="0" fontId="5" fillId="9" borderId="4" xfId="0" applyFont="1" applyFill="1" applyBorder="1" applyAlignment="1">
      <alignment horizontal="center" vertical="center"/>
    </xf>
    <xf numFmtId="0" fontId="30" fillId="0" borderId="0" xfId="0" applyFont="1" applyAlignment="1">
      <alignment horizontal="right" vertical="center" readingOrder="1"/>
    </xf>
    <xf numFmtId="0" fontId="31" fillId="0" borderId="8" xfId="0" applyFont="1" applyBorder="1" applyAlignment="1">
      <alignment horizontal="center" vertical="center" readingOrder="1"/>
    </xf>
    <xf numFmtId="0" fontId="5" fillId="0" borderId="52" xfId="0" applyFont="1" applyBorder="1" applyAlignment="1">
      <alignment horizontal="center" vertical="center" wrapText="1"/>
    </xf>
    <xf numFmtId="0" fontId="0" fillId="0" borderId="0" xfId="0" applyAlignment="1">
      <alignment horizontal="left" vertical="center" wrapText="1"/>
    </xf>
    <xf numFmtId="0" fontId="10" fillId="0" borderId="0" xfId="0" applyFont="1" applyAlignment="1">
      <alignment horizontal="center" vertical="center" readingOrder="1"/>
    </xf>
    <xf numFmtId="0" fontId="5" fillId="9" borderId="53" xfId="0" applyFont="1" applyFill="1" applyBorder="1" applyAlignment="1">
      <alignment horizontal="center" vertical="center" wrapText="1"/>
    </xf>
    <xf numFmtId="0" fontId="32" fillId="0" borderId="0" xfId="0" applyFont="1" applyAlignment="1">
      <alignment horizontal="right" vertical="center"/>
    </xf>
    <xf numFmtId="0" fontId="34" fillId="0" borderId="0" xfId="0" applyFont="1" applyAlignment="1">
      <alignment horizontal="left" vertical="center" readingOrder="1"/>
    </xf>
    <xf numFmtId="0" fontId="29" fillId="0" borderId="0" xfId="0" applyFont="1" applyAlignment="1"/>
    <xf numFmtId="0" fontId="17" fillId="0" borderId="0" xfId="0" applyFont="1" applyAlignment="1">
      <alignment horizontal="left" vertical="center" readingOrder="1"/>
    </xf>
    <xf numFmtId="0" fontId="0" fillId="0" borderId="0" xfId="0" applyAlignment="1">
      <alignment vertical="center" shrinkToFit="1"/>
    </xf>
    <xf numFmtId="0" fontId="17" fillId="0" borderId="0" xfId="0" applyFont="1" applyAlignment="1">
      <alignment horizontal="right" vertical="center" readingOrder="1"/>
    </xf>
    <xf numFmtId="0" fontId="4" fillId="0" borderId="0" xfId="0" applyFont="1">
      <alignment vertical="center"/>
    </xf>
    <xf numFmtId="0" fontId="4" fillId="0" borderId="0" xfId="0" applyFont="1" applyAlignment="1">
      <alignment horizontal="right" vertical="center"/>
    </xf>
    <xf numFmtId="0" fontId="0" fillId="0" borderId="8" xfId="0" applyBorder="1">
      <alignment vertical="center"/>
    </xf>
    <xf numFmtId="9" fontId="0" fillId="0" borderId="8" xfId="1" applyFont="1" applyBorder="1">
      <alignment vertical="center"/>
    </xf>
    <xf numFmtId="0" fontId="4" fillId="0" borderId="8" xfId="0" applyFont="1" applyBorder="1">
      <alignment vertical="center"/>
    </xf>
    <xf numFmtId="0" fontId="29" fillId="0" borderId="57" xfId="0" applyFont="1" applyBorder="1" applyAlignment="1"/>
    <xf numFmtId="0" fontId="29" fillId="0" borderId="54" xfId="0" applyFont="1" applyBorder="1" applyAlignment="1"/>
    <xf numFmtId="0" fontId="33" fillId="0" borderId="58" xfId="0" applyFont="1" applyBorder="1" applyAlignment="1"/>
    <xf numFmtId="0" fontId="33" fillId="0" borderId="27" xfId="0" applyFont="1" applyBorder="1" applyAlignment="1"/>
    <xf numFmtId="0" fontId="33" fillId="0" borderId="59" xfId="0" applyFont="1" applyBorder="1" applyAlignment="1"/>
    <xf numFmtId="0" fontId="29" fillId="0" borderId="17" xfId="0" applyFont="1" applyBorder="1" applyAlignment="1"/>
    <xf numFmtId="0" fontId="29" fillId="0" borderId="55" xfId="0" applyFont="1" applyBorder="1" applyAlignment="1"/>
    <xf numFmtId="0" fontId="0" fillId="0" borderId="54" xfId="0" applyBorder="1">
      <alignment vertical="center"/>
    </xf>
    <xf numFmtId="0" fontId="0" fillId="0" borderId="58" xfId="0" applyBorder="1" applyAlignment="1">
      <alignment horizontal="center" vertical="center"/>
    </xf>
    <xf numFmtId="0" fontId="15" fillId="0" borderId="27" xfId="0" applyFont="1" applyBorder="1">
      <alignment vertical="center"/>
    </xf>
    <xf numFmtId="0" fontId="0" fillId="0" borderId="27" xfId="0" applyBorder="1">
      <alignment vertical="center"/>
    </xf>
    <xf numFmtId="0" fontId="0" fillId="0" borderId="59" xfId="0" applyBorder="1">
      <alignment vertical="center"/>
    </xf>
    <xf numFmtId="0" fontId="0" fillId="0" borderId="58" xfId="0" applyBorder="1">
      <alignment vertical="center"/>
    </xf>
    <xf numFmtId="0" fontId="10" fillId="0" borderId="59" xfId="0" applyFont="1" applyBorder="1" applyAlignment="1">
      <alignment horizontal="left" vertical="center" readingOrder="1"/>
    </xf>
    <xf numFmtId="0" fontId="5" fillId="10" borderId="22" xfId="0" applyFont="1" applyFill="1" applyBorder="1" applyAlignment="1">
      <alignment horizontal="center" vertical="center"/>
    </xf>
    <xf numFmtId="0" fontId="5" fillId="10" borderId="60" xfId="0" applyFont="1" applyFill="1" applyBorder="1" applyAlignment="1">
      <alignment horizontal="center" vertical="center"/>
    </xf>
    <xf numFmtId="0" fontId="5" fillId="10" borderId="23" xfId="0" applyFont="1" applyFill="1" applyBorder="1" applyAlignment="1">
      <alignment horizontal="center" vertical="center"/>
    </xf>
    <xf numFmtId="0" fontId="35" fillId="0" borderId="8" xfId="0" applyFont="1" applyBorder="1" applyAlignment="1">
      <alignment horizontal="center" vertical="center" readingOrder="1"/>
    </xf>
    <xf numFmtId="0" fontId="0" fillId="7" borderId="8" xfId="0" applyFill="1" applyBorder="1" applyAlignment="1">
      <alignment horizontal="center" vertical="center"/>
    </xf>
    <xf numFmtId="0" fontId="2" fillId="0" borderId="0" xfId="0" applyFont="1">
      <alignment vertical="center"/>
    </xf>
    <xf numFmtId="0" fontId="36" fillId="0" borderId="8" xfId="0" applyFont="1" applyBorder="1" applyAlignment="1">
      <alignment horizontal="center" vertical="center"/>
    </xf>
    <xf numFmtId="0" fontId="30" fillId="7" borderId="8" xfId="0" applyFont="1" applyFill="1" applyBorder="1" applyAlignment="1">
      <alignment horizontal="right" vertical="center" readingOrder="1"/>
    </xf>
    <xf numFmtId="0" fontId="37" fillId="0" borderId="4" xfId="0" applyFont="1" applyBorder="1" applyAlignment="1">
      <alignment horizontal="center" vertical="center"/>
    </xf>
    <xf numFmtId="0" fontId="37" fillId="0" borderId="6" xfId="0" applyFont="1" applyBorder="1" applyAlignment="1">
      <alignment horizontal="center" vertical="center"/>
    </xf>
    <xf numFmtId="0" fontId="37" fillId="0" borderId="5" xfId="0" applyFont="1" applyBorder="1" applyAlignment="1">
      <alignment horizontal="center" vertical="center"/>
    </xf>
    <xf numFmtId="0" fontId="36" fillId="3" borderId="13" xfId="0" applyFont="1" applyFill="1" applyBorder="1">
      <alignment vertical="center"/>
    </xf>
    <xf numFmtId="0" fontId="37" fillId="0" borderId="10" xfId="0" applyFont="1" applyBorder="1" applyAlignment="1">
      <alignment horizontal="center" vertical="center"/>
    </xf>
    <xf numFmtId="0" fontId="37" fillId="0" borderId="11" xfId="0" applyFont="1" applyBorder="1" applyAlignment="1">
      <alignment horizontal="center" vertical="center"/>
    </xf>
    <xf numFmtId="0" fontId="37" fillId="0" borderId="0" xfId="0" applyFont="1" applyAlignment="1">
      <alignment horizontal="center" vertical="center"/>
    </xf>
    <xf numFmtId="0" fontId="9" fillId="0" borderId="8" xfId="0" applyFont="1" applyBorder="1">
      <alignment vertical="center"/>
    </xf>
    <xf numFmtId="0" fontId="9" fillId="3" borderId="8" xfId="0" applyFont="1" applyFill="1" applyBorder="1">
      <alignment vertical="center"/>
    </xf>
    <xf numFmtId="0" fontId="38" fillId="3" borderId="8" xfId="0" applyFont="1" applyFill="1" applyBorder="1">
      <alignment vertical="center"/>
    </xf>
    <xf numFmtId="0" fontId="37" fillId="0" borderId="19" xfId="0" applyFont="1" applyBorder="1" applyAlignment="1">
      <alignment horizontal="center" vertical="center"/>
    </xf>
    <xf numFmtId="0" fontId="37" fillId="0" borderId="21" xfId="0" applyFont="1" applyBorder="1" applyAlignment="1">
      <alignment horizontal="center" vertical="center"/>
    </xf>
    <xf numFmtId="0" fontId="37" fillId="0" borderId="20" xfId="0" applyFont="1" applyBorder="1" applyAlignment="1">
      <alignment horizontal="center" vertical="center"/>
    </xf>
    <xf numFmtId="0" fontId="23" fillId="0" borderId="0" xfId="0" applyFont="1" applyAlignment="1">
      <alignment horizontal="center" vertical="center"/>
    </xf>
    <xf numFmtId="0" fontId="33" fillId="4" borderId="32" xfId="0" applyFont="1" applyFill="1" applyBorder="1" applyAlignment="1">
      <alignment horizontal="center" vertical="center"/>
    </xf>
    <xf numFmtId="0" fontId="33" fillId="4" borderId="48" xfId="0" applyFont="1" applyFill="1" applyBorder="1" applyAlignment="1">
      <alignment horizontal="center" vertical="center"/>
    </xf>
    <xf numFmtId="0" fontId="33" fillId="4" borderId="61" xfId="0" applyFont="1" applyFill="1" applyBorder="1" applyAlignment="1">
      <alignment horizontal="center" vertical="center"/>
    </xf>
    <xf numFmtId="0" fontId="33" fillId="4" borderId="63" xfId="0" applyFont="1" applyFill="1" applyBorder="1" applyAlignment="1">
      <alignment horizontal="center" vertical="center"/>
    </xf>
    <xf numFmtId="0" fontId="33" fillId="4" borderId="62" xfId="0" applyFont="1" applyFill="1" applyBorder="1" applyAlignment="1">
      <alignment horizontal="center" vertical="center"/>
    </xf>
    <xf numFmtId="0" fontId="33" fillId="4" borderId="0" xfId="0" applyFont="1" applyFill="1" applyAlignment="1">
      <alignment horizontal="center" vertical="center"/>
    </xf>
    <xf numFmtId="0" fontId="38" fillId="0" borderId="8" xfId="0" applyFont="1" applyBorder="1" applyAlignment="1">
      <alignment horizontal="center" vertical="center"/>
    </xf>
    <xf numFmtId="0" fontId="9" fillId="3" borderId="8" xfId="0" applyFont="1" applyFill="1" applyBorder="1" applyAlignment="1">
      <alignment horizontal="center" vertical="center"/>
    </xf>
    <xf numFmtId="0" fontId="32" fillId="0" borderId="0" xfId="0" applyFont="1" applyAlignment="1">
      <alignment horizontal="center" vertical="center" wrapText="1"/>
    </xf>
    <xf numFmtId="0" fontId="39" fillId="0" borderId="1" xfId="0" applyFont="1" applyBorder="1" applyAlignment="1">
      <alignment horizontal="center" vertical="center"/>
    </xf>
    <xf numFmtId="0" fontId="39" fillId="0" borderId="2" xfId="0" applyFont="1" applyBorder="1" applyAlignment="1">
      <alignment horizontal="center" vertical="center"/>
    </xf>
    <xf numFmtId="0" fontId="39" fillId="0" borderId="3" xfId="0" applyFont="1" applyBorder="1" applyAlignment="1">
      <alignment horizontal="center" vertical="center"/>
    </xf>
    <xf numFmtId="0" fontId="39" fillId="0" borderId="7" xfId="0" applyFont="1" applyBorder="1" applyAlignment="1">
      <alignment horizontal="center" vertical="center"/>
    </xf>
    <xf numFmtId="0" fontId="39" fillId="0" borderId="8" xfId="0" applyFont="1" applyBorder="1" applyAlignment="1">
      <alignment horizontal="center" vertical="center"/>
    </xf>
    <xf numFmtId="0" fontId="39" fillId="0" borderId="9" xfId="0" applyFont="1" applyBorder="1" applyAlignment="1">
      <alignment horizontal="center" vertical="center"/>
    </xf>
    <xf numFmtId="0" fontId="39" fillId="0" borderId="44" xfId="0" applyFont="1" applyBorder="1" applyAlignment="1">
      <alignment horizontal="center" vertical="center"/>
    </xf>
    <xf numFmtId="0" fontId="39" fillId="0" borderId="45" xfId="0" applyFont="1" applyBorder="1" applyAlignment="1">
      <alignment horizontal="center" vertical="center"/>
    </xf>
    <xf numFmtId="0" fontId="39" fillId="0" borderId="46" xfId="0" applyFont="1" applyBorder="1" applyAlignment="1">
      <alignment horizontal="center" vertical="center"/>
    </xf>
    <xf numFmtId="0" fontId="23" fillId="0" borderId="0" xfId="0" applyFont="1">
      <alignment vertical="center"/>
    </xf>
    <xf numFmtId="0" fontId="21" fillId="0" borderId="0" xfId="0" applyFont="1" applyAlignment="1">
      <alignment horizontal="left" vertical="top"/>
    </xf>
    <xf numFmtId="0" fontId="40" fillId="0" borderId="0" xfId="0" applyFont="1" applyAlignment="1">
      <alignment horizontal="center" vertical="center"/>
    </xf>
    <xf numFmtId="0" fontId="5" fillId="10" borderId="64" xfId="0" applyFont="1" applyFill="1" applyBorder="1" applyAlignment="1">
      <alignment horizontal="center" vertical="center"/>
    </xf>
    <xf numFmtId="0" fontId="37" fillId="0" borderId="65" xfId="0" applyFont="1" applyBorder="1" applyAlignment="1">
      <alignment horizontal="center" vertical="center"/>
    </xf>
    <xf numFmtId="0" fontId="37" fillId="0" borderId="66" xfId="0" applyFont="1" applyBorder="1" applyAlignment="1">
      <alignment horizontal="center" vertical="center"/>
    </xf>
    <xf numFmtId="0" fontId="33" fillId="10" borderId="67" xfId="0" applyFont="1" applyFill="1" applyBorder="1" applyAlignment="1">
      <alignment horizontal="center" vertical="center"/>
    </xf>
    <xf numFmtId="0" fontId="37" fillId="0" borderId="68" xfId="0" applyFont="1" applyBorder="1" applyAlignment="1">
      <alignment horizontal="center" vertical="center"/>
    </xf>
    <xf numFmtId="0" fontId="37" fillId="0" borderId="69" xfId="0" applyFont="1" applyBorder="1" applyAlignment="1">
      <alignment horizontal="center" vertical="center"/>
    </xf>
    <xf numFmtId="0" fontId="41" fillId="0" borderId="0" xfId="0" applyFont="1">
      <alignment vertical="center"/>
    </xf>
    <xf numFmtId="0" fontId="17" fillId="0" borderId="8" xfId="0" applyFont="1" applyBorder="1" applyAlignment="1">
      <alignment horizontal="left" vertical="center"/>
    </xf>
    <xf numFmtId="0" fontId="42" fillId="0" borderId="0" xfId="0" applyFont="1">
      <alignment vertical="center"/>
    </xf>
    <xf numFmtId="0" fontId="20" fillId="11" borderId="8" xfId="0" applyFont="1" applyFill="1" applyBorder="1" applyAlignment="1">
      <alignment horizontal="left" vertical="center"/>
    </xf>
    <xf numFmtId="0" fontId="37" fillId="0" borderId="70" xfId="0" applyFont="1" applyBorder="1" applyAlignment="1">
      <alignment horizontal="center" vertical="center"/>
    </xf>
    <xf numFmtId="0" fontId="37" fillId="0" borderId="71" xfId="0" applyFont="1" applyBorder="1" applyAlignment="1">
      <alignment horizontal="center" vertical="center"/>
    </xf>
    <xf numFmtId="0" fontId="0" fillId="0" borderId="0" xfId="0" applyAlignment="1">
      <alignment vertical="center" wrapText="1"/>
    </xf>
    <xf numFmtId="0" fontId="33" fillId="0" borderId="56" xfId="0" applyFont="1" applyBorder="1" applyAlignment="1"/>
    <xf numFmtId="0" fontId="33" fillId="0" borderId="17" xfId="0" applyFont="1" applyBorder="1" applyAlignment="1"/>
    <xf numFmtId="0" fontId="33" fillId="0" borderId="55" xfId="0" applyFont="1" applyBorder="1" applyAlignment="1"/>
    <xf numFmtId="0" fontId="33" fillId="0" borderId="56" xfId="0" applyFont="1" applyBorder="1" applyAlignment="1">
      <alignment horizontal="left"/>
    </xf>
    <xf numFmtId="0" fontId="33" fillId="0" borderId="17" xfId="0" applyFont="1" applyBorder="1" applyAlignment="1">
      <alignment horizontal="left"/>
    </xf>
    <xf numFmtId="0" fontId="33" fillId="0" borderId="55" xfId="0" applyFont="1" applyBorder="1" applyAlignment="1">
      <alignment horizontal="left"/>
    </xf>
    <xf numFmtId="0" fontId="33" fillId="0" borderId="57" xfId="0" applyFont="1" applyBorder="1" applyAlignment="1"/>
    <xf numFmtId="0" fontId="33" fillId="0" borderId="0" xfId="0" applyFont="1" applyAlignment="1"/>
    <xf numFmtId="0" fontId="20" fillId="0" borderId="0" xfId="0" applyFont="1">
      <alignment vertical="center"/>
    </xf>
    <xf numFmtId="0" fontId="41" fillId="0" borderId="0" xfId="0" applyFont="1">
      <alignment vertical="center"/>
    </xf>
    <xf numFmtId="0" fontId="43" fillId="0" borderId="8" xfId="0" applyFont="1" applyBorder="1" applyAlignment="1">
      <alignment horizontal="left" vertical="center"/>
    </xf>
    <xf numFmtId="0" fontId="20" fillId="11" borderId="8" xfId="0" applyFont="1" applyFill="1" applyBorder="1" applyAlignment="1">
      <alignment horizontal="left" vertical="center"/>
    </xf>
    <xf numFmtId="0" fontId="17" fillId="0" borderId="8" xfId="0" applyFont="1" applyBorder="1" applyAlignment="1">
      <alignment horizontal="left" vertical="center"/>
    </xf>
    <xf numFmtId="0" fontId="4" fillId="0" borderId="51" xfId="0" applyFont="1" applyBorder="1" applyAlignment="1">
      <alignment horizontal="center" vertical="center"/>
    </xf>
    <xf numFmtId="0" fontId="4" fillId="0" borderId="6" xfId="0" applyFont="1" applyBorder="1" applyAlignment="1">
      <alignment horizontal="center" vertical="center"/>
    </xf>
    <xf numFmtId="0" fontId="4" fillId="0" borderId="51" xfId="0" applyFont="1" applyBorder="1" applyAlignment="1">
      <alignment horizontal="center" vertical="center" shrinkToFit="1"/>
    </xf>
    <xf numFmtId="0" fontId="4" fillId="0" borderId="6" xfId="0" applyFont="1" applyBorder="1" applyAlignment="1">
      <alignment horizontal="center" vertical="center" shrinkToFit="1"/>
    </xf>
    <xf numFmtId="0" fontId="0" fillId="0" borderId="5" xfId="0" applyBorder="1" applyAlignment="1">
      <alignment vertical="center" shrinkToFit="1"/>
    </xf>
    <xf numFmtId="0" fontId="0" fillId="0" borderId="6" xfId="0" applyBorder="1" applyAlignment="1">
      <alignment vertical="center" shrinkToFit="1"/>
    </xf>
    <xf numFmtId="0" fontId="0" fillId="9" borderId="20" xfId="0" applyFill="1" applyBorder="1" applyAlignment="1">
      <alignment vertical="center" shrinkToFit="1"/>
    </xf>
    <xf numFmtId="0" fontId="0" fillId="9" borderId="21" xfId="0" applyFill="1" applyBorder="1" applyAlignment="1">
      <alignment vertical="center" shrinkToFit="1"/>
    </xf>
    <xf numFmtId="0" fontId="0" fillId="0" borderId="0" xfId="0" applyAlignment="1">
      <alignment horizontal="left" vertical="center" wrapText="1"/>
    </xf>
    <xf numFmtId="0" fontId="5" fillId="2" borderId="22" xfId="0" applyFont="1" applyFill="1" applyBorder="1" applyAlignment="1">
      <alignment horizontal="center" vertical="center"/>
    </xf>
    <xf numFmtId="0" fontId="5" fillId="2" borderId="23" xfId="0" applyFont="1" applyFill="1" applyBorder="1" applyAlignment="1">
      <alignment horizontal="center" vertical="center"/>
    </xf>
    <xf numFmtId="180" fontId="0" fillId="0" borderId="28" xfId="0" applyNumberFormat="1" applyBorder="1" applyAlignment="1">
      <alignment horizontal="center" vertical="center"/>
    </xf>
    <xf numFmtId="0" fontId="5" fillId="6" borderId="35" xfId="0" applyFont="1" applyFill="1" applyBorder="1" applyAlignment="1">
      <alignment horizontal="center" vertical="center"/>
    </xf>
    <xf numFmtId="0" fontId="5" fillId="6" borderId="37" xfId="0" applyFont="1" applyFill="1" applyBorder="1" applyAlignment="1">
      <alignment horizontal="center" vertical="center"/>
    </xf>
    <xf numFmtId="0" fontId="22" fillId="6" borderId="47" xfId="0" applyFont="1" applyFill="1" applyBorder="1" applyAlignment="1">
      <alignment horizontal="center" vertical="center" wrapText="1"/>
    </xf>
    <xf numFmtId="0" fontId="22" fillId="6" borderId="48" xfId="0" applyFont="1" applyFill="1" applyBorder="1" applyAlignment="1">
      <alignment horizontal="center" vertical="center" wrapText="1"/>
    </xf>
    <xf numFmtId="0" fontId="15" fillId="0" borderId="49" xfId="0" applyFont="1" applyBorder="1" applyAlignment="1">
      <alignment horizontal="center" vertical="center"/>
    </xf>
    <xf numFmtId="0" fontId="15" fillId="0" borderId="50" xfId="0" applyFont="1" applyBorder="1" applyAlignment="1">
      <alignment horizontal="center" vertical="center"/>
    </xf>
    <xf numFmtId="0" fontId="44" fillId="0" borderId="0" xfId="0" applyFont="1">
      <alignment vertical="center"/>
    </xf>
    <xf numFmtId="0" fontId="45" fillId="0" borderId="8" xfId="0" applyFont="1" applyBorder="1" applyAlignment="1">
      <alignment horizontal="left" vertical="center"/>
    </xf>
  </cellXfs>
  <cellStyles count="2">
    <cellStyle name="パーセント" xfId="1" builtinId="5"/>
    <cellStyle name="標準" xfId="0" builtinId="0"/>
  </cellStyles>
  <dxfs count="2">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568183143773698"/>
          <c:y val="0.10713632926088855"/>
          <c:w val="0.66287635898686648"/>
          <c:h val="0.88204182368976936"/>
        </c:manualLayout>
      </c:layout>
      <c:pieChart>
        <c:varyColors val="1"/>
        <c:ser>
          <c:idx val="0"/>
          <c:order val="0"/>
          <c:spPr>
            <a:ln w="9525">
              <a:solidFill>
                <a:sysClr val="windowText" lastClr="000000"/>
              </a:solidFill>
            </a:ln>
          </c:spPr>
          <c:dPt>
            <c:idx val="0"/>
            <c:bubble3D val="0"/>
            <c:spPr>
              <a:solidFill>
                <a:schemeClr val="accent1"/>
              </a:solidFill>
              <a:ln w="9525">
                <a:solidFill>
                  <a:sysClr val="windowText" lastClr="000000"/>
                </a:solidFill>
              </a:ln>
              <a:effectLst/>
            </c:spPr>
            <c:extLst>
              <c:ext xmlns:c16="http://schemas.microsoft.com/office/drawing/2014/chart" uri="{C3380CC4-5D6E-409C-BE32-E72D297353CC}">
                <c16:uniqueId val="{00000001-FCBF-48DE-AA54-BCEBE7C38E00}"/>
              </c:ext>
            </c:extLst>
          </c:dPt>
          <c:dPt>
            <c:idx val="1"/>
            <c:bubble3D val="0"/>
            <c:spPr>
              <a:solidFill>
                <a:schemeClr val="accent2"/>
              </a:solidFill>
              <a:ln w="9525">
                <a:solidFill>
                  <a:sysClr val="windowText" lastClr="000000"/>
                </a:solidFill>
              </a:ln>
              <a:effectLst/>
            </c:spPr>
            <c:extLst>
              <c:ext xmlns:c16="http://schemas.microsoft.com/office/drawing/2014/chart" uri="{C3380CC4-5D6E-409C-BE32-E72D297353CC}">
                <c16:uniqueId val="{00000003-FCBF-48DE-AA54-BCEBE7C38E00}"/>
              </c:ext>
            </c:extLst>
          </c:dPt>
          <c:dPt>
            <c:idx val="2"/>
            <c:bubble3D val="0"/>
            <c:spPr>
              <a:solidFill>
                <a:schemeClr val="accent3"/>
              </a:solidFill>
              <a:ln w="9525">
                <a:solidFill>
                  <a:sysClr val="windowText" lastClr="000000"/>
                </a:solidFill>
              </a:ln>
              <a:effectLst/>
            </c:spPr>
            <c:extLst>
              <c:ext xmlns:c16="http://schemas.microsoft.com/office/drawing/2014/chart" uri="{C3380CC4-5D6E-409C-BE32-E72D297353CC}">
                <c16:uniqueId val="{00000005-FCBF-48DE-AA54-BCEBE7C38E00}"/>
              </c:ext>
            </c:extLst>
          </c:dPt>
          <c:dPt>
            <c:idx val="3"/>
            <c:bubble3D val="0"/>
            <c:spPr>
              <a:solidFill>
                <a:schemeClr val="accent4"/>
              </a:solidFill>
              <a:ln w="9525">
                <a:solidFill>
                  <a:sysClr val="windowText" lastClr="000000"/>
                </a:solidFill>
              </a:ln>
              <a:effectLst/>
            </c:spPr>
            <c:extLst>
              <c:ext xmlns:c16="http://schemas.microsoft.com/office/drawing/2014/chart" uri="{C3380CC4-5D6E-409C-BE32-E72D297353CC}">
                <c16:uniqueId val="{00000007-FCBF-48DE-AA54-BCEBE7C38E00}"/>
              </c:ext>
            </c:extLst>
          </c:dPt>
          <c:dLbls>
            <c:dLbl>
              <c:idx val="0"/>
              <c:layout>
                <c:manualLayout>
                  <c:x val="0.28845162477610675"/>
                  <c:y val="4.6016154295149036E-3"/>
                </c:manualLayout>
              </c:layout>
              <c:tx>
                <c:rich>
                  <a:bodyPr/>
                  <a:lstStyle/>
                  <a:p>
                    <a:fld id="{E5DF1BEA-06CC-4004-A2FB-B46B569EC752}" type="CELLRANGE">
                      <a:rPr lang="en-US" altLang="ja-JP" baseline="0">
                        <a:effectLst>
                          <a:glow rad="76200">
                            <a:schemeClr val="bg1"/>
                          </a:glow>
                        </a:effectLst>
                        <a:latin typeface="+mn-ea"/>
                        <a:ea typeface="+mn-ea"/>
                      </a:rPr>
                      <a:pPr/>
                      <a:t>[CELLRANGE]</a:t>
                    </a:fld>
                    <a:r>
                      <a:rPr lang="en-US" altLang="ja-JP" baseline="0">
                        <a:effectLst>
                          <a:glow rad="76200">
                            <a:schemeClr val="bg1"/>
                          </a:glow>
                        </a:effectLst>
                        <a:latin typeface="+mn-ea"/>
                        <a:ea typeface="+mn-ea"/>
                      </a:rPr>
                      <a:t>, </a:t>
                    </a:r>
                    <a:fld id="{69C5F57F-BDE0-461E-A075-92E1DB8FD171}" type="PERCENTAGE">
                      <a:rPr lang="en-US" altLang="ja-JP" baseline="0">
                        <a:effectLst>
                          <a:glow rad="76200">
                            <a:schemeClr val="bg1"/>
                          </a:glow>
                        </a:effectLst>
                        <a:latin typeface="+mn-ea"/>
                        <a:ea typeface="+mn-ea"/>
                      </a:rPr>
                      <a:pPr/>
                      <a:t>[パーセンテージ]</a:t>
                    </a:fld>
                    <a:endParaRPr lang="en-US" altLang="ja-JP" baseline="0">
                      <a:effectLst>
                        <a:glow rad="76200">
                          <a:schemeClr val="bg1"/>
                        </a:glow>
                      </a:effectLst>
                      <a:latin typeface="+mn-ea"/>
                      <a:ea typeface="+mn-ea"/>
                    </a:endParaRPr>
                  </a:p>
                </c:rich>
              </c:tx>
              <c:dLblPos val="bestFit"/>
              <c:showLegendKey val="0"/>
              <c:showVal val="0"/>
              <c:showCatName val="0"/>
              <c:showSerName val="0"/>
              <c:showPercent val="1"/>
              <c:showBubbleSize val="0"/>
              <c:extLst>
                <c:ext xmlns:c15="http://schemas.microsoft.com/office/drawing/2012/chart" uri="{CE6537A1-D6FC-4f65-9D91-7224C49458BB}">
                  <c15:layout>
                    <c:manualLayout>
                      <c:w val="0.42165370016257681"/>
                      <c:h val="0.11921296296296297"/>
                    </c:manualLayout>
                  </c15:layout>
                  <c15:dlblFieldTable/>
                  <c15:showDataLabelsRange val="1"/>
                </c:ext>
                <c:ext xmlns:c16="http://schemas.microsoft.com/office/drawing/2014/chart" uri="{C3380CC4-5D6E-409C-BE32-E72D297353CC}">
                  <c16:uniqueId val="{00000001-FCBF-48DE-AA54-BCEBE7C38E00}"/>
                </c:ext>
              </c:extLst>
            </c:dLbl>
            <c:dLbl>
              <c:idx val="1"/>
              <c:layout>
                <c:manualLayout>
                  <c:x val="0.56886567554888212"/>
                  <c:y val="-0.13168669514569997"/>
                </c:manualLayout>
              </c:layout>
              <c:tx>
                <c:rich>
                  <a:bodyPr/>
                  <a:lstStyle/>
                  <a:p>
                    <a:fld id="{87A5FBAD-A41B-45C4-9518-CB8E9E7C1E51}" type="CELLRANGE">
                      <a:rPr lang="en-US" altLang="ja-JP" b="1" baseline="0">
                        <a:effectLst>
                          <a:glow rad="76200">
                            <a:schemeClr val="bg1"/>
                          </a:glow>
                        </a:effectLst>
                        <a:latin typeface="+mn-ea"/>
                        <a:ea typeface="+mn-ea"/>
                      </a:rPr>
                      <a:pPr/>
                      <a:t>[CELLRANGE]</a:t>
                    </a:fld>
                    <a:r>
                      <a:rPr lang="en-US" altLang="ja-JP" b="1" baseline="0">
                        <a:effectLst>
                          <a:glow rad="76200">
                            <a:schemeClr val="bg1"/>
                          </a:glow>
                        </a:effectLst>
                        <a:latin typeface="+mn-ea"/>
                        <a:ea typeface="+mn-ea"/>
                      </a:rPr>
                      <a:t>, </a:t>
                    </a:r>
                    <a:fld id="{DCA33BFE-ACFA-4C8C-A408-277C3168C33F}" type="PERCENTAGE">
                      <a:rPr lang="en-US" altLang="ja-JP" b="1" baseline="0">
                        <a:effectLst>
                          <a:glow rad="76200">
                            <a:schemeClr val="bg1"/>
                          </a:glow>
                        </a:effectLst>
                        <a:latin typeface="+mn-ea"/>
                        <a:ea typeface="+mn-ea"/>
                      </a:rPr>
                      <a:pPr/>
                      <a:t>[パーセンテージ]</a:t>
                    </a:fld>
                    <a:endParaRPr lang="en-US" altLang="ja-JP" b="1" baseline="0">
                      <a:effectLst>
                        <a:glow rad="76200">
                          <a:schemeClr val="bg1"/>
                        </a:glow>
                      </a:effectLst>
                      <a:latin typeface="+mn-ea"/>
                      <a:ea typeface="+mn-ea"/>
                    </a:endParaRPr>
                  </a:p>
                </c:rich>
              </c:tx>
              <c:dLblPos val="bestFit"/>
              <c:showLegendKey val="0"/>
              <c:showVal val="0"/>
              <c:showCatName val="0"/>
              <c:showSerName val="0"/>
              <c:showPercent val="1"/>
              <c:showBubbleSize val="0"/>
              <c:extLst>
                <c:ext xmlns:c15="http://schemas.microsoft.com/office/drawing/2012/chart" uri="{CE6537A1-D6FC-4f65-9D91-7224C49458BB}">
                  <c15:layout>
                    <c:manualLayout>
                      <c:w val="0.32979014892889991"/>
                      <c:h val="0.17013888888888887"/>
                    </c:manualLayout>
                  </c15:layout>
                  <c15:dlblFieldTable/>
                  <c15:showDataLabelsRange val="1"/>
                </c:ext>
                <c:ext xmlns:c16="http://schemas.microsoft.com/office/drawing/2014/chart" uri="{C3380CC4-5D6E-409C-BE32-E72D297353CC}">
                  <c16:uniqueId val="{00000003-FCBF-48DE-AA54-BCEBE7C38E00}"/>
                </c:ext>
              </c:extLst>
            </c:dLbl>
            <c:dLbl>
              <c:idx val="2"/>
              <c:layout>
                <c:manualLayout>
                  <c:x val="2.7267424905216912E-5"/>
                  <c:y val="0.13339923095768136"/>
                </c:manualLayout>
              </c:layout>
              <c:tx>
                <c:rich>
                  <a:bodyPr/>
                  <a:lstStyle/>
                  <a:p>
                    <a:fld id="{8927CC83-2E99-404D-83F3-14E5977B9A01}" type="CELLRANGE">
                      <a:rPr lang="en-US" altLang="ja-JP" baseline="0">
                        <a:effectLst>
                          <a:glow rad="76200">
                            <a:schemeClr val="bg1"/>
                          </a:glow>
                        </a:effectLst>
                        <a:latin typeface="+mn-ea"/>
                        <a:ea typeface="+mn-ea"/>
                      </a:rPr>
                      <a:pPr/>
                      <a:t>[CELLRANGE]</a:t>
                    </a:fld>
                    <a:r>
                      <a:rPr lang="en-US" altLang="ja-JP" baseline="0">
                        <a:effectLst>
                          <a:glow rad="76200">
                            <a:schemeClr val="bg1"/>
                          </a:glow>
                        </a:effectLst>
                        <a:latin typeface="+mn-ea"/>
                        <a:ea typeface="+mn-ea"/>
                      </a:rPr>
                      <a:t>, </a:t>
                    </a:r>
                    <a:fld id="{23885F27-456A-4B19-8C6F-181BDFBC41DE}" type="PERCENTAGE">
                      <a:rPr lang="en-US" altLang="ja-JP" baseline="0">
                        <a:effectLst>
                          <a:glow rad="76200">
                            <a:schemeClr val="bg1"/>
                          </a:glow>
                        </a:effectLst>
                        <a:latin typeface="+mn-ea"/>
                        <a:ea typeface="+mn-ea"/>
                      </a:rPr>
                      <a:pPr/>
                      <a:t>[パーセンテージ]</a:t>
                    </a:fld>
                    <a:endParaRPr lang="en-US" altLang="ja-JP" baseline="0">
                      <a:effectLst>
                        <a:glow rad="76200">
                          <a:schemeClr val="bg1"/>
                        </a:glow>
                      </a:effectLst>
                      <a:latin typeface="+mn-ea"/>
                      <a:ea typeface="+mn-ea"/>
                    </a:endParaRPr>
                  </a:p>
                </c:rich>
              </c:tx>
              <c:dLblPos val="bestFit"/>
              <c:showLegendKey val="0"/>
              <c:showVal val="0"/>
              <c:showCatName val="0"/>
              <c:showSerName val="0"/>
              <c:showPercent val="1"/>
              <c:showBubbleSize val="0"/>
              <c:extLst>
                <c:ext xmlns:c15="http://schemas.microsoft.com/office/drawing/2012/chart" uri="{CE6537A1-D6FC-4f65-9D91-7224C49458BB}">
                  <c15:layout>
                    <c:manualLayout>
                      <c:w val="0.51681884442671555"/>
                      <c:h val="0.14133128784211155"/>
                    </c:manualLayout>
                  </c15:layout>
                  <c15:dlblFieldTable/>
                  <c15:showDataLabelsRange val="1"/>
                </c:ext>
                <c:ext xmlns:c16="http://schemas.microsoft.com/office/drawing/2014/chart" uri="{C3380CC4-5D6E-409C-BE32-E72D297353CC}">
                  <c16:uniqueId val="{00000005-FCBF-48DE-AA54-BCEBE7C38E00}"/>
                </c:ext>
              </c:extLst>
            </c:dLbl>
            <c:dLbl>
              <c:idx val="3"/>
              <c:layout>
                <c:manualLayout>
                  <c:x val="-0.14233436473763203"/>
                  <c:y val="-6.0969004086580882E-2"/>
                </c:manualLayout>
              </c:layout>
              <c:tx>
                <c:rich>
                  <a:bodyPr/>
                  <a:lstStyle/>
                  <a:p>
                    <a:fld id="{6B95462F-4175-4D50-A0F0-44B61303B883}" type="CELLRANGE">
                      <a:rPr lang="en-US" altLang="ja-JP" baseline="0">
                        <a:effectLst>
                          <a:glow rad="76200">
                            <a:schemeClr val="bg1"/>
                          </a:glow>
                        </a:effectLst>
                        <a:latin typeface="+mn-ea"/>
                        <a:ea typeface="+mn-ea"/>
                      </a:rPr>
                      <a:pPr/>
                      <a:t>[CELLRANGE]</a:t>
                    </a:fld>
                    <a:r>
                      <a:rPr lang="en-US" altLang="ja-JP" baseline="0">
                        <a:effectLst>
                          <a:glow rad="76200">
                            <a:schemeClr val="bg1"/>
                          </a:glow>
                        </a:effectLst>
                        <a:latin typeface="+mn-ea"/>
                        <a:ea typeface="+mn-ea"/>
                      </a:rPr>
                      <a:t>, </a:t>
                    </a:r>
                    <a:fld id="{5242D6A7-24C4-4872-ADE6-F3C2F0319EC1}" type="PERCENTAGE">
                      <a:rPr lang="en-US" altLang="ja-JP" baseline="0">
                        <a:effectLst>
                          <a:glow rad="76200">
                            <a:schemeClr val="bg1"/>
                          </a:glow>
                        </a:effectLst>
                        <a:latin typeface="+mn-ea"/>
                        <a:ea typeface="+mn-ea"/>
                      </a:rPr>
                      <a:pPr/>
                      <a:t>[パーセンテージ]</a:t>
                    </a:fld>
                    <a:endParaRPr lang="en-US" altLang="ja-JP" baseline="0">
                      <a:effectLst>
                        <a:glow rad="76200">
                          <a:schemeClr val="bg1"/>
                        </a:glow>
                      </a:effectLst>
                      <a:latin typeface="+mn-ea"/>
                      <a:ea typeface="+mn-ea"/>
                    </a:endParaRPr>
                  </a:p>
                </c:rich>
              </c:tx>
              <c:dLblPos val="bestFit"/>
              <c:showLegendKey val="0"/>
              <c:showVal val="0"/>
              <c:showCatName val="0"/>
              <c:showSerName val="0"/>
              <c:showPercent val="1"/>
              <c:showBubbleSize val="0"/>
              <c:extLst>
                <c:ext xmlns:c15="http://schemas.microsoft.com/office/drawing/2012/chart" uri="{CE6537A1-D6FC-4f65-9D91-7224C49458BB}">
                  <c15:layout>
                    <c:manualLayout>
                      <c:w val="0.4642456670160563"/>
                      <c:h val="0.12051156354924927"/>
                    </c:manualLayout>
                  </c15:layout>
                  <c15:dlblFieldTable/>
                  <c15:showDataLabelsRange val="1"/>
                </c:ext>
                <c:ext xmlns:c16="http://schemas.microsoft.com/office/drawing/2014/chart" uri="{C3380CC4-5D6E-409C-BE32-E72D297353CC}">
                  <c16:uniqueId val="{00000007-FCBF-48DE-AA54-BCEBE7C38E00}"/>
                </c:ext>
              </c:extLst>
            </c:dLbl>
            <c:spPr>
              <a:noFill/>
              <a:ln>
                <a:noFill/>
              </a:ln>
              <a:effectLst/>
            </c:spPr>
            <c:txPr>
              <a:bodyPr rot="0" spcFirstLastPara="1" vertOverflow="ellipsis" vert="horz" wrap="square" anchor="ctr" anchorCtr="0"/>
              <a:lstStyle/>
              <a:p>
                <a:pPr algn="l">
                  <a:defRPr sz="1000" b="1" i="0" u="none" strike="noStrike" kern="1200" baseline="0">
                    <a:solidFill>
                      <a:sysClr val="windowText" lastClr="000000"/>
                    </a:solidFill>
                    <a:effectLst>
                      <a:glow rad="76200">
                        <a:schemeClr val="bg1"/>
                      </a:glow>
                    </a:effectLst>
                    <a:latin typeface="+mn-ea"/>
                    <a:ea typeface="+mn-ea"/>
                    <a:cs typeface="+mn-cs"/>
                  </a:defRPr>
                </a:pPr>
                <a:endParaRPr lang="ja-JP"/>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原本!$W$103:$W$106</c:f>
              <c:strCache>
                <c:ptCount val="4"/>
                <c:pt idx="0">
                  <c:v>現場型攻め</c:v>
                </c:pt>
                <c:pt idx="1">
                  <c:v>現場型守り</c:v>
                </c:pt>
                <c:pt idx="2">
                  <c:v>管理型ムードメーカー</c:v>
                </c:pt>
                <c:pt idx="3">
                  <c:v>管理型アイデアマン</c:v>
                </c:pt>
              </c:strCache>
            </c:strRef>
          </c:cat>
          <c:val>
            <c:numRef>
              <c:f>原本!$X$103:$X$106</c:f>
              <c:numCache>
                <c:formatCode>General</c:formatCode>
                <c:ptCount val="4"/>
                <c:pt idx="0">
                  <c:v>35</c:v>
                </c:pt>
                <c:pt idx="1">
                  <c:v>0</c:v>
                </c:pt>
                <c:pt idx="2">
                  <c:v>15</c:v>
                </c:pt>
                <c:pt idx="3">
                  <c:v>50</c:v>
                </c:pt>
              </c:numCache>
            </c:numRef>
          </c:val>
          <c:extLst>
            <c:ext xmlns:c15="http://schemas.microsoft.com/office/drawing/2012/chart" uri="{02D57815-91ED-43cb-92C2-25804820EDAC}">
              <c15:datalabelsRange>
                <c15:f>原本!$W$103:$W$106</c15:f>
                <c15:dlblRangeCache>
                  <c:ptCount val="4"/>
                  <c:pt idx="0">
                    <c:v>現場型攻め</c:v>
                  </c:pt>
                  <c:pt idx="1">
                    <c:v>現場型守り</c:v>
                  </c:pt>
                  <c:pt idx="2">
                    <c:v>管理型ムードメーカー</c:v>
                  </c:pt>
                  <c:pt idx="3">
                    <c:v>管理型アイデアマン</c:v>
                  </c:pt>
                </c15:dlblRangeCache>
              </c15:datalabelsRange>
            </c:ext>
            <c:ext xmlns:c16="http://schemas.microsoft.com/office/drawing/2014/chart" uri="{C3380CC4-5D6E-409C-BE32-E72D297353CC}">
              <c16:uniqueId val="{00000008-FCBF-48DE-AA54-BCEBE7C38E00}"/>
            </c:ext>
          </c:extLst>
        </c:ser>
        <c:dLbls>
          <c:showLegendKey val="0"/>
          <c:showVal val="0"/>
          <c:showCatName val="0"/>
          <c:showSerName val="0"/>
          <c:showPercent val="0"/>
          <c:showBubbleSize val="0"/>
          <c:showLeaderLines val="1"/>
        </c:dLbls>
        <c:firstSliceAng val="0"/>
      </c:pieChart>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ysClr val="windowText" lastClr="000000"/>
          </a:solidFill>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612814118026922E-2"/>
          <c:y val="0.24390275129985442"/>
          <c:w val="0.92677437176394617"/>
          <c:h val="0.42428067893307592"/>
        </c:manualLayout>
      </c:layout>
      <c:barChart>
        <c:barDir val="bar"/>
        <c:grouping val="percentStacked"/>
        <c:varyColors val="0"/>
        <c:ser>
          <c:idx val="0"/>
          <c:order val="0"/>
          <c:tx>
            <c:strRef>
              <c:f>原本!$Q$103</c:f>
              <c:strCache>
                <c:ptCount val="1"/>
                <c:pt idx="0">
                  <c:v>左脳</c:v>
                </c:pt>
              </c:strCache>
            </c:strRef>
          </c:tx>
          <c:spPr>
            <a:solidFill>
              <a:schemeClr val="accent1"/>
            </a:solidFill>
            <a:ln>
              <a:solidFill>
                <a:sysClr val="windowText" lastClr="000000"/>
              </a:solidFill>
            </a:ln>
            <a:effectLst/>
          </c:spPr>
          <c:invertIfNegative val="0"/>
          <c:dLbls>
            <c:dLbl>
              <c:idx val="0"/>
              <c:layout>
                <c:manualLayout>
                  <c:x val="0"/>
                  <c:y val="-3.2520366839980587E-2"/>
                </c:manualLayout>
              </c:layout>
              <c:tx>
                <c:rich>
                  <a:bodyPr/>
                  <a:lstStyle/>
                  <a:p>
                    <a:fld id="{A54F6057-654F-4EA7-B15A-A7AFDAC3DF01}" type="CELLRANGE">
                      <a:rPr lang="en-US" altLang="ja-JP" baseline="0"/>
                      <a:pPr/>
                      <a:t>[CELLRANGE]</a:t>
                    </a:fld>
                    <a:r>
                      <a:rPr lang="en-US" altLang="ja-JP" baseline="0"/>
                      <a:t>, </a:t>
                    </a:r>
                    <a:fld id="{8F70237E-D600-4406-8EA7-C0DE4E197BF6}" type="VALUE">
                      <a:rPr lang="en-US" altLang="ja-JP" baseline="0"/>
                      <a:pPr/>
                      <a:t>[値]</a:t>
                    </a:fld>
                    <a:endParaRPr lang="en-US" altLang="ja-JP" baseline="0"/>
                  </a:p>
                </c:rich>
              </c:tx>
              <c:dLblPos val="ctr"/>
              <c:showLegendKey val="0"/>
              <c:showVal val="1"/>
              <c:showCatName val="0"/>
              <c:showSerName val="0"/>
              <c:showPercent val="0"/>
              <c:showBubbleSize val="0"/>
              <c:extLst>
                <c:ext xmlns:c15="http://schemas.microsoft.com/office/drawing/2012/chart" uri="{CE6537A1-D6FC-4f65-9D91-7224C49458BB}">
                  <c15:layout>
                    <c:manualLayout>
                      <c:w val="0.41093547527222357"/>
                      <c:h val="0.43345733393517716"/>
                    </c:manualLayout>
                  </c15:layout>
                  <c15:dlblFieldTable/>
                  <c15:showDataLabelsRange val="1"/>
                </c:ext>
                <c:ext xmlns:c16="http://schemas.microsoft.com/office/drawing/2014/chart" uri="{C3380CC4-5D6E-409C-BE32-E72D297353CC}">
                  <c16:uniqueId val="{00000000-76C0-4E27-B1DB-3724D4AB1D25}"/>
                </c:ext>
              </c:extLst>
            </c:dLbl>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effectLst>
                      <a:glow rad="76200">
                        <a:schemeClr val="bg1"/>
                      </a:glow>
                    </a:effectLst>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原本!$R$103</c:f>
              <c:numCache>
                <c:formatCode>0%</c:formatCode>
                <c:ptCount val="1"/>
                <c:pt idx="0">
                  <c:v>0.5</c:v>
                </c:pt>
              </c:numCache>
            </c:numRef>
          </c:val>
          <c:extLst>
            <c:ext xmlns:c15="http://schemas.microsoft.com/office/drawing/2012/chart" uri="{02D57815-91ED-43cb-92C2-25804820EDAC}">
              <c15:datalabelsRange>
                <c15:f>原本!$Q$103:$Q$104</c15:f>
                <c15:dlblRangeCache>
                  <c:ptCount val="2"/>
                  <c:pt idx="0">
                    <c:v>左脳</c:v>
                  </c:pt>
                  <c:pt idx="1">
                    <c:v>右脳</c:v>
                  </c:pt>
                </c15:dlblRangeCache>
              </c15:datalabelsRange>
            </c:ext>
            <c:ext xmlns:c16="http://schemas.microsoft.com/office/drawing/2014/chart" uri="{C3380CC4-5D6E-409C-BE32-E72D297353CC}">
              <c16:uniqueId val="{00000001-76C0-4E27-B1DB-3724D4AB1D25}"/>
            </c:ext>
          </c:extLst>
        </c:ser>
        <c:ser>
          <c:idx val="1"/>
          <c:order val="1"/>
          <c:tx>
            <c:strRef>
              <c:f>原本!$Q$104</c:f>
              <c:strCache>
                <c:ptCount val="1"/>
                <c:pt idx="0">
                  <c:v>右脳</c:v>
                </c:pt>
              </c:strCache>
            </c:strRef>
          </c:tx>
          <c:spPr>
            <a:solidFill>
              <a:schemeClr val="accent2"/>
            </a:solidFill>
            <a:ln>
              <a:solidFill>
                <a:sysClr val="windowText" lastClr="000000"/>
              </a:solidFill>
            </a:ln>
            <a:effectLst/>
          </c:spPr>
          <c:invertIfNegative val="0"/>
          <c:dLbls>
            <c:dLbl>
              <c:idx val="0"/>
              <c:layout>
                <c:manualLayout>
                  <c:x val="0.18263798900987707"/>
                  <c:y val="-2.6815219019549349E-2"/>
                </c:manualLayout>
              </c:layout>
              <c:tx>
                <c:rich>
                  <a:bodyPr/>
                  <a:lstStyle/>
                  <a:p>
                    <a:fld id="{FB445FBC-1FE5-4CDC-BACF-00B66510004C}" type="CELLRANGE">
                      <a:rPr lang="en-US" altLang="ja-JP" baseline="0"/>
                      <a:pPr/>
                      <a:t>[CELLRANGE]</a:t>
                    </a:fld>
                    <a:r>
                      <a:rPr lang="en-US" altLang="ja-JP" baseline="0"/>
                      <a:t>, </a:t>
                    </a:r>
                    <a:fld id="{B091B7F7-9E91-427C-AB71-0A86E1C02EF5}" type="VALUE">
                      <a:rPr lang="en-US" altLang="ja-JP" baseline="0"/>
                      <a:pPr/>
                      <a:t>[値]</a:t>
                    </a:fld>
                    <a:endParaRPr lang="en-US" altLang="ja-JP" baseline="0"/>
                  </a:p>
                </c:rich>
              </c:tx>
              <c:dLblPos val="ctr"/>
              <c:showLegendKey val="0"/>
              <c:showVal val="1"/>
              <c:showCatName val="0"/>
              <c:showSerName val="0"/>
              <c:showPercent val="0"/>
              <c:showBubbleSize val="0"/>
              <c:extLst>
                <c:ext xmlns:c15="http://schemas.microsoft.com/office/drawing/2012/chart" uri="{CE6537A1-D6FC-4f65-9D91-7224C49458BB}">
                  <c15:layout>
                    <c:manualLayout>
                      <c:w val="0.44354940188113018"/>
                      <c:h val="0.43345733393517716"/>
                    </c:manualLayout>
                  </c15:layout>
                  <c15:dlblFieldTable/>
                  <c15:showDataLabelsRange val="1"/>
                </c:ext>
                <c:ext xmlns:c16="http://schemas.microsoft.com/office/drawing/2014/chart" uri="{C3380CC4-5D6E-409C-BE32-E72D297353CC}">
                  <c16:uniqueId val="{00000002-76C0-4E27-B1DB-3724D4AB1D25}"/>
                </c:ext>
              </c:extLst>
            </c:dLbl>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effectLst>
                      <a:glow rad="76200">
                        <a:schemeClr val="bg1"/>
                      </a:glow>
                    </a:effectLst>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原本!$R$104</c:f>
              <c:numCache>
                <c:formatCode>0%</c:formatCode>
                <c:ptCount val="1"/>
                <c:pt idx="0">
                  <c:v>0.5</c:v>
                </c:pt>
              </c:numCache>
            </c:numRef>
          </c:val>
          <c:extLst>
            <c:ext xmlns:c15="http://schemas.microsoft.com/office/drawing/2012/chart" uri="{02D57815-91ED-43cb-92C2-25804820EDAC}">
              <c15:datalabelsRange>
                <c15:f>原本!$Q$104</c15:f>
                <c15:dlblRangeCache>
                  <c:ptCount val="1"/>
                  <c:pt idx="0">
                    <c:v>右脳</c:v>
                  </c:pt>
                </c15:dlblRangeCache>
              </c15:datalabelsRange>
            </c:ext>
            <c:ext xmlns:c16="http://schemas.microsoft.com/office/drawing/2014/chart" uri="{C3380CC4-5D6E-409C-BE32-E72D297353CC}">
              <c16:uniqueId val="{00000003-76C0-4E27-B1DB-3724D4AB1D25}"/>
            </c:ext>
          </c:extLst>
        </c:ser>
        <c:dLbls>
          <c:showLegendKey val="0"/>
          <c:showVal val="0"/>
          <c:showCatName val="0"/>
          <c:showSerName val="0"/>
          <c:showPercent val="0"/>
          <c:showBubbleSize val="0"/>
        </c:dLbls>
        <c:gapWidth val="0"/>
        <c:overlap val="100"/>
        <c:axId val="725917904"/>
        <c:axId val="735024944"/>
      </c:barChart>
      <c:catAx>
        <c:axId val="725917904"/>
        <c:scaling>
          <c:orientation val="minMax"/>
        </c:scaling>
        <c:delete val="1"/>
        <c:axPos val="l"/>
        <c:numFmt formatCode="General" sourceLinked="1"/>
        <c:majorTickMark val="out"/>
        <c:minorTickMark val="none"/>
        <c:tickLblPos val="nextTo"/>
        <c:crossAx val="735024944"/>
        <c:crosses val="autoZero"/>
        <c:auto val="1"/>
        <c:lblAlgn val="ctr"/>
        <c:lblOffset val="100"/>
        <c:noMultiLvlLbl val="0"/>
      </c:catAx>
      <c:valAx>
        <c:axId val="735024944"/>
        <c:scaling>
          <c:orientation val="minMax"/>
          <c:max val="1"/>
          <c:min val="0"/>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ea"/>
                <a:ea typeface="+mn-ea"/>
                <a:cs typeface="+mn-cs"/>
              </a:defRPr>
            </a:pPr>
            <a:endParaRPr lang="ja-JP"/>
          </a:p>
        </c:txPr>
        <c:crossAx val="72591790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latin typeface="+mn-ea"/>
          <a:ea typeface="+mn-ea"/>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612814118026922E-2"/>
          <c:y val="0.24390275129985442"/>
          <c:w val="0.92677437176394617"/>
          <c:h val="0.42428067893307592"/>
        </c:manualLayout>
      </c:layout>
      <c:barChart>
        <c:barDir val="bar"/>
        <c:grouping val="percentStacked"/>
        <c:varyColors val="0"/>
        <c:ser>
          <c:idx val="0"/>
          <c:order val="0"/>
          <c:tx>
            <c:strRef>
              <c:f>原本!$Q$106</c:f>
              <c:strCache>
                <c:ptCount val="1"/>
                <c:pt idx="0">
                  <c:v>デメリット型</c:v>
                </c:pt>
              </c:strCache>
            </c:strRef>
          </c:tx>
          <c:spPr>
            <a:solidFill>
              <a:schemeClr val="accent4"/>
            </a:solidFill>
            <a:ln w="9525">
              <a:solidFill>
                <a:sysClr val="windowText" lastClr="000000"/>
              </a:solidFill>
            </a:ln>
            <a:effectLst/>
          </c:spPr>
          <c:invertIfNegative val="0"/>
          <c:dLbls>
            <c:dLbl>
              <c:idx val="0"/>
              <c:layout>
                <c:manualLayout>
                  <c:x val="-8.4796209183157251E-2"/>
                  <c:y val="-1.6259543255288722E-2"/>
                </c:manualLayout>
              </c:layout>
              <c:tx>
                <c:rich>
                  <a:bodyPr/>
                  <a:lstStyle/>
                  <a:p>
                    <a:fld id="{B95758B7-A239-47BF-A163-FD8E32E09279}" type="CELLRANGE">
                      <a:rPr lang="en-US" altLang="ja-JP" baseline="0"/>
                      <a:pPr/>
                      <a:t>[CELLRANGE]</a:t>
                    </a:fld>
                    <a:r>
                      <a:rPr lang="en-US" altLang="ja-JP" baseline="0"/>
                      <a:t>, </a:t>
                    </a:r>
                    <a:fld id="{7012111E-6C6D-4D29-994A-7EF4AE053675}" type="VALUE">
                      <a:rPr lang="en-US" altLang="ja-JP" baseline="0"/>
                      <a:pPr/>
                      <a:t>[値]</a:t>
                    </a:fld>
                    <a:endParaRPr lang="en-US" altLang="ja-JP" baseline="0"/>
                  </a:p>
                </c:rich>
              </c:tx>
              <c:dLblPos val="ctr"/>
              <c:showLegendKey val="0"/>
              <c:showVal val="1"/>
              <c:showCatName val="0"/>
              <c:showSerName val="0"/>
              <c:showPercent val="0"/>
              <c:showBubbleSize val="0"/>
              <c:extLst>
                <c:ext xmlns:c15="http://schemas.microsoft.com/office/drawing/2012/chart" uri="{CE6537A1-D6FC-4f65-9D91-7224C49458BB}">
                  <c15:layout>
                    <c:manualLayout>
                      <c:w val="0.71750638539594591"/>
                      <c:h val="0.32081341887640846"/>
                    </c:manualLayout>
                  </c15:layout>
                  <c15:dlblFieldTable/>
                  <c15:showDataLabelsRange val="1"/>
                </c:ext>
                <c:ext xmlns:c16="http://schemas.microsoft.com/office/drawing/2014/chart" uri="{C3380CC4-5D6E-409C-BE32-E72D297353CC}">
                  <c16:uniqueId val="{00000000-D8CB-4400-89E1-9DCD95D0BC0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effectLst>
                      <a:glow rad="76200">
                        <a:schemeClr val="bg1"/>
                      </a:glow>
                    </a:effectLst>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原本!$R$106</c:f>
              <c:numCache>
                <c:formatCode>0%</c:formatCode>
                <c:ptCount val="1"/>
                <c:pt idx="0">
                  <c:v>0.15</c:v>
                </c:pt>
              </c:numCache>
            </c:numRef>
          </c:val>
          <c:extLst>
            <c:ext xmlns:c15="http://schemas.microsoft.com/office/drawing/2012/chart" uri="{02D57815-91ED-43cb-92C2-25804820EDAC}">
              <c15:datalabelsRange>
                <c15:f>原本!$Q$106:$Q$107</c15:f>
                <c15:dlblRangeCache>
                  <c:ptCount val="2"/>
                  <c:pt idx="0">
                    <c:v>デメリット型</c:v>
                  </c:pt>
                  <c:pt idx="1">
                    <c:v>メリット型</c:v>
                  </c:pt>
                </c15:dlblRangeCache>
              </c15:datalabelsRange>
            </c:ext>
            <c:ext xmlns:c16="http://schemas.microsoft.com/office/drawing/2014/chart" uri="{C3380CC4-5D6E-409C-BE32-E72D297353CC}">
              <c16:uniqueId val="{00000001-D8CB-4400-89E1-9DCD95D0BC0A}"/>
            </c:ext>
          </c:extLst>
        </c:ser>
        <c:ser>
          <c:idx val="1"/>
          <c:order val="1"/>
          <c:tx>
            <c:strRef>
              <c:f>原本!$Q$107</c:f>
              <c:strCache>
                <c:ptCount val="1"/>
                <c:pt idx="0">
                  <c:v>メリット型</c:v>
                </c:pt>
              </c:strCache>
            </c:strRef>
          </c:tx>
          <c:spPr>
            <a:solidFill>
              <a:schemeClr val="accent6"/>
            </a:solidFill>
            <a:ln w="9525">
              <a:solidFill>
                <a:sysClr val="windowText" lastClr="000000"/>
              </a:solidFill>
            </a:ln>
            <a:effectLst/>
          </c:spPr>
          <c:invertIfNegative val="0"/>
          <c:dLbls>
            <c:dLbl>
              <c:idx val="0"/>
              <c:layout>
                <c:manualLayout>
                  <c:x val="6.5479073581141495E-2"/>
                  <c:y val="-0.2926828063670065"/>
                </c:manualLayout>
              </c:layout>
              <c:tx>
                <c:rich>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effectLst>
                          <a:glow rad="76200">
                            <a:schemeClr val="bg1"/>
                          </a:glow>
                        </a:effectLst>
                        <a:latin typeface="+mn-ea"/>
                        <a:ea typeface="+mn-ea"/>
                        <a:cs typeface="+mn-cs"/>
                      </a:defRPr>
                    </a:pPr>
                    <a:fld id="{3346EC09-F40F-407F-9AB0-3D3E723F52DD}" type="CELLRANGE">
                      <a:rPr lang="en-US" altLang="ja-JP" b="1" baseline="0">
                        <a:solidFill>
                          <a:sysClr val="windowText" lastClr="000000"/>
                        </a:solidFill>
                        <a:effectLst>
                          <a:glow rad="76200">
                            <a:schemeClr val="bg1"/>
                          </a:glow>
                        </a:effectLst>
                      </a:rPr>
                      <a:pPr>
                        <a:defRPr sz="1000" b="1">
                          <a:solidFill>
                            <a:sysClr val="windowText" lastClr="000000"/>
                          </a:solidFill>
                          <a:effectLst>
                            <a:glow rad="76200">
                              <a:schemeClr val="bg1"/>
                            </a:glow>
                          </a:effectLst>
                        </a:defRPr>
                      </a:pPr>
                      <a:t>[CELLRANGE]</a:t>
                    </a:fld>
                    <a:r>
                      <a:rPr lang="en-US" altLang="ja-JP" b="1" baseline="0">
                        <a:solidFill>
                          <a:sysClr val="windowText" lastClr="000000"/>
                        </a:solidFill>
                        <a:effectLst>
                          <a:glow rad="76200">
                            <a:schemeClr val="bg1"/>
                          </a:glow>
                        </a:effectLst>
                      </a:rPr>
                      <a:t>, </a:t>
                    </a:r>
                    <a:fld id="{7DBD4078-62E9-4ECD-AFE9-29E07A2BDE09}" type="VALUE">
                      <a:rPr lang="en-US" altLang="ja-JP" b="1" baseline="0">
                        <a:solidFill>
                          <a:sysClr val="windowText" lastClr="000000"/>
                        </a:solidFill>
                        <a:effectLst>
                          <a:glow rad="76200">
                            <a:schemeClr val="bg1"/>
                          </a:glow>
                        </a:effectLst>
                      </a:rPr>
                      <a:pPr>
                        <a:defRPr sz="1000" b="1">
                          <a:solidFill>
                            <a:sysClr val="windowText" lastClr="000000"/>
                          </a:solidFill>
                          <a:effectLst>
                            <a:glow rad="76200">
                              <a:schemeClr val="bg1"/>
                            </a:glow>
                          </a:effectLst>
                        </a:defRPr>
                      </a:pPr>
                      <a:t>[値]</a:t>
                    </a:fld>
                    <a:endParaRPr lang="en-US" altLang="ja-JP" b="1" baseline="0">
                      <a:solidFill>
                        <a:sysClr val="windowText" lastClr="000000"/>
                      </a:solidFill>
                      <a:effectLst>
                        <a:glow rad="76200">
                          <a:schemeClr val="bg1"/>
                        </a:glow>
                      </a:effectLst>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effectLst>
                        <a:glow rad="76200">
                          <a:schemeClr val="bg1"/>
                        </a:glow>
                      </a:effectLst>
                      <a:latin typeface="+mn-ea"/>
                      <a:ea typeface="+mn-ea"/>
                      <a:cs typeface="+mn-cs"/>
                    </a:defRPr>
                  </a:pPr>
                  <a:endParaRPr lang="en-US" altLang="ja-JP"/>
                </a:p>
              </c:txPr>
              <c:dLblPos val="ctr"/>
              <c:showLegendKey val="0"/>
              <c:showVal val="1"/>
              <c:showCatName val="0"/>
              <c:showSerName val="0"/>
              <c:showPercent val="0"/>
              <c:showBubbleSize val="0"/>
              <c:extLst>
                <c:ext xmlns:c15="http://schemas.microsoft.com/office/drawing/2012/chart" uri="{CE6537A1-D6FC-4f65-9D91-7224C49458BB}">
                  <c15:layout>
                    <c:manualLayout>
                      <c:w val="0.7305705540496964"/>
                      <c:h val="0.32081298762139859"/>
                    </c:manualLayout>
                  </c15:layout>
                  <c15:dlblFieldTable/>
                  <c15:showDataLabelsRange val="1"/>
                </c:ext>
                <c:ext xmlns:c16="http://schemas.microsoft.com/office/drawing/2014/chart" uri="{C3380CC4-5D6E-409C-BE32-E72D297353CC}">
                  <c16:uniqueId val="{00000002-D8CB-4400-89E1-9DCD95D0BC0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effectLst>
                      <a:glow rad="76200">
                        <a:schemeClr val="bg1"/>
                      </a:glow>
                    </a:effectLst>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原本!$R$107</c:f>
              <c:numCache>
                <c:formatCode>0%</c:formatCode>
                <c:ptCount val="1"/>
                <c:pt idx="0">
                  <c:v>0.85</c:v>
                </c:pt>
              </c:numCache>
            </c:numRef>
          </c:val>
          <c:extLst>
            <c:ext xmlns:c15="http://schemas.microsoft.com/office/drawing/2012/chart" uri="{02D57815-91ED-43cb-92C2-25804820EDAC}">
              <c15:datalabelsRange>
                <c15:f>原本!$Q$107</c15:f>
                <c15:dlblRangeCache>
                  <c:ptCount val="1"/>
                  <c:pt idx="0">
                    <c:v>メリット型</c:v>
                  </c:pt>
                </c15:dlblRangeCache>
              </c15:datalabelsRange>
            </c:ext>
            <c:ext xmlns:c16="http://schemas.microsoft.com/office/drawing/2014/chart" uri="{C3380CC4-5D6E-409C-BE32-E72D297353CC}">
              <c16:uniqueId val="{00000003-D8CB-4400-89E1-9DCD95D0BC0A}"/>
            </c:ext>
          </c:extLst>
        </c:ser>
        <c:dLbls>
          <c:dLblPos val="ctr"/>
          <c:showLegendKey val="0"/>
          <c:showVal val="1"/>
          <c:showCatName val="0"/>
          <c:showSerName val="0"/>
          <c:showPercent val="0"/>
          <c:showBubbleSize val="0"/>
        </c:dLbls>
        <c:gapWidth val="0"/>
        <c:overlap val="100"/>
        <c:axId val="725917904"/>
        <c:axId val="735024944"/>
      </c:barChart>
      <c:catAx>
        <c:axId val="725917904"/>
        <c:scaling>
          <c:orientation val="minMax"/>
        </c:scaling>
        <c:delete val="1"/>
        <c:axPos val="l"/>
        <c:numFmt formatCode="General" sourceLinked="1"/>
        <c:majorTickMark val="out"/>
        <c:minorTickMark val="none"/>
        <c:tickLblPos val="nextTo"/>
        <c:crossAx val="735024944"/>
        <c:crosses val="autoZero"/>
        <c:auto val="1"/>
        <c:lblAlgn val="ctr"/>
        <c:lblOffset val="100"/>
        <c:noMultiLvlLbl val="0"/>
      </c:catAx>
      <c:valAx>
        <c:axId val="735024944"/>
        <c:scaling>
          <c:orientation val="minMax"/>
          <c:max val="1"/>
          <c:min val="0"/>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ea"/>
                <a:ea typeface="+mn-ea"/>
                <a:cs typeface="+mn-cs"/>
              </a:defRPr>
            </a:pPr>
            <a:endParaRPr lang="ja-JP"/>
          </a:p>
        </c:txPr>
        <c:crossAx val="72591790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latin typeface="+mn-ea"/>
          <a:ea typeface="+mn-ea"/>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612814118026922E-2"/>
          <c:y val="0.30506460057829415"/>
          <c:w val="0.92677437176394617"/>
          <c:h val="0.36311843471459965"/>
        </c:manualLayout>
      </c:layout>
      <c:barChart>
        <c:barDir val="bar"/>
        <c:grouping val="percentStacked"/>
        <c:varyColors val="0"/>
        <c:ser>
          <c:idx val="0"/>
          <c:order val="0"/>
          <c:tx>
            <c:strRef>
              <c:f>原本!$T$103</c:f>
              <c:strCache>
                <c:ptCount val="1"/>
                <c:pt idx="0">
                  <c:v>目標変化型</c:v>
                </c:pt>
              </c:strCache>
            </c:strRef>
          </c:tx>
          <c:spPr>
            <a:solidFill>
              <a:schemeClr val="accent1"/>
            </a:solidFill>
            <a:ln>
              <a:solidFill>
                <a:schemeClr val="tx1"/>
              </a:solidFill>
            </a:ln>
            <a:effectLst/>
          </c:spPr>
          <c:invertIfNegative val="0"/>
          <c:dLbls>
            <c:dLbl>
              <c:idx val="0"/>
              <c:layout>
                <c:manualLayout>
                  <c:x val="-4.2398104591578625E-2"/>
                  <c:y val="0"/>
                </c:manualLayout>
              </c:layout>
              <c:tx>
                <c:rich>
                  <a:bodyPr/>
                  <a:lstStyle/>
                  <a:p>
                    <a:fld id="{0AA04332-5E62-4C5A-8A41-F3C4DC4D9A22}" type="CELLRANGE">
                      <a:rPr lang="en-US" altLang="ja-JP" baseline="0"/>
                      <a:pPr/>
                      <a:t>[CELLRANGE]</a:t>
                    </a:fld>
                    <a:r>
                      <a:rPr lang="en-US" altLang="ja-JP" baseline="0"/>
                      <a:t>, </a:t>
                    </a:r>
                    <a:fld id="{EF687FC3-FFC1-484B-A69F-8DE03FEE730C}" type="VALUE">
                      <a:rPr lang="en-US" altLang="ja-JP" baseline="0"/>
                      <a:pPr/>
                      <a:t>[値]</a:t>
                    </a:fld>
                    <a:endParaRPr lang="en-US" altLang="ja-JP" baseline="0"/>
                  </a:p>
                </c:rich>
              </c:tx>
              <c:dLblPos val="ctr"/>
              <c:showLegendKey val="0"/>
              <c:showVal val="1"/>
              <c:showCatName val="0"/>
              <c:showSerName val="0"/>
              <c:showPercent val="0"/>
              <c:showBubbleSize val="0"/>
              <c:extLst>
                <c:ext xmlns:c15="http://schemas.microsoft.com/office/drawing/2012/chart" uri="{CE6537A1-D6FC-4f65-9D91-7224C49458BB}">
                  <c15:layout>
                    <c:manualLayout>
                      <c:w val="0.59357346428210067"/>
                      <c:h val="0.44611577826022464"/>
                    </c:manualLayout>
                  </c15:layout>
                  <c15:dlblFieldTable/>
                  <c15:showDataLabelsRange val="1"/>
                </c:ext>
                <c:ext xmlns:c16="http://schemas.microsoft.com/office/drawing/2014/chart" uri="{C3380CC4-5D6E-409C-BE32-E72D297353CC}">
                  <c16:uniqueId val="{00000000-8A82-4702-904D-F4715169F88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effectLst>
                      <a:glow rad="76200">
                        <a:schemeClr val="bg1"/>
                      </a:glow>
                    </a:effectLst>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原本!$U$103</c:f>
              <c:numCache>
                <c:formatCode>0%</c:formatCode>
                <c:ptCount val="1"/>
                <c:pt idx="0">
                  <c:v>0.45</c:v>
                </c:pt>
              </c:numCache>
            </c:numRef>
          </c:val>
          <c:extLst>
            <c:ext xmlns:c15="http://schemas.microsoft.com/office/drawing/2012/chart" uri="{02D57815-91ED-43cb-92C2-25804820EDAC}">
              <c15:datalabelsRange>
                <c15:f>原本!$T$103</c15:f>
                <c15:dlblRangeCache>
                  <c:ptCount val="1"/>
                  <c:pt idx="0">
                    <c:v>目標変化型</c:v>
                  </c:pt>
                </c15:dlblRangeCache>
              </c15:datalabelsRange>
            </c:ext>
            <c:ext xmlns:c16="http://schemas.microsoft.com/office/drawing/2014/chart" uri="{C3380CC4-5D6E-409C-BE32-E72D297353CC}">
              <c16:uniqueId val="{00000001-8A82-4702-904D-F4715169F883}"/>
            </c:ext>
          </c:extLst>
        </c:ser>
        <c:ser>
          <c:idx val="1"/>
          <c:order val="1"/>
          <c:tx>
            <c:strRef>
              <c:f>原本!$T$104</c:f>
              <c:strCache>
                <c:ptCount val="1"/>
                <c:pt idx="0">
                  <c:v>目標直進型</c:v>
                </c:pt>
              </c:strCache>
            </c:strRef>
          </c:tx>
          <c:spPr>
            <a:solidFill>
              <a:schemeClr val="accent2"/>
            </a:solidFill>
            <a:ln>
              <a:solidFill>
                <a:schemeClr val="tx1"/>
              </a:solidFill>
            </a:ln>
            <a:effectLst/>
          </c:spPr>
          <c:invertIfNegative val="0"/>
          <c:dLbls>
            <c:dLbl>
              <c:idx val="0"/>
              <c:layout>
                <c:manualLayout>
                  <c:x val="-3.2613926608906631E-3"/>
                  <c:y val="-0.33027491124283148"/>
                </c:manualLayout>
              </c:layout>
              <c:tx>
                <c:rich>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effectLst>
                          <a:glow rad="76200">
                            <a:schemeClr val="bg1"/>
                          </a:glow>
                        </a:effectLst>
                        <a:latin typeface="+mn-ea"/>
                        <a:ea typeface="+mn-ea"/>
                        <a:cs typeface="+mn-cs"/>
                      </a:defRPr>
                    </a:pPr>
                    <a:fld id="{24CC24AD-51B4-432A-8572-F4EEEA8A4B21}" type="CELLRANGE">
                      <a:rPr lang="en-US" altLang="ja-JP" baseline="0"/>
                      <a:pPr>
                        <a:defRPr sz="1000" b="1">
                          <a:solidFill>
                            <a:sysClr val="windowText" lastClr="000000"/>
                          </a:solidFill>
                          <a:effectLst>
                            <a:glow rad="76200">
                              <a:schemeClr val="bg1"/>
                            </a:glow>
                          </a:effectLst>
                        </a:defRPr>
                      </a:pPr>
                      <a:t>[CELLRANGE]</a:t>
                    </a:fld>
                    <a:r>
                      <a:rPr lang="en-US" altLang="ja-JP" baseline="0"/>
                      <a:t>, </a:t>
                    </a:r>
                    <a:fld id="{62E19E4B-A46A-493C-94DD-7A3B908FB5D0}" type="VALUE">
                      <a:rPr lang="en-US" altLang="ja-JP" baseline="0"/>
                      <a:pPr>
                        <a:defRPr sz="1000" b="1">
                          <a:solidFill>
                            <a:sysClr val="windowText" lastClr="000000"/>
                          </a:solidFill>
                          <a:effectLst>
                            <a:glow rad="76200">
                              <a:schemeClr val="bg1"/>
                            </a:glow>
                          </a:effectLst>
                        </a:defRPr>
                      </a:pPr>
                      <a:t>[値]</a:t>
                    </a:fld>
                    <a:endParaRPr lang="en-US" altLang="ja-JP"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effectLst>
                        <a:glow rad="76200">
                          <a:schemeClr val="bg1"/>
                        </a:glow>
                      </a:effectLst>
                      <a:latin typeface="+mn-ea"/>
                      <a:ea typeface="+mn-ea"/>
                      <a:cs typeface="+mn-cs"/>
                    </a:defRPr>
                  </a:pPr>
                  <a:endParaRPr lang="en-US" altLang="ja-JP"/>
                </a:p>
              </c:txPr>
              <c:dLblPos val="ctr"/>
              <c:showLegendKey val="0"/>
              <c:showVal val="1"/>
              <c:showCatName val="0"/>
              <c:showSerName val="0"/>
              <c:showPercent val="0"/>
              <c:showBubbleSize val="0"/>
              <c:extLst>
                <c:ext xmlns:c15="http://schemas.microsoft.com/office/drawing/2012/chart" uri="{CE6537A1-D6FC-4f65-9D91-7224C49458BB}">
                  <c15:layout>
                    <c:manualLayout>
                      <c:w val="0.68664333872105132"/>
                      <c:h val="0.29932692881896622"/>
                    </c:manualLayout>
                  </c15:layout>
                  <c15:dlblFieldTable/>
                  <c15:showDataLabelsRange val="1"/>
                </c:ext>
                <c:ext xmlns:c16="http://schemas.microsoft.com/office/drawing/2014/chart" uri="{C3380CC4-5D6E-409C-BE32-E72D297353CC}">
                  <c16:uniqueId val="{00000002-8A82-4702-904D-F4715169F88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effectLst>
                      <a:glow rad="76200">
                        <a:schemeClr val="bg1"/>
                      </a:glow>
                    </a:effectLst>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原本!$U$104</c:f>
              <c:numCache>
                <c:formatCode>0%</c:formatCode>
                <c:ptCount val="1"/>
                <c:pt idx="0">
                  <c:v>0.55000000000000004</c:v>
                </c:pt>
              </c:numCache>
            </c:numRef>
          </c:val>
          <c:extLst>
            <c:ext xmlns:c15="http://schemas.microsoft.com/office/drawing/2012/chart" uri="{02D57815-91ED-43cb-92C2-25804820EDAC}">
              <c15:datalabelsRange>
                <c15:f>原本!$T$104</c15:f>
                <c15:dlblRangeCache>
                  <c:ptCount val="1"/>
                  <c:pt idx="0">
                    <c:v>目標直進型</c:v>
                  </c:pt>
                </c15:dlblRangeCache>
              </c15:datalabelsRange>
            </c:ext>
            <c:ext xmlns:c16="http://schemas.microsoft.com/office/drawing/2014/chart" uri="{C3380CC4-5D6E-409C-BE32-E72D297353CC}">
              <c16:uniqueId val="{00000003-8A82-4702-904D-F4715169F883}"/>
            </c:ext>
          </c:extLst>
        </c:ser>
        <c:dLbls>
          <c:dLblPos val="ctr"/>
          <c:showLegendKey val="0"/>
          <c:showVal val="1"/>
          <c:showCatName val="0"/>
          <c:showSerName val="0"/>
          <c:showPercent val="0"/>
          <c:showBubbleSize val="0"/>
        </c:dLbls>
        <c:gapWidth val="0"/>
        <c:overlap val="100"/>
        <c:axId val="725917904"/>
        <c:axId val="735024944"/>
        <c:extLst>
          <c:ext xmlns:c15="http://schemas.microsoft.com/office/drawing/2012/chart" uri="{02D57815-91ED-43cb-92C2-25804820EDAC}">
            <c15:filteredBarSeries>
              <c15:ser>
                <c:idx val="2"/>
                <c:order val="2"/>
                <c:tx>
                  <c:strRef>
                    <c:extLst>
                      <c:ext uri="{02D57815-91ED-43cb-92C2-25804820EDAC}">
                        <c15:formulaRef>
                          <c15:sqref>原本!$T$105</c15:sqref>
                        </c15:formulaRef>
                      </c:ext>
                    </c:extLst>
                    <c:strCache>
                      <c:ptCount val="1"/>
                      <c:pt idx="0">
                        <c:v>原理原則型</c:v>
                      </c:pt>
                    </c:strCache>
                  </c:strRef>
                </c:tx>
                <c:spPr>
                  <a:solidFill>
                    <a:schemeClr val="accent3"/>
                  </a:solidFill>
                  <a:ln>
                    <a:solidFill>
                      <a:schemeClr val="tx1"/>
                    </a:solidFill>
                  </a:ln>
                  <a:effectLst/>
                </c:spPr>
                <c:invertIfNegative val="0"/>
                <c:dLbls>
                  <c:dLbl>
                    <c:idx val="0"/>
                    <c:tx>
                      <c:rich>
                        <a:bodyPr/>
                        <a:lstStyle/>
                        <a:p>
                          <a:fld id="{37361FA8-07AF-4542-A426-297779F7B15D}" type="CELLRANGE">
                            <a:rPr lang="ja-JP" altLang="en-US"/>
                            <a:pPr/>
                            <a:t>[CELLRANGE]</a:t>
                          </a:fld>
                          <a:r>
                            <a:rPr lang="ja-JP" altLang="en-US" baseline="0"/>
                            <a:t>, </a:t>
                          </a:r>
                          <a:fld id="{A365D7E0-F09C-4543-ACB6-C89E52C7FE05}" type="VALUE">
                            <a:rPr lang="ja-JP" altLang="en-US" baseline="0"/>
                            <a:pPr/>
                            <a:t>[値]</a:t>
                          </a:fld>
                          <a:endParaRPr lang="ja-JP" altLang="en-US" baseline="0"/>
                        </a:p>
                      </c:rich>
                    </c:tx>
                    <c:dLblPos val="ctr"/>
                    <c:showLegendKey val="0"/>
                    <c:showVal val="1"/>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4-8A82-4702-904D-F4715169F88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effectLst>
                            <a:glow rad="76200">
                              <a:schemeClr val="bg1"/>
                            </a:glow>
                          </a:effectLst>
                          <a:latin typeface="+mn-ea"/>
                          <a:ea typeface="+mn-ea"/>
                          <a:cs typeface="+mn-cs"/>
                        </a:defRPr>
                      </a:pPr>
                      <a:endParaRPr lang="ja-JP"/>
                    </a:p>
                  </c:txPr>
                  <c:dLblPos val="ctr"/>
                  <c:showLegendKey val="0"/>
                  <c:showVal val="1"/>
                  <c:showCatName val="0"/>
                  <c:showSerName val="0"/>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原本!$U$105</c15:sqref>
                        </c15:formulaRef>
                      </c:ext>
                    </c:extLst>
                    <c:numCache>
                      <c:formatCode>0%</c:formatCode>
                      <c:ptCount val="1"/>
                      <c:pt idx="0">
                        <c:v>0.2</c:v>
                      </c:pt>
                    </c:numCache>
                  </c:numRef>
                </c:val>
                <c:extLst>
                  <c:ext uri="{02D57815-91ED-43cb-92C2-25804820EDAC}">
                    <c15:datalabelsRange>
                      <c15:f>原本!$T$105</c15:f>
                      <c15:dlblRangeCache>
                        <c:ptCount val="1"/>
                        <c:pt idx="0">
                          <c:v>原理原則型</c:v>
                        </c:pt>
                      </c15:dlblRangeCache>
                    </c15:datalabelsRange>
                  </c:ext>
                  <c:ext xmlns:c16="http://schemas.microsoft.com/office/drawing/2014/chart" uri="{C3380CC4-5D6E-409C-BE32-E72D297353CC}">
                    <c16:uniqueId val="{00000005-8A82-4702-904D-F4715169F88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原本!$T$106</c15:sqref>
                        </c15:formulaRef>
                      </c:ext>
                    </c:extLst>
                    <c:strCache>
                      <c:ptCount val="1"/>
                      <c:pt idx="0">
                        <c:v>応用拡大型</c:v>
                      </c:pt>
                    </c:strCache>
                  </c:strRef>
                </c:tx>
                <c:spPr>
                  <a:solidFill>
                    <a:schemeClr val="accent4"/>
                  </a:solidFill>
                  <a:ln>
                    <a:solidFill>
                      <a:schemeClr val="tx1"/>
                    </a:solidFill>
                  </a:ln>
                  <a:effectLst/>
                </c:spPr>
                <c:invertIfNegative val="0"/>
                <c:dLbls>
                  <c:dLbl>
                    <c:idx val="0"/>
                    <c:tx>
                      <c:rich>
                        <a:bodyPr/>
                        <a:lstStyle/>
                        <a:p>
                          <a:fld id="{F4A5107B-C1D6-4F77-B5AF-F4A67428CDBE}" type="CELLRANGE">
                            <a:rPr lang="ja-JP" altLang="en-US"/>
                            <a:pPr/>
                            <a:t>[CELLRANGE]</a:t>
                          </a:fld>
                          <a:r>
                            <a:rPr lang="ja-JP" altLang="en-US" baseline="0"/>
                            <a:t>, </a:t>
                          </a:r>
                          <a:fld id="{792BA58A-5E86-422E-B1DA-A8AFD4B22B43}" type="VALUE">
                            <a:rPr lang="ja-JP" altLang="en-US" baseline="0"/>
                            <a:pPr/>
                            <a:t>[値]</a:t>
                          </a:fld>
                          <a:endParaRPr lang="ja-JP" altLang="en-US"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A82-4702-904D-F4715169F88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effectLst>
                            <a:glow rad="76200">
                              <a:schemeClr val="bg1"/>
                            </a:glow>
                          </a:effectLst>
                          <a:latin typeface="+mn-ea"/>
                          <a:ea typeface="+mn-ea"/>
                          <a:cs typeface="+mn-cs"/>
                        </a:defRPr>
                      </a:pPr>
                      <a:endParaRPr lang="ja-JP"/>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原本!$U$106</c15:sqref>
                        </c15:formulaRef>
                      </c:ext>
                    </c:extLst>
                    <c:numCache>
                      <c:formatCode>0%</c:formatCode>
                      <c:ptCount val="1"/>
                      <c:pt idx="0">
                        <c:v>0.8</c:v>
                      </c:pt>
                    </c:numCache>
                  </c:numRef>
                </c:val>
                <c:extLst xmlns:c15="http://schemas.microsoft.com/office/drawing/2012/chart">
                  <c:ext xmlns:c15="http://schemas.microsoft.com/office/drawing/2012/chart" uri="{02D57815-91ED-43cb-92C2-25804820EDAC}">
                    <c15:datalabelsRange>
                      <c15:f>原本!$T$106</c15:f>
                      <c15:dlblRangeCache>
                        <c:ptCount val="1"/>
                        <c:pt idx="0">
                          <c:v>応用拡大型</c:v>
                        </c:pt>
                      </c15:dlblRangeCache>
                    </c15:datalabelsRange>
                  </c:ext>
                  <c:ext xmlns:c16="http://schemas.microsoft.com/office/drawing/2014/chart" uri="{C3380CC4-5D6E-409C-BE32-E72D297353CC}">
                    <c16:uniqueId val="{00000007-8A82-4702-904D-F4715169F883}"/>
                  </c:ext>
                </c:extLst>
              </c15:ser>
            </c15:filteredBarSeries>
          </c:ext>
        </c:extLst>
      </c:barChart>
      <c:catAx>
        <c:axId val="725917904"/>
        <c:scaling>
          <c:orientation val="minMax"/>
        </c:scaling>
        <c:delete val="1"/>
        <c:axPos val="l"/>
        <c:numFmt formatCode="General" sourceLinked="1"/>
        <c:majorTickMark val="out"/>
        <c:minorTickMark val="none"/>
        <c:tickLblPos val="nextTo"/>
        <c:crossAx val="735024944"/>
        <c:crosses val="autoZero"/>
        <c:auto val="1"/>
        <c:lblAlgn val="ctr"/>
        <c:lblOffset val="100"/>
        <c:noMultiLvlLbl val="0"/>
      </c:catAx>
      <c:valAx>
        <c:axId val="735024944"/>
        <c:scaling>
          <c:orientation val="minMax"/>
          <c:max val="1"/>
          <c:min val="0"/>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ea"/>
                <a:ea typeface="+mn-ea"/>
                <a:cs typeface="+mn-cs"/>
              </a:defRPr>
            </a:pPr>
            <a:endParaRPr lang="ja-JP"/>
          </a:p>
        </c:txPr>
        <c:crossAx val="72591790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latin typeface="+mn-ea"/>
          <a:ea typeface="+mn-ea"/>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612814118026922E-2"/>
          <c:y val="0.30506460057829415"/>
          <c:w val="0.92677437176394617"/>
          <c:h val="0.36311843471459965"/>
        </c:manualLayout>
      </c:layout>
      <c:barChart>
        <c:barDir val="bar"/>
        <c:grouping val="percentStacked"/>
        <c:varyColors val="0"/>
        <c:ser>
          <c:idx val="2"/>
          <c:order val="2"/>
          <c:tx>
            <c:strRef>
              <c:f>原本!$T$105</c:f>
              <c:strCache>
                <c:ptCount val="1"/>
                <c:pt idx="0">
                  <c:v>原理原則型</c:v>
                </c:pt>
              </c:strCache>
            </c:strRef>
          </c:tx>
          <c:spPr>
            <a:solidFill>
              <a:schemeClr val="accent3"/>
            </a:solidFill>
            <a:ln>
              <a:solidFill>
                <a:schemeClr val="tx1"/>
              </a:solidFill>
            </a:ln>
            <a:effectLst/>
          </c:spPr>
          <c:invertIfNegative val="0"/>
          <c:dLbls>
            <c:dLbl>
              <c:idx val="0"/>
              <c:layout>
                <c:manualLayout>
                  <c:x val="0"/>
                  <c:y val="-0.31804250712272664"/>
                </c:manualLayout>
              </c:layout>
              <c:tx>
                <c:rich>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effectLst>
                          <a:glow rad="76200">
                            <a:schemeClr val="bg1"/>
                          </a:glow>
                        </a:effectLst>
                        <a:latin typeface="+mn-ea"/>
                        <a:ea typeface="+mn-ea"/>
                        <a:cs typeface="+mn-cs"/>
                      </a:defRPr>
                    </a:pPr>
                    <a:fld id="{920C361F-FCF9-4A4C-B3D9-55F76B00C01B}" type="CELLRANGE">
                      <a:rPr lang="en-US" altLang="ja-JP" baseline="0"/>
                      <a:pPr>
                        <a:defRPr sz="1000" b="1">
                          <a:solidFill>
                            <a:sysClr val="windowText" lastClr="000000"/>
                          </a:solidFill>
                          <a:effectLst>
                            <a:glow rad="76200">
                              <a:schemeClr val="bg1"/>
                            </a:glow>
                          </a:effectLst>
                        </a:defRPr>
                      </a:pPr>
                      <a:t>[CELLRANGE]</a:t>
                    </a:fld>
                    <a:r>
                      <a:rPr lang="en-US" altLang="ja-JP" baseline="0"/>
                      <a:t>, </a:t>
                    </a:r>
                    <a:fld id="{13BF2D6B-41E8-4825-ACD5-543E0FD28C56}" type="VALUE">
                      <a:rPr lang="en-US" altLang="ja-JP" baseline="0"/>
                      <a:pPr>
                        <a:defRPr sz="1000" b="1">
                          <a:solidFill>
                            <a:sysClr val="windowText" lastClr="000000"/>
                          </a:solidFill>
                          <a:effectLst>
                            <a:glow rad="76200">
                              <a:schemeClr val="bg1"/>
                            </a:glow>
                          </a:effectLst>
                        </a:defRPr>
                      </a:pPr>
                      <a:t>[値]</a:t>
                    </a:fld>
                    <a:endParaRPr lang="en-US" altLang="ja-JP"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effectLst>
                        <a:glow rad="76200">
                          <a:schemeClr val="bg1"/>
                        </a:glow>
                      </a:effectLst>
                      <a:latin typeface="+mn-ea"/>
                      <a:ea typeface="+mn-ea"/>
                      <a:cs typeface="+mn-cs"/>
                    </a:defRPr>
                  </a:pPr>
                  <a:endParaRPr lang="en-US" altLang="ja-JP"/>
                </a:p>
              </c:txPr>
              <c:dLblPos val="ctr"/>
              <c:showLegendKey val="0"/>
              <c:showVal val="1"/>
              <c:showCatName val="0"/>
              <c:showSerName val="0"/>
              <c:showPercent val="0"/>
              <c:showBubbleSize val="0"/>
              <c:extLst>
                <c:ext xmlns:c15="http://schemas.microsoft.com/office/drawing/2012/chart" uri="{CE6537A1-D6FC-4f65-9D91-7224C49458BB}">
                  <c15:layout>
                    <c:manualLayout>
                      <c:w val="0.56748232299497536"/>
                      <c:h val="0.32379173705917591"/>
                    </c:manualLayout>
                  </c15:layout>
                  <c15:dlblFieldTable/>
                  <c15:showDataLabelsRange val="1"/>
                </c:ext>
                <c:ext xmlns:c16="http://schemas.microsoft.com/office/drawing/2014/chart" uri="{C3380CC4-5D6E-409C-BE32-E72D297353CC}">
                  <c16:uniqueId val="{00000000-4CE6-49EA-AF8F-20F8935E40F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effectLst>
                      <a:glow rad="76200">
                        <a:schemeClr val="bg1"/>
                      </a:glow>
                    </a:effectLst>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原本!$U$105</c:f>
              <c:numCache>
                <c:formatCode>0%</c:formatCode>
                <c:ptCount val="1"/>
                <c:pt idx="0">
                  <c:v>0.2</c:v>
                </c:pt>
              </c:numCache>
            </c:numRef>
          </c:val>
          <c:extLst>
            <c:ext xmlns:c15="http://schemas.microsoft.com/office/drawing/2012/chart" uri="{02D57815-91ED-43cb-92C2-25804820EDAC}">
              <c15:datalabelsRange>
                <c15:f>原本!$T$105</c15:f>
                <c15:dlblRangeCache>
                  <c:ptCount val="1"/>
                  <c:pt idx="0">
                    <c:v>原理原則型</c:v>
                  </c:pt>
                </c15:dlblRangeCache>
              </c15:datalabelsRange>
            </c:ext>
            <c:ext xmlns:c16="http://schemas.microsoft.com/office/drawing/2014/chart" uri="{C3380CC4-5D6E-409C-BE32-E72D297353CC}">
              <c16:uniqueId val="{00000001-4CE6-49EA-AF8F-20F8935E40F3}"/>
            </c:ext>
          </c:extLst>
        </c:ser>
        <c:ser>
          <c:idx val="3"/>
          <c:order val="3"/>
          <c:tx>
            <c:strRef>
              <c:f>原本!$T$106</c:f>
              <c:strCache>
                <c:ptCount val="1"/>
                <c:pt idx="0">
                  <c:v>応用拡大型</c:v>
                </c:pt>
              </c:strCache>
            </c:strRef>
          </c:tx>
          <c:spPr>
            <a:solidFill>
              <a:schemeClr val="accent4"/>
            </a:solidFill>
            <a:ln>
              <a:solidFill>
                <a:schemeClr val="tx1"/>
              </a:solidFill>
            </a:ln>
            <a:effectLst/>
          </c:spPr>
          <c:invertIfNegative val="0"/>
          <c:dLbls>
            <c:dLbl>
              <c:idx val="0"/>
              <c:layout>
                <c:manualLayout>
                  <c:x val="0.18263798900987713"/>
                  <c:y val="-1.2232404120104871E-2"/>
                </c:manualLayout>
              </c:layout>
              <c:tx>
                <c:rich>
                  <a:bodyPr/>
                  <a:lstStyle/>
                  <a:p>
                    <a:fld id="{D59107DC-9CED-4431-9EEB-4ED313EE3359}" type="CELLRANGE">
                      <a:rPr lang="en-US" altLang="ja-JP" baseline="0"/>
                      <a:pPr/>
                      <a:t>[CELLRANGE]</a:t>
                    </a:fld>
                    <a:r>
                      <a:rPr lang="en-US" altLang="ja-JP" baseline="0"/>
                      <a:t>, </a:t>
                    </a:r>
                    <a:fld id="{2526B90E-EBAF-4DF2-B584-005E8ED34C26}" type="VALUE">
                      <a:rPr lang="en-US" altLang="ja-JP" baseline="0"/>
                      <a:pPr/>
                      <a:t>[値]</a:t>
                    </a:fld>
                    <a:endParaRPr lang="en-US" altLang="ja-JP" baseline="0"/>
                  </a:p>
                </c:rich>
              </c:tx>
              <c:dLblPos val="ctr"/>
              <c:showLegendKey val="0"/>
              <c:showVal val="1"/>
              <c:showCatName val="0"/>
              <c:showSerName val="0"/>
              <c:showPercent val="0"/>
              <c:showBubbleSize val="0"/>
              <c:extLst>
                <c:ext xmlns:c15="http://schemas.microsoft.com/office/drawing/2012/chart" uri="{CE6537A1-D6FC-4f65-9D91-7224C49458BB}">
                  <c15:layout>
                    <c:manualLayout>
                      <c:w val="0.54139118170785006"/>
                      <c:h val="0.44611577826022464"/>
                    </c:manualLayout>
                  </c15:layout>
                  <c15:dlblFieldTable/>
                  <c15:showDataLabelsRange val="1"/>
                </c:ext>
                <c:ext xmlns:c16="http://schemas.microsoft.com/office/drawing/2014/chart" uri="{C3380CC4-5D6E-409C-BE32-E72D297353CC}">
                  <c16:uniqueId val="{00000002-4CE6-49EA-AF8F-20F8935E40F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effectLst>
                      <a:glow rad="76200">
                        <a:schemeClr val="bg1"/>
                      </a:glow>
                    </a:effectLst>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原本!$U$106</c:f>
              <c:numCache>
                <c:formatCode>0%</c:formatCode>
                <c:ptCount val="1"/>
                <c:pt idx="0">
                  <c:v>0.8</c:v>
                </c:pt>
              </c:numCache>
            </c:numRef>
          </c:val>
          <c:extLst>
            <c:ext xmlns:c15="http://schemas.microsoft.com/office/drawing/2012/chart" uri="{02D57815-91ED-43cb-92C2-25804820EDAC}">
              <c15:datalabelsRange>
                <c15:f>原本!$T$106</c15:f>
                <c15:dlblRangeCache>
                  <c:ptCount val="1"/>
                  <c:pt idx="0">
                    <c:v>応用拡大型</c:v>
                  </c:pt>
                </c15:dlblRangeCache>
              </c15:datalabelsRange>
            </c:ext>
            <c:ext xmlns:c16="http://schemas.microsoft.com/office/drawing/2014/chart" uri="{C3380CC4-5D6E-409C-BE32-E72D297353CC}">
              <c16:uniqueId val="{00000003-4CE6-49EA-AF8F-20F8935E40F3}"/>
            </c:ext>
          </c:extLst>
        </c:ser>
        <c:dLbls>
          <c:dLblPos val="ctr"/>
          <c:showLegendKey val="0"/>
          <c:showVal val="1"/>
          <c:showCatName val="0"/>
          <c:showSerName val="0"/>
          <c:showPercent val="0"/>
          <c:showBubbleSize val="0"/>
        </c:dLbls>
        <c:gapWidth val="0"/>
        <c:overlap val="100"/>
        <c:axId val="725917904"/>
        <c:axId val="735024944"/>
        <c:extLst>
          <c:ext xmlns:c15="http://schemas.microsoft.com/office/drawing/2012/chart" uri="{02D57815-91ED-43cb-92C2-25804820EDAC}">
            <c15:filteredBarSeries>
              <c15:ser>
                <c:idx val="0"/>
                <c:order val="0"/>
                <c:tx>
                  <c:strRef>
                    <c:extLst>
                      <c:ext uri="{02D57815-91ED-43cb-92C2-25804820EDAC}">
                        <c15:formulaRef>
                          <c15:sqref>原本!$T$103</c15:sqref>
                        </c15:formulaRef>
                      </c:ext>
                    </c:extLst>
                    <c:strCache>
                      <c:ptCount val="1"/>
                      <c:pt idx="0">
                        <c:v>目標変化型</c:v>
                      </c:pt>
                    </c:strCache>
                  </c:strRef>
                </c:tx>
                <c:spPr>
                  <a:solidFill>
                    <a:schemeClr val="accent1"/>
                  </a:solidFill>
                  <a:ln>
                    <a:solidFill>
                      <a:schemeClr val="tx1"/>
                    </a:solidFill>
                  </a:ln>
                  <a:effectLst/>
                </c:spPr>
                <c:invertIfNegative val="0"/>
                <c:dLbls>
                  <c:dLbl>
                    <c:idx val="0"/>
                    <c:tx>
                      <c:rich>
                        <a:bodyPr/>
                        <a:lstStyle/>
                        <a:p>
                          <a:fld id="{E03AE98D-82EE-48DF-A570-D54D0DE1521B}" type="CELLRANGE">
                            <a:rPr lang="ja-JP" altLang="en-US"/>
                            <a:pPr/>
                            <a:t>[CELLRANGE]</a:t>
                          </a:fld>
                          <a:r>
                            <a:rPr lang="ja-JP" altLang="en-US" baseline="0"/>
                            <a:t>, </a:t>
                          </a:r>
                          <a:fld id="{AF993C8C-27EE-4502-AE74-3693E92F07A8}" type="VALUE">
                            <a:rPr lang="ja-JP" altLang="en-US" baseline="0"/>
                            <a:pPr/>
                            <a:t>[値]</a:t>
                          </a:fld>
                          <a:endParaRPr lang="ja-JP" altLang="en-US" baseline="0"/>
                        </a:p>
                      </c:rich>
                    </c:tx>
                    <c:dLblPos val="ctr"/>
                    <c:showLegendKey val="0"/>
                    <c:showVal val="1"/>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4-4CE6-49EA-AF8F-20F8935E40F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effectLst>
                            <a:glow rad="76200">
                              <a:schemeClr val="bg1"/>
                            </a:glow>
                          </a:effectLst>
                          <a:latin typeface="+mn-ea"/>
                          <a:ea typeface="+mn-ea"/>
                          <a:cs typeface="+mn-cs"/>
                        </a:defRPr>
                      </a:pPr>
                      <a:endParaRPr lang="ja-JP"/>
                    </a:p>
                  </c:txPr>
                  <c:dLblPos val="ctr"/>
                  <c:showLegendKey val="0"/>
                  <c:showVal val="1"/>
                  <c:showCatName val="0"/>
                  <c:showSerName val="0"/>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原本!$U$103</c15:sqref>
                        </c15:formulaRef>
                      </c:ext>
                    </c:extLst>
                    <c:numCache>
                      <c:formatCode>0%</c:formatCode>
                      <c:ptCount val="1"/>
                      <c:pt idx="0">
                        <c:v>0.45</c:v>
                      </c:pt>
                    </c:numCache>
                  </c:numRef>
                </c:val>
                <c:extLst>
                  <c:ext uri="{02D57815-91ED-43cb-92C2-25804820EDAC}">
                    <c15:datalabelsRange>
                      <c15:f>原本!$T$103</c15:f>
                      <c15:dlblRangeCache>
                        <c:ptCount val="1"/>
                        <c:pt idx="0">
                          <c:v>目標変化型</c:v>
                        </c:pt>
                      </c15:dlblRangeCache>
                    </c15:datalabelsRange>
                  </c:ext>
                  <c:ext xmlns:c16="http://schemas.microsoft.com/office/drawing/2014/chart" uri="{C3380CC4-5D6E-409C-BE32-E72D297353CC}">
                    <c16:uniqueId val="{00000005-4CE6-49EA-AF8F-20F8935E40F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原本!$T$104</c15:sqref>
                        </c15:formulaRef>
                      </c:ext>
                    </c:extLst>
                    <c:strCache>
                      <c:ptCount val="1"/>
                      <c:pt idx="0">
                        <c:v>目標直進型</c:v>
                      </c:pt>
                    </c:strCache>
                  </c:strRef>
                </c:tx>
                <c:spPr>
                  <a:solidFill>
                    <a:schemeClr val="accent2"/>
                  </a:solidFill>
                  <a:ln>
                    <a:solidFill>
                      <a:schemeClr val="tx1"/>
                    </a:solidFill>
                  </a:ln>
                  <a:effectLst/>
                </c:spPr>
                <c:invertIfNegative val="0"/>
                <c:dLbls>
                  <c:dLbl>
                    <c:idx val="0"/>
                    <c:tx>
                      <c:rich>
                        <a:bodyPr/>
                        <a:lstStyle/>
                        <a:p>
                          <a:fld id="{BF26B3B1-87E2-4EE0-AFCC-1EFD56B0028E}" type="CELLRANGE">
                            <a:rPr lang="ja-JP" altLang="en-US"/>
                            <a:pPr/>
                            <a:t>[CELLRANGE]</a:t>
                          </a:fld>
                          <a:r>
                            <a:rPr lang="ja-JP" altLang="en-US" baseline="0"/>
                            <a:t>, </a:t>
                          </a:r>
                          <a:fld id="{FD5BADA2-CC05-4016-9C7A-6B721CA65465}" type="VALUE">
                            <a:rPr lang="ja-JP" altLang="en-US" baseline="0"/>
                            <a:pPr/>
                            <a:t>[値]</a:t>
                          </a:fld>
                          <a:endParaRPr lang="ja-JP" altLang="en-US"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CE6-49EA-AF8F-20F8935E40F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effectLst>
                            <a:glow rad="76200">
                              <a:schemeClr val="bg1"/>
                            </a:glow>
                          </a:effectLst>
                          <a:latin typeface="+mn-ea"/>
                          <a:ea typeface="+mn-ea"/>
                          <a:cs typeface="+mn-cs"/>
                        </a:defRPr>
                      </a:pPr>
                      <a:endParaRPr lang="ja-JP"/>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原本!$U$104</c15:sqref>
                        </c15:formulaRef>
                      </c:ext>
                    </c:extLst>
                    <c:numCache>
                      <c:formatCode>0%</c:formatCode>
                      <c:ptCount val="1"/>
                      <c:pt idx="0">
                        <c:v>0.55000000000000004</c:v>
                      </c:pt>
                    </c:numCache>
                  </c:numRef>
                </c:val>
                <c:extLst xmlns:c15="http://schemas.microsoft.com/office/drawing/2012/chart">
                  <c:ext xmlns:c15="http://schemas.microsoft.com/office/drawing/2012/chart" uri="{02D57815-91ED-43cb-92C2-25804820EDAC}">
                    <c15:datalabelsRange>
                      <c15:f>原本!$T$104</c15:f>
                      <c15:dlblRangeCache>
                        <c:ptCount val="1"/>
                        <c:pt idx="0">
                          <c:v>目標直進型</c:v>
                        </c:pt>
                      </c15:dlblRangeCache>
                    </c15:datalabelsRange>
                  </c:ext>
                  <c:ext xmlns:c16="http://schemas.microsoft.com/office/drawing/2014/chart" uri="{C3380CC4-5D6E-409C-BE32-E72D297353CC}">
                    <c16:uniqueId val="{00000007-4CE6-49EA-AF8F-20F8935E40F3}"/>
                  </c:ext>
                </c:extLst>
              </c15:ser>
            </c15:filteredBarSeries>
          </c:ext>
        </c:extLst>
      </c:barChart>
      <c:catAx>
        <c:axId val="725917904"/>
        <c:scaling>
          <c:orientation val="minMax"/>
        </c:scaling>
        <c:delete val="1"/>
        <c:axPos val="l"/>
        <c:numFmt formatCode="General" sourceLinked="1"/>
        <c:majorTickMark val="out"/>
        <c:minorTickMark val="none"/>
        <c:tickLblPos val="nextTo"/>
        <c:crossAx val="735024944"/>
        <c:crosses val="autoZero"/>
        <c:auto val="1"/>
        <c:lblAlgn val="ctr"/>
        <c:lblOffset val="100"/>
        <c:noMultiLvlLbl val="0"/>
      </c:catAx>
      <c:valAx>
        <c:axId val="735024944"/>
        <c:scaling>
          <c:orientation val="minMax"/>
          <c:max val="1"/>
          <c:min val="0"/>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ea"/>
                <a:ea typeface="+mn-ea"/>
                <a:cs typeface="+mn-cs"/>
              </a:defRPr>
            </a:pPr>
            <a:endParaRPr lang="ja-JP"/>
          </a:p>
        </c:txPr>
        <c:crossAx val="72591790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latin typeface="+mn-ea"/>
          <a:ea typeface="+mn-ea"/>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jp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jpg"/><Relationship Id="rId14" Type="http://schemas.openxmlformats.org/officeDocument/2006/relationships/image" Target="../media/image14.pn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127000</xdr:colOff>
      <xdr:row>88</xdr:row>
      <xdr:rowOff>57150</xdr:rowOff>
    </xdr:from>
    <xdr:to>
      <xdr:col>1</xdr:col>
      <xdr:colOff>537678</xdr:colOff>
      <xdr:row>88</xdr:row>
      <xdr:rowOff>644580</xdr:rowOff>
    </xdr:to>
    <xdr:pic>
      <xdr:nvPicPr>
        <xdr:cNvPr id="2" name="図プレースホルダー 77">
          <a:extLst>
            <a:ext uri="{FF2B5EF4-FFF2-40B4-BE49-F238E27FC236}">
              <a16:creationId xmlns:a16="http://schemas.microsoft.com/office/drawing/2014/main" id="{BB332D38-1AC7-4A90-A6A9-AB71246B70D7}"/>
            </a:ext>
          </a:extLst>
        </xdr:cNvPr>
        <xdr:cNvPicPr>
          <a:picLocks noGrp="1" noChangeAspect="1"/>
        </xdr:cNvPicPr>
      </xdr:nvPicPr>
      <xdr:blipFill rotWithShape="1">
        <a:blip xmlns:r="http://schemas.openxmlformats.org/officeDocument/2006/relationships" r:embed="rId1"/>
        <a:srcRect t="-1916" b="-464"/>
        <a:stretch/>
      </xdr:blipFill>
      <xdr:spPr>
        <a:xfrm>
          <a:off x="955675" y="21021675"/>
          <a:ext cx="410678" cy="587430"/>
        </a:xfrm>
        <a:prstGeom prst="rect">
          <a:avLst/>
        </a:prstGeom>
      </xdr:spPr>
    </xdr:pic>
    <xdr:clientData/>
  </xdr:twoCellAnchor>
  <xdr:twoCellAnchor editAs="oneCell">
    <xdr:from>
      <xdr:col>1</xdr:col>
      <xdr:colOff>31750</xdr:colOff>
      <xdr:row>89</xdr:row>
      <xdr:rowOff>82550</xdr:rowOff>
    </xdr:from>
    <xdr:to>
      <xdr:col>1</xdr:col>
      <xdr:colOff>607306</xdr:colOff>
      <xdr:row>89</xdr:row>
      <xdr:rowOff>650930</xdr:rowOff>
    </xdr:to>
    <xdr:pic>
      <xdr:nvPicPr>
        <xdr:cNvPr id="3" name="図プレースホルダー 80">
          <a:extLst>
            <a:ext uri="{FF2B5EF4-FFF2-40B4-BE49-F238E27FC236}">
              <a16:creationId xmlns:a16="http://schemas.microsoft.com/office/drawing/2014/main" id="{35AF14C2-875C-4940-B2C8-06F51509D6AF}"/>
            </a:ext>
          </a:extLst>
        </xdr:cNvPr>
        <xdr:cNvPicPr>
          <a:picLocks noGrp="1" noChangeAspect="1"/>
        </xdr:cNvPicPr>
      </xdr:nvPicPr>
      <xdr:blipFill>
        <a:blip xmlns:r="http://schemas.openxmlformats.org/officeDocument/2006/relationships" r:embed="rId2"/>
        <a:srcRect l="21913" r="21913"/>
        <a:stretch>
          <a:fillRect/>
        </a:stretch>
      </xdr:blipFill>
      <xdr:spPr>
        <a:xfrm>
          <a:off x="860425" y="21751925"/>
          <a:ext cx="575556" cy="568380"/>
        </a:xfrm>
        <a:prstGeom prst="rect">
          <a:avLst/>
        </a:prstGeom>
      </xdr:spPr>
    </xdr:pic>
    <xdr:clientData/>
  </xdr:twoCellAnchor>
  <xdr:twoCellAnchor editAs="oneCell">
    <xdr:from>
      <xdr:col>1</xdr:col>
      <xdr:colOff>31750</xdr:colOff>
      <xdr:row>90</xdr:row>
      <xdr:rowOff>82550</xdr:rowOff>
    </xdr:from>
    <xdr:to>
      <xdr:col>1</xdr:col>
      <xdr:colOff>607306</xdr:colOff>
      <xdr:row>90</xdr:row>
      <xdr:rowOff>650930</xdr:rowOff>
    </xdr:to>
    <xdr:pic>
      <xdr:nvPicPr>
        <xdr:cNvPr id="4" name="図プレースホルダー 7">
          <a:extLst>
            <a:ext uri="{FF2B5EF4-FFF2-40B4-BE49-F238E27FC236}">
              <a16:creationId xmlns:a16="http://schemas.microsoft.com/office/drawing/2014/main" id="{8EC2B508-54D4-448D-B1CD-1BB7232B3206}"/>
            </a:ext>
          </a:extLst>
        </xdr:cNvPr>
        <xdr:cNvPicPr>
          <a:picLocks noGrp="1" noChangeAspect="1"/>
        </xdr:cNvPicPr>
      </xdr:nvPicPr>
      <xdr:blipFill>
        <a:blip xmlns:r="http://schemas.openxmlformats.org/officeDocument/2006/relationships" r:embed="rId3"/>
        <a:srcRect t="554" b="554"/>
        <a:stretch>
          <a:fillRect/>
        </a:stretch>
      </xdr:blipFill>
      <xdr:spPr>
        <a:xfrm>
          <a:off x="860425" y="22456775"/>
          <a:ext cx="575556" cy="568380"/>
        </a:xfrm>
        <a:prstGeom prst="rect">
          <a:avLst/>
        </a:prstGeom>
      </xdr:spPr>
    </xdr:pic>
    <xdr:clientData/>
  </xdr:twoCellAnchor>
  <xdr:twoCellAnchor editAs="oneCell">
    <xdr:from>
      <xdr:col>1</xdr:col>
      <xdr:colOff>31750</xdr:colOff>
      <xdr:row>91</xdr:row>
      <xdr:rowOff>82550</xdr:rowOff>
    </xdr:from>
    <xdr:to>
      <xdr:col>1</xdr:col>
      <xdr:colOff>568157</xdr:colOff>
      <xdr:row>91</xdr:row>
      <xdr:rowOff>650930</xdr:rowOff>
    </xdr:to>
    <xdr:pic>
      <xdr:nvPicPr>
        <xdr:cNvPr id="5" name="図プレースホルダー 11">
          <a:extLst>
            <a:ext uri="{FF2B5EF4-FFF2-40B4-BE49-F238E27FC236}">
              <a16:creationId xmlns:a16="http://schemas.microsoft.com/office/drawing/2014/main" id="{2B64F36F-0519-4953-853C-16BB5CFD73DE}"/>
            </a:ext>
          </a:extLst>
        </xdr:cNvPr>
        <xdr:cNvPicPr>
          <a:picLocks noGrp="1" noChangeAspect="1"/>
        </xdr:cNvPicPr>
      </xdr:nvPicPr>
      <xdr:blipFill rotWithShape="1">
        <a:blip xmlns:r="http://schemas.openxmlformats.org/officeDocument/2006/relationships" r:embed="rId4"/>
        <a:srcRect l="-8005" t="-1914" r="-7354" b="39384"/>
        <a:stretch/>
      </xdr:blipFill>
      <xdr:spPr>
        <a:xfrm>
          <a:off x="860425" y="23161625"/>
          <a:ext cx="536407" cy="568380"/>
        </a:xfrm>
        <a:prstGeom prst="rect">
          <a:avLst/>
        </a:prstGeom>
      </xdr:spPr>
    </xdr:pic>
    <xdr:clientData/>
  </xdr:twoCellAnchor>
  <xdr:twoCellAnchor editAs="oneCell">
    <xdr:from>
      <xdr:col>1</xdr:col>
      <xdr:colOff>31750</xdr:colOff>
      <xdr:row>92</xdr:row>
      <xdr:rowOff>82550</xdr:rowOff>
    </xdr:from>
    <xdr:to>
      <xdr:col>1</xdr:col>
      <xdr:colOff>607306</xdr:colOff>
      <xdr:row>92</xdr:row>
      <xdr:rowOff>650930</xdr:rowOff>
    </xdr:to>
    <xdr:pic>
      <xdr:nvPicPr>
        <xdr:cNvPr id="6" name="図プレースホルダー 8">
          <a:extLst>
            <a:ext uri="{FF2B5EF4-FFF2-40B4-BE49-F238E27FC236}">
              <a16:creationId xmlns:a16="http://schemas.microsoft.com/office/drawing/2014/main" id="{34BBF57E-8632-4B8F-B852-A0C723B4B147}"/>
            </a:ext>
          </a:extLst>
        </xdr:cNvPr>
        <xdr:cNvPicPr>
          <a:picLocks noGrp="1" noChangeAspect="1"/>
        </xdr:cNvPicPr>
      </xdr:nvPicPr>
      <xdr:blipFill>
        <a:blip xmlns:r="http://schemas.openxmlformats.org/officeDocument/2006/relationships" r:embed="rId5"/>
        <a:srcRect l="14424" r="14424"/>
        <a:stretch>
          <a:fillRect/>
        </a:stretch>
      </xdr:blipFill>
      <xdr:spPr>
        <a:xfrm>
          <a:off x="860425" y="23866475"/>
          <a:ext cx="575556" cy="568380"/>
        </a:xfrm>
        <a:prstGeom prst="rect">
          <a:avLst/>
        </a:prstGeom>
      </xdr:spPr>
    </xdr:pic>
    <xdr:clientData/>
  </xdr:twoCellAnchor>
  <xdr:twoCellAnchor editAs="oneCell">
    <xdr:from>
      <xdr:col>1</xdr:col>
      <xdr:colOff>31750</xdr:colOff>
      <xdr:row>93</xdr:row>
      <xdr:rowOff>82550</xdr:rowOff>
    </xdr:from>
    <xdr:to>
      <xdr:col>1</xdr:col>
      <xdr:colOff>607306</xdr:colOff>
      <xdr:row>93</xdr:row>
      <xdr:rowOff>650930</xdr:rowOff>
    </xdr:to>
    <xdr:pic>
      <xdr:nvPicPr>
        <xdr:cNvPr id="7" name="図プレースホルダー 17">
          <a:extLst>
            <a:ext uri="{FF2B5EF4-FFF2-40B4-BE49-F238E27FC236}">
              <a16:creationId xmlns:a16="http://schemas.microsoft.com/office/drawing/2014/main" id="{44E0DF30-43DE-4487-98EE-2384178A0687}"/>
            </a:ext>
          </a:extLst>
        </xdr:cNvPr>
        <xdr:cNvPicPr>
          <a:picLocks noGrp="1" noChangeAspect="1"/>
        </xdr:cNvPicPr>
      </xdr:nvPicPr>
      <xdr:blipFill>
        <a:blip xmlns:r="http://schemas.openxmlformats.org/officeDocument/2006/relationships" r:embed="rId6"/>
        <a:srcRect l="814" r="814"/>
        <a:stretch>
          <a:fillRect/>
        </a:stretch>
      </xdr:blipFill>
      <xdr:spPr>
        <a:xfrm>
          <a:off x="860425" y="24571325"/>
          <a:ext cx="575556" cy="568380"/>
        </a:xfrm>
        <a:prstGeom prst="rect">
          <a:avLst/>
        </a:prstGeom>
      </xdr:spPr>
    </xdr:pic>
    <xdr:clientData/>
  </xdr:twoCellAnchor>
  <xdr:twoCellAnchor editAs="oneCell">
    <xdr:from>
      <xdr:col>1</xdr:col>
      <xdr:colOff>31750</xdr:colOff>
      <xdr:row>94</xdr:row>
      <xdr:rowOff>82550</xdr:rowOff>
    </xdr:from>
    <xdr:to>
      <xdr:col>1</xdr:col>
      <xdr:colOff>607306</xdr:colOff>
      <xdr:row>94</xdr:row>
      <xdr:rowOff>650930</xdr:rowOff>
    </xdr:to>
    <xdr:pic>
      <xdr:nvPicPr>
        <xdr:cNvPr id="8" name="図プレースホルダー 7">
          <a:extLst>
            <a:ext uri="{FF2B5EF4-FFF2-40B4-BE49-F238E27FC236}">
              <a16:creationId xmlns:a16="http://schemas.microsoft.com/office/drawing/2014/main" id="{DABB474E-7DD7-436C-959A-59325F9CDDC7}"/>
            </a:ext>
          </a:extLst>
        </xdr:cNvPr>
        <xdr:cNvPicPr>
          <a:picLocks noGrp="1" noChangeAspect="1"/>
        </xdr:cNvPicPr>
      </xdr:nvPicPr>
      <xdr:blipFill>
        <a:blip xmlns:r="http://schemas.openxmlformats.org/officeDocument/2006/relationships" r:embed="rId7"/>
        <a:srcRect l="68" r="68"/>
        <a:stretch>
          <a:fillRect/>
        </a:stretch>
      </xdr:blipFill>
      <xdr:spPr>
        <a:xfrm>
          <a:off x="860425" y="25276175"/>
          <a:ext cx="575556" cy="568380"/>
        </a:xfrm>
        <a:prstGeom prst="rect">
          <a:avLst/>
        </a:prstGeom>
      </xdr:spPr>
    </xdr:pic>
    <xdr:clientData/>
  </xdr:twoCellAnchor>
  <xdr:twoCellAnchor editAs="oneCell">
    <xdr:from>
      <xdr:col>1</xdr:col>
      <xdr:colOff>31750</xdr:colOff>
      <xdr:row>95</xdr:row>
      <xdr:rowOff>82550</xdr:rowOff>
    </xdr:from>
    <xdr:to>
      <xdr:col>1</xdr:col>
      <xdr:colOff>607306</xdr:colOff>
      <xdr:row>95</xdr:row>
      <xdr:rowOff>650930</xdr:rowOff>
    </xdr:to>
    <xdr:pic>
      <xdr:nvPicPr>
        <xdr:cNvPr id="9" name="図プレースホルダー 12">
          <a:extLst>
            <a:ext uri="{FF2B5EF4-FFF2-40B4-BE49-F238E27FC236}">
              <a16:creationId xmlns:a16="http://schemas.microsoft.com/office/drawing/2014/main" id="{2149720E-AEE3-4D05-8C29-A3D79383D83F}"/>
            </a:ext>
          </a:extLst>
        </xdr:cNvPr>
        <xdr:cNvPicPr>
          <a:picLocks noGrp="1" noChangeAspect="1"/>
        </xdr:cNvPicPr>
      </xdr:nvPicPr>
      <xdr:blipFill rotWithShape="1">
        <a:blip xmlns:r="http://schemas.openxmlformats.org/officeDocument/2006/relationships" r:embed="rId8"/>
        <a:srcRect l="-2106" t="14249" r="2106" b="807"/>
        <a:stretch/>
      </xdr:blipFill>
      <xdr:spPr>
        <a:xfrm>
          <a:off x="860425" y="25981025"/>
          <a:ext cx="575556" cy="568380"/>
        </a:xfrm>
        <a:prstGeom prst="rect">
          <a:avLst/>
        </a:prstGeom>
      </xdr:spPr>
    </xdr:pic>
    <xdr:clientData/>
  </xdr:twoCellAnchor>
  <xdr:twoCellAnchor editAs="oneCell">
    <xdr:from>
      <xdr:col>1</xdr:col>
      <xdr:colOff>31750</xdr:colOff>
      <xdr:row>96</xdr:row>
      <xdr:rowOff>82550</xdr:rowOff>
    </xdr:from>
    <xdr:to>
      <xdr:col>1</xdr:col>
      <xdr:colOff>607306</xdr:colOff>
      <xdr:row>96</xdr:row>
      <xdr:rowOff>650930</xdr:rowOff>
    </xdr:to>
    <xdr:pic>
      <xdr:nvPicPr>
        <xdr:cNvPr id="10" name="図プレースホルダー 8">
          <a:extLst>
            <a:ext uri="{FF2B5EF4-FFF2-40B4-BE49-F238E27FC236}">
              <a16:creationId xmlns:a16="http://schemas.microsoft.com/office/drawing/2014/main" id="{3B3C018B-2076-4777-BFF5-27F5B20204F1}"/>
            </a:ext>
          </a:extLst>
        </xdr:cNvPr>
        <xdr:cNvPicPr>
          <a:picLocks noGrp="1" noChangeAspect="1"/>
        </xdr:cNvPicPr>
      </xdr:nvPicPr>
      <xdr:blipFill>
        <a:blip xmlns:r="http://schemas.openxmlformats.org/officeDocument/2006/relationships" r:embed="rId9"/>
        <a:srcRect l="21913" r="21913"/>
        <a:stretch>
          <a:fillRect/>
        </a:stretch>
      </xdr:blipFill>
      <xdr:spPr>
        <a:xfrm>
          <a:off x="860425" y="26685875"/>
          <a:ext cx="575556" cy="568380"/>
        </a:xfrm>
        <a:prstGeom prst="rect">
          <a:avLst/>
        </a:prstGeom>
      </xdr:spPr>
    </xdr:pic>
    <xdr:clientData/>
  </xdr:twoCellAnchor>
  <xdr:twoCellAnchor editAs="oneCell">
    <xdr:from>
      <xdr:col>1</xdr:col>
      <xdr:colOff>31750</xdr:colOff>
      <xdr:row>97</xdr:row>
      <xdr:rowOff>82550</xdr:rowOff>
    </xdr:from>
    <xdr:to>
      <xdr:col>1</xdr:col>
      <xdr:colOff>607306</xdr:colOff>
      <xdr:row>97</xdr:row>
      <xdr:rowOff>650930</xdr:rowOff>
    </xdr:to>
    <xdr:pic>
      <xdr:nvPicPr>
        <xdr:cNvPr id="11" name="図プレースホルダー 13">
          <a:extLst>
            <a:ext uri="{FF2B5EF4-FFF2-40B4-BE49-F238E27FC236}">
              <a16:creationId xmlns:a16="http://schemas.microsoft.com/office/drawing/2014/main" id="{9CB33105-11BC-4769-A74F-1852CEB0D528}"/>
            </a:ext>
          </a:extLst>
        </xdr:cNvPr>
        <xdr:cNvPicPr>
          <a:picLocks noGrp="1" noChangeAspect="1"/>
        </xdr:cNvPicPr>
      </xdr:nvPicPr>
      <xdr:blipFill>
        <a:blip xmlns:r="http://schemas.openxmlformats.org/officeDocument/2006/relationships" r:embed="rId10"/>
        <a:srcRect l="3868" r="3868"/>
        <a:stretch>
          <a:fillRect/>
        </a:stretch>
      </xdr:blipFill>
      <xdr:spPr>
        <a:xfrm>
          <a:off x="860425" y="27390725"/>
          <a:ext cx="575556" cy="568380"/>
        </a:xfrm>
        <a:prstGeom prst="rect">
          <a:avLst/>
        </a:prstGeom>
      </xdr:spPr>
    </xdr:pic>
    <xdr:clientData/>
  </xdr:twoCellAnchor>
  <xdr:twoCellAnchor editAs="oneCell">
    <xdr:from>
      <xdr:col>1</xdr:col>
      <xdr:colOff>39077</xdr:colOff>
      <xdr:row>104</xdr:row>
      <xdr:rowOff>78154</xdr:rowOff>
    </xdr:from>
    <xdr:to>
      <xdr:col>1</xdr:col>
      <xdr:colOff>606557</xdr:colOff>
      <xdr:row>104</xdr:row>
      <xdr:rowOff>652249</xdr:rowOff>
    </xdr:to>
    <xdr:pic>
      <xdr:nvPicPr>
        <xdr:cNvPr id="12" name="図 11">
          <a:extLst>
            <a:ext uri="{FF2B5EF4-FFF2-40B4-BE49-F238E27FC236}">
              <a16:creationId xmlns:a16="http://schemas.microsoft.com/office/drawing/2014/main" id="{2C30C684-9063-4160-9E32-EAB77F553EEE}"/>
            </a:ext>
          </a:extLst>
        </xdr:cNvPr>
        <xdr:cNvPicPr>
          <a:picLocks noChangeAspect="1"/>
        </xdr:cNvPicPr>
      </xdr:nvPicPr>
      <xdr:blipFill>
        <a:blip xmlns:r="http://schemas.openxmlformats.org/officeDocument/2006/relationships" r:embed="rId11"/>
        <a:stretch>
          <a:fillRect/>
        </a:stretch>
      </xdr:blipFill>
      <xdr:spPr>
        <a:xfrm>
          <a:off x="867752" y="31853554"/>
          <a:ext cx="567480" cy="574095"/>
        </a:xfrm>
        <a:prstGeom prst="rect">
          <a:avLst/>
        </a:prstGeom>
      </xdr:spPr>
    </xdr:pic>
    <xdr:clientData/>
  </xdr:twoCellAnchor>
  <xdr:twoCellAnchor editAs="oneCell">
    <xdr:from>
      <xdr:col>1</xdr:col>
      <xdr:colOff>0</xdr:colOff>
      <xdr:row>103</xdr:row>
      <xdr:rowOff>0</xdr:rowOff>
    </xdr:from>
    <xdr:to>
      <xdr:col>1</xdr:col>
      <xdr:colOff>567690</xdr:colOff>
      <xdr:row>103</xdr:row>
      <xdr:rowOff>576000</xdr:rowOff>
    </xdr:to>
    <xdr:pic>
      <xdr:nvPicPr>
        <xdr:cNvPr id="13" name="図 12">
          <a:extLst>
            <a:ext uri="{FF2B5EF4-FFF2-40B4-BE49-F238E27FC236}">
              <a16:creationId xmlns:a16="http://schemas.microsoft.com/office/drawing/2014/main" id="{652EEE9E-3F4B-4388-AB7B-EB60E8E643CA}"/>
            </a:ext>
          </a:extLst>
        </xdr:cNvPr>
        <xdr:cNvPicPr>
          <a:picLocks noChangeAspect="1"/>
        </xdr:cNvPicPr>
      </xdr:nvPicPr>
      <xdr:blipFill>
        <a:blip xmlns:r="http://schemas.openxmlformats.org/officeDocument/2006/relationships" r:embed="rId12"/>
        <a:stretch>
          <a:fillRect/>
        </a:stretch>
      </xdr:blipFill>
      <xdr:spPr>
        <a:xfrm>
          <a:off x="828675" y="31070550"/>
          <a:ext cx="567690" cy="576000"/>
        </a:xfrm>
        <a:prstGeom prst="rect">
          <a:avLst/>
        </a:prstGeom>
      </xdr:spPr>
    </xdr:pic>
    <xdr:clientData/>
  </xdr:twoCellAnchor>
  <xdr:twoCellAnchor editAs="oneCell">
    <xdr:from>
      <xdr:col>1</xdr:col>
      <xdr:colOff>39077</xdr:colOff>
      <xdr:row>106</xdr:row>
      <xdr:rowOff>29309</xdr:rowOff>
    </xdr:from>
    <xdr:to>
      <xdr:col>1</xdr:col>
      <xdr:colOff>453287</xdr:colOff>
      <xdr:row>106</xdr:row>
      <xdr:rowOff>605309</xdr:rowOff>
    </xdr:to>
    <xdr:pic>
      <xdr:nvPicPr>
        <xdr:cNvPr id="14" name="図 13">
          <a:extLst>
            <a:ext uri="{FF2B5EF4-FFF2-40B4-BE49-F238E27FC236}">
              <a16:creationId xmlns:a16="http://schemas.microsoft.com/office/drawing/2014/main" id="{0B37F75F-5F43-4EED-93E1-CF67DFC4D3D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67752" y="33214409"/>
          <a:ext cx="414210" cy="576000"/>
        </a:xfrm>
        <a:prstGeom prst="rect">
          <a:avLst/>
        </a:prstGeom>
      </xdr:spPr>
    </xdr:pic>
    <xdr:clientData/>
  </xdr:twoCellAnchor>
  <xdr:twoCellAnchor editAs="oneCell">
    <xdr:from>
      <xdr:col>1</xdr:col>
      <xdr:colOff>29307</xdr:colOff>
      <xdr:row>105</xdr:row>
      <xdr:rowOff>78153</xdr:rowOff>
    </xdr:from>
    <xdr:to>
      <xdr:col>1</xdr:col>
      <xdr:colOff>500035</xdr:colOff>
      <xdr:row>105</xdr:row>
      <xdr:rowOff>652248</xdr:rowOff>
    </xdr:to>
    <xdr:pic>
      <xdr:nvPicPr>
        <xdr:cNvPr id="15" name="図 14">
          <a:extLst>
            <a:ext uri="{FF2B5EF4-FFF2-40B4-BE49-F238E27FC236}">
              <a16:creationId xmlns:a16="http://schemas.microsoft.com/office/drawing/2014/main" id="{B50F8D80-4B14-4200-92A2-17FF5EE618B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57982" y="32558403"/>
          <a:ext cx="470728" cy="574095"/>
        </a:xfrm>
        <a:prstGeom prst="rect">
          <a:avLst/>
        </a:prstGeom>
      </xdr:spPr>
    </xdr:pic>
    <xdr:clientData/>
  </xdr:twoCellAnchor>
  <xdr:twoCellAnchor editAs="oneCell">
    <xdr:from>
      <xdr:col>1</xdr:col>
      <xdr:colOff>58615</xdr:colOff>
      <xdr:row>109</xdr:row>
      <xdr:rowOff>58616</xdr:rowOff>
    </xdr:from>
    <xdr:to>
      <xdr:col>1</xdr:col>
      <xdr:colOff>613735</xdr:colOff>
      <xdr:row>109</xdr:row>
      <xdr:rowOff>644141</xdr:rowOff>
    </xdr:to>
    <xdr:pic>
      <xdr:nvPicPr>
        <xdr:cNvPr id="16" name="図 15">
          <a:extLst>
            <a:ext uri="{FF2B5EF4-FFF2-40B4-BE49-F238E27FC236}">
              <a16:creationId xmlns:a16="http://schemas.microsoft.com/office/drawing/2014/main" id="{69827B1F-B104-4189-AB9E-689D24E9C39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87290" y="35358266"/>
          <a:ext cx="555120" cy="585525"/>
        </a:xfrm>
        <a:prstGeom prst="rect">
          <a:avLst/>
        </a:prstGeom>
      </xdr:spPr>
    </xdr:pic>
    <xdr:clientData/>
  </xdr:twoCellAnchor>
  <xdr:twoCellAnchor editAs="oneCell">
    <xdr:from>
      <xdr:col>1</xdr:col>
      <xdr:colOff>1</xdr:colOff>
      <xdr:row>108</xdr:row>
      <xdr:rowOff>68385</xdr:rowOff>
    </xdr:from>
    <xdr:to>
      <xdr:col>2</xdr:col>
      <xdr:colOff>34008</xdr:colOff>
      <xdr:row>108</xdr:row>
      <xdr:rowOff>644385</xdr:rowOff>
    </xdr:to>
    <xdr:pic>
      <xdr:nvPicPr>
        <xdr:cNvPr id="17" name="図 16">
          <a:extLst>
            <a:ext uri="{FF2B5EF4-FFF2-40B4-BE49-F238E27FC236}">
              <a16:creationId xmlns:a16="http://schemas.microsoft.com/office/drawing/2014/main" id="{8BEBFB97-1DFD-490A-A6C4-0CF928C82C57}"/>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828676" y="34663185"/>
          <a:ext cx="719807" cy="576000"/>
        </a:xfrm>
        <a:prstGeom prst="rect">
          <a:avLst/>
        </a:prstGeom>
      </xdr:spPr>
    </xdr:pic>
    <xdr:clientData/>
  </xdr:twoCellAnchor>
  <xdr:twoCellAnchor editAs="oneCell">
    <xdr:from>
      <xdr:col>0</xdr:col>
      <xdr:colOff>595924</xdr:colOff>
      <xdr:row>99</xdr:row>
      <xdr:rowOff>58614</xdr:rowOff>
    </xdr:from>
    <xdr:to>
      <xdr:col>1</xdr:col>
      <xdr:colOff>462822</xdr:colOff>
      <xdr:row>99</xdr:row>
      <xdr:rowOff>644139</xdr:rowOff>
    </xdr:to>
    <xdr:pic>
      <xdr:nvPicPr>
        <xdr:cNvPr id="18" name="図 17">
          <a:extLst>
            <a:ext uri="{FF2B5EF4-FFF2-40B4-BE49-F238E27FC236}">
              <a16:creationId xmlns:a16="http://schemas.microsoft.com/office/drawing/2014/main" id="{C082C2A9-E350-4B8A-98A5-251DE0F1FD4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95924" y="28309764"/>
          <a:ext cx="695573" cy="585525"/>
        </a:xfrm>
        <a:prstGeom prst="rect">
          <a:avLst/>
        </a:prstGeom>
      </xdr:spPr>
    </xdr:pic>
    <xdr:clientData/>
  </xdr:twoCellAnchor>
  <xdr:twoCellAnchor editAs="oneCell">
    <xdr:from>
      <xdr:col>0</xdr:col>
      <xdr:colOff>644769</xdr:colOff>
      <xdr:row>101</xdr:row>
      <xdr:rowOff>87923</xdr:rowOff>
    </xdr:from>
    <xdr:to>
      <xdr:col>1</xdr:col>
      <xdr:colOff>498608</xdr:colOff>
      <xdr:row>101</xdr:row>
      <xdr:rowOff>681068</xdr:rowOff>
    </xdr:to>
    <xdr:pic>
      <xdr:nvPicPr>
        <xdr:cNvPr id="19" name="図 18">
          <a:extLst>
            <a:ext uri="{FF2B5EF4-FFF2-40B4-BE49-F238E27FC236}">
              <a16:creationId xmlns:a16="http://schemas.microsoft.com/office/drawing/2014/main" id="{08B33534-676E-487B-8B72-E4804A1D47C9}"/>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44769" y="29748773"/>
          <a:ext cx="682514" cy="593145"/>
        </a:xfrm>
        <a:prstGeom prst="rect">
          <a:avLst/>
        </a:prstGeom>
      </xdr:spPr>
    </xdr:pic>
    <xdr:clientData/>
  </xdr:twoCellAnchor>
  <xdr:twoCellAnchor editAs="oneCell">
    <xdr:from>
      <xdr:col>1</xdr:col>
      <xdr:colOff>58615</xdr:colOff>
      <xdr:row>110</xdr:row>
      <xdr:rowOff>68384</xdr:rowOff>
    </xdr:from>
    <xdr:to>
      <xdr:col>1</xdr:col>
      <xdr:colOff>607255</xdr:colOff>
      <xdr:row>110</xdr:row>
      <xdr:rowOff>644384</xdr:rowOff>
    </xdr:to>
    <xdr:pic>
      <xdr:nvPicPr>
        <xdr:cNvPr id="20" name="図 19">
          <a:extLst>
            <a:ext uri="{FF2B5EF4-FFF2-40B4-BE49-F238E27FC236}">
              <a16:creationId xmlns:a16="http://schemas.microsoft.com/office/drawing/2014/main" id="{7E37A145-5D1A-4183-8B37-2F73DFB13934}"/>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887290" y="36072884"/>
          <a:ext cx="548640" cy="576000"/>
        </a:xfrm>
        <a:prstGeom prst="rect">
          <a:avLst/>
        </a:prstGeom>
      </xdr:spPr>
    </xdr:pic>
    <xdr:clientData/>
  </xdr:twoCellAnchor>
  <xdr:twoCellAnchor editAs="oneCell">
    <xdr:from>
      <xdr:col>0</xdr:col>
      <xdr:colOff>654540</xdr:colOff>
      <xdr:row>107</xdr:row>
      <xdr:rowOff>68385</xdr:rowOff>
    </xdr:from>
    <xdr:to>
      <xdr:col>1</xdr:col>
      <xdr:colOff>502622</xdr:colOff>
      <xdr:row>107</xdr:row>
      <xdr:rowOff>644385</xdr:rowOff>
    </xdr:to>
    <xdr:pic>
      <xdr:nvPicPr>
        <xdr:cNvPr id="21" name="図 20">
          <a:extLst>
            <a:ext uri="{FF2B5EF4-FFF2-40B4-BE49-F238E27FC236}">
              <a16:creationId xmlns:a16="http://schemas.microsoft.com/office/drawing/2014/main" id="{ADA94138-4F44-465A-B13A-746D0C34FD7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654540" y="33958335"/>
          <a:ext cx="676757" cy="576000"/>
        </a:xfrm>
        <a:prstGeom prst="rect">
          <a:avLst/>
        </a:prstGeom>
      </xdr:spPr>
    </xdr:pic>
    <xdr:clientData/>
  </xdr:twoCellAnchor>
  <xdr:twoCellAnchor editAs="oneCell">
    <xdr:from>
      <xdr:col>1</xdr:col>
      <xdr:colOff>19538</xdr:colOff>
      <xdr:row>102</xdr:row>
      <xdr:rowOff>58615</xdr:rowOff>
    </xdr:from>
    <xdr:to>
      <xdr:col>1</xdr:col>
      <xdr:colOff>605063</xdr:colOff>
      <xdr:row>102</xdr:row>
      <xdr:rowOff>644140</xdr:rowOff>
    </xdr:to>
    <xdr:pic>
      <xdr:nvPicPr>
        <xdr:cNvPr id="22" name="図 21">
          <a:extLst>
            <a:ext uri="{FF2B5EF4-FFF2-40B4-BE49-F238E27FC236}">
              <a16:creationId xmlns:a16="http://schemas.microsoft.com/office/drawing/2014/main" id="{24738752-88F3-44FF-8864-747EE7FBF1ED}"/>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848213" y="30424315"/>
          <a:ext cx="585525" cy="585525"/>
        </a:xfrm>
        <a:prstGeom prst="rect">
          <a:avLst/>
        </a:prstGeom>
      </xdr:spPr>
    </xdr:pic>
    <xdr:clientData/>
  </xdr:twoCellAnchor>
  <xdr:twoCellAnchor editAs="oneCell">
    <xdr:from>
      <xdr:col>1</xdr:col>
      <xdr:colOff>19539</xdr:colOff>
      <xdr:row>100</xdr:row>
      <xdr:rowOff>48846</xdr:rowOff>
    </xdr:from>
    <xdr:to>
      <xdr:col>1</xdr:col>
      <xdr:colOff>613904</xdr:colOff>
      <xdr:row>100</xdr:row>
      <xdr:rowOff>643896</xdr:rowOff>
    </xdr:to>
    <xdr:pic>
      <xdr:nvPicPr>
        <xdr:cNvPr id="23" name="図 22">
          <a:extLst>
            <a:ext uri="{FF2B5EF4-FFF2-40B4-BE49-F238E27FC236}">
              <a16:creationId xmlns:a16="http://schemas.microsoft.com/office/drawing/2014/main" id="{C886D44B-B124-4308-949A-9DCDD738DC1A}"/>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848214" y="29004846"/>
          <a:ext cx="594365" cy="595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3</xdr:row>
      <xdr:rowOff>175260</xdr:rowOff>
    </xdr:from>
    <xdr:to>
      <xdr:col>13</xdr:col>
      <xdr:colOff>609600</xdr:colOff>
      <xdr:row>12</xdr:row>
      <xdr:rowOff>312420</xdr:rowOff>
    </xdr:to>
    <xdr:sp macro="" textlink="">
      <xdr:nvSpPr>
        <xdr:cNvPr id="2" name="四角形: 角を丸くする 1">
          <a:extLst>
            <a:ext uri="{FF2B5EF4-FFF2-40B4-BE49-F238E27FC236}">
              <a16:creationId xmlns:a16="http://schemas.microsoft.com/office/drawing/2014/main" id="{78C1E1C3-E49C-4BE1-A8E9-84541CB1F499}"/>
            </a:ext>
          </a:extLst>
        </xdr:cNvPr>
        <xdr:cNvSpPr/>
      </xdr:nvSpPr>
      <xdr:spPr>
        <a:xfrm>
          <a:off x="3806190" y="832485"/>
          <a:ext cx="4385310" cy="2851785"/>
        </a:xfrm>
        <a:prstGeom prst="roundRect">
          <a:avLst>
            <a:gd name="adj" fmla="val 4232"/>
          </a:avLst>
        </a:prstGeom>
        <a:noFill/>
        <a:ln w="28575">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xdr:col>
      <xdr:colOff>0</xdr:colOff>
      <xdr:row>67</xdr:row>
      <xdr:rowOff>0</xdr:rowOff>
    </xdr:from>
    <xdr:to>
      <xdr:col>14</xdr:col>
      <xdr:colOff>0</xdr:colOff>
      <xdr:row>68</xdr:row>
      <xdr:rowOff>0</xdr:rowOff>
    </xdr:to>
    <xdr:sp macro="" textlink="">
      <xdr:nvSpPr>
        <xdr:cNvPr id="3" name="テキスト ボックス 2">
          <a:extLst>
            <a:ext uri="{FF2B5EF4-FFF2-40B4-BE49-F238E27FC236}">
              <a16:creationId xmlns:a16="http://schemas.microsoft.com/office/drawing/2014/main" id="{F50A515E-BB39-410F-AFE2-A5A5E58A0F81}"/>
            </a:ext>
          </a:extLst>
        </xdr:cNvPr>
        <xdr:cNvSpPr txBox="1"/>
      </xdr:nvSpPr>
      <xdr:spPr>
        <a:xfrm>
          <a:off x="352425" y="21069300"/>
          <a:ext cx="7915275" cy="2409825"/>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tx1"/>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wrap="square" lIns="50800" tIns="25400" rIns="50800" bIns="25400" rtlCol="0" anchor="t" anchorCtr="0">
          <a:noAutofit/>
        </a:bodyPr>
        <a:lstStyle/>
        <a:p>
          <a:pPr marL="0" marR="0" lvl="0" indent="0" defTabSz="914400" rtl="0" eaLnBrk="1" fontAlgn="auto" latinLnBrk="0" hangingPunct="1">
            <a:lnSpc>
              <a:spcPts val="1300"/>
            </a:lnSpc>
            <a:spcBef>
              <a:spcPts val="0"/>
            </a:spcBef>
            <a:spcAft>
              <a:spcPts val="0"/>
            </a:spcAft>
            <a:buClrTx/>
            <a:buSzTx/>
            <a:buFontTx/>
            <a:buNone/>
            <a:tabLst/>
            <a:defRPr/>
          </a:pPr>
          <a:r>
            <a:rPr lang="ja-JP" altLang="en-US" sz="1100" b="0">
              <a:solidFill>
                <a:srgbClr val="000000"/>
              </a:solidFill>
              <a:effectLst/>
              <a:latin typeface="游ゴシック" panose="020B0400000000000000" pitchFamily="50" charset="-128"/>
              <a:ea typeface="+mn-ea"/>
            </a:rPr>
            <a:t>［ここに現行アプリの対象年の行動指針を出力］</a:t>
          </a:r>
          <a:endParaRPr lang="en-US" altLang="ja-JP" sz="1100" b="0">
            <a:solidFill>
              <a:srgbClr val="000000"/>
            </a:solidFill>
            <a:effectLst/>
            <a:latin typeface="游ゴシック" panose="020B0400000000000000" pitchFamily="50" charset="-128"/>
            <a:ea typeface="+mn-ea"/>
          </a:endParaRPr>
        </a:p>
      </xdr:txBody>
    </xdr:sp>
    <xdr:clientData/>
  </xdr:twoCellAnchor>
  <xdr:twoCellAnchor editAs="absolute">
    <xdr:from>
      <xdr:col>9</xdr:col>
      <xdr:colOff>557130</xdr:colOff>
      <xdr:row>3</xdr:row>
      <xdr:rowOff>152353</xdr:rowOff>
    </xdr:from>
    <xdr:to>
      <xdr:col>11</xdr:col>
      <xdr:colOff>82950</xdr:colOff>
      <xdr:row>5</xdr:row>
      <xdr:rowOff>43644</xdr:rowOff>
    </xdr:to>
    <xdr:sp macro="" textlink="">
      <xdr:nvSpPr>
        <xdr:cNvPr id="4" name="テキスト ボックス 3">
          <a:extLst>
            <a:ext uri="{FF2B5EF4-FFF2-40B4-BE49-F238E27FC236}">
              <a16:creationId xmlns:a16="http://schemas.microsoft.com/office/drawing/2014/main" id="{BDB912FF-5A84-495A-84B5-6752FD3C03DF}"/>
            </a:ext>
          </a:extLst>
        </xdr:cNvPr>
        <xdr:cNvSpPr txBox="1"/>
      </xdr:nvSpPr>
      <xdr:spPr>
        <a:xfrm>
          <a:off x="5510130" y="809578"/>
          <a:ext cx="840270" cy="405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a:solidFill>
                <a:sysClr val="windowText" lastClr="000000"/>
              </a:solidFill>
              <a:latin typeface="HGP創英角ﾎﾟｯﾌﾟ体" panose="040B0A00000000000000" pitchFamily="50" charset="-128"/>
              <a:ea typeface="HGP創英角ﾎﾟｯﾌﾟ体" panose="040B0A00000000000000" pitchFamily="50" charset="-128"/>
            </a:rPr>
            <a:t>自我の星</a:t>
          </a:r>
          <a:endParaRPr kumimoji="1" lang="en-US" altLang="ja-JP" sz="1200" b="0">
            <a:solidFill>
              <a:sysClr val="windowText" lastClr="000000"/>
            </a:solidFill>
            <a:latin typeface="HGP創英角ﾎﾟｯﾌﾟ体" panose="040B0A00000000000000" pitchFamily="50" charset="-128"/>
            <a:ea typeface="HGP創英角ﾎﾟｯﾌﾟ体" panose="040B0A00000000000000" pitchFamily="50" charset="-128"/>
          </a:endParaRPr>
        </a:p>
      </xdr:txBody>
    </xdr:sp>
    <xdr:clientData/>
  </xdr:twoCellAnchor>
  <xdr:twoCellAnchor editAs="absolute">
    <xdr:from>
      <xdr:col>12</xdr:col>
      <xdr:colOff>388621</xdr:colOff>
      <xdr:row>5</xdr:row>
      <xdr:rowOff>218746</xdr:rowOff>
    </xdr:from>
    <xdr:to>
      <xdr:col>13</xdr:col>
      <xdr:colOff>541021</xdr:colOff>
      <xdr:row>6</xdr:row>
      <xdr:rowOff>243840</xdr:rowOff>
    </xdr:to>
    <xdr:sp macro="" textlink="">
      <xdr:nvSpPr>
        <xdr:cNvPr id="5" name="テキスト ボックス 4">
          <a:extLst>
            <a:ext uri="{FF2B5EF4-FFF2-40B4-BE49-F238E27FC236}">
              <a16:creationId xmlns:a16="http://schemas.microsoft.com/office/drawing/2014/main" id="{81AC2002-5C30-42DA-BA18-6C22F8C9CA92}"/>
            </a:ext>
          </a:extLst>
        </xdr:cNvPr>
        <xdr:cNvSpPr txBox="1"/>
      </xdr:nvSpPr>
      <xdr:spPr>
        <a:xfrm>
          <a:off x="7313296" y="1390321"/>
          <a:ext cx="809625" cy="339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0">
              <a:solidFill>
                <a:sysClr val="windowText" lastClr="000000"/>
              </a:solidFill>
              <a:latin typeface="HGP創英角ﾎﾟｯﾌﾟ体" panose="040B0A00000000000000" pitchFamily="50" charset="-128"/>
              <a:ea typeface="HGP創英角ﾎﾟｯﾌﾟ体" panose="040B0A00000000000000" pitchFamily="50" charset="-128"/>
            </a:rPr>
            <a:t>表現の星</a:t>
          </a:r>
          <a:endParaRPr kumimoji="1" lang="en-US" altLang="ja-JP" sz="1200" b="0">
            <a:solidFill>
              <a:sysClr val="windowText" lastClr="000000"/>
            </a:solidFill>
            <a:latin typeface="HGP創英角ﾎﾟｯﾌﾟ体" panose="040B0A00000000000000" pitchFamily="50" charset="-128"/>
            <a:ea typeface="HGP創英角ﾎﾟｯﾌﾟ体" panose="040B0A00000000000000" pitchFamily="50" charset="-128"/>
          </a:endParaRPr>
        </a:p>
      </xdr:txBody>
    </xdr:sp>
    <xdr:clientData/>
  </xdr:twoCellAnchor>
  <xdr:twoCellAnchor editAs="absolute">
    <xdr:from>
      <xdr:col>7</xdr:col>
      <xdr:colOff>227655</xdr:colOff>
      <xdr:row>5</xdr:row>
      <xdr:rowOff>218746</xdr:rowOff>
    </xdr:from>
    <xdr:to>
      <xdr:col>8</xdr:col>
      <xdr:colOff>388621</xdr:colOff>
      <xdr:row>6</xdr:row>
      <xdr:rowOff>220980</xdr:rowOff>
    </xdr:to>
    <xdr:sp macro="" textlink="">
      <xdr:nvSpPr>
        <xdr:cNvPr id="6" name="テキスト ボックス 5">
          <a:extLst>
            <a:ext uri="{FF2B5EF4-FFF2-40B4-BE49-F238E27FC236}">
              <a16:creationId xmlns:a16="http://schemas.microsoft.com/office/drawing/2014/main" id="{B93CFA74-EF54-4AA9-BC30-15905A6D3B62}"/>
            </a:ext>
          </a:extLst>
        </xdr:cNvPr>
        <xdr:cNvSpPr txBox="1"/>
      </xdr:nvSpPr>
      <xdr:spPr>
        <a:xfrm>
          <a:off x="3866205" y="1390321"/>
          <a:ext cx="818191" cy="316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0">
              <a:solidFill>
                <a:sysClr val="windowText" lastClr="000000"/>
              </a:solidFill>
              <a:latin typeface="HGP創英角ﾎﾟｯﾌﾟ体" panose="040B0A00000000000000" pitchFamily="50" charset="-128"/>
              <a:ea typeface="HGP創英角ﾎﾟｯﾌﾟ体" panose="040B0A00000000000000" pitchFamily="50" charset="-128"/>
            </a:rPr>
            <a:t>知性の星</a:t>
          </a:r>
          <a:endParaRPr kumimoji="1" lang="en-US" altLang="ja-JP" sz="1200" b="0">
            <a:solidFill>
              <a:sysClr val="windowText" lastClr="000000"/>
            </a:solidFill>
            <a:latin typeface="HGP創英角ﾎﾟｯﾌﾟ体" panose="040B0A00000000000000" pitchFamily="50" charset="-128"/>
            <a:ea typeface="HGP創英角ﾎﾟｯﾌﾟ体" panose="040B0A00000000000000" pitchFamily="50" charset="-128"/>
          </a:endParaRPr>
        </a:p>
      </xdr:txBody>
    </xdr:sp>
    <xdr:clientData/>
  </xdr:twoCellAnchor>
  <xdr:twoCellAnchor editAs="absolute">
    <xdr:from>
      <xdr:col>12</xdr:col>
      <xdr:colOff>76200</xdr:colOff>
      <xdr:row>11</xdr:row>
      <xdr:rowOff>235677</xdr:rowOff>
    </xdr:from>
    <xdr:to>
      <xdr:col>13</xdr:col>
      <xdr:colOff>296835</xdr:colOff>
      <xdr:row>12</xdr:row>
      <xdr:rowOff>289560</xdr:rowOff>
    </xdr:to>
    <xdr:sp macro="" textlink="">
      <xdr:nvSpPr>
        <xdr:cNvPr id="7" name="テキスト ボックス 6">
          <a:extLst>
            <a:ext uri="{FF2B5EF4-FFF2-40B4-BE49-F238E27FC236}">
              <a16:creationId xmlns:a16="http://schemas.microsoft.com/office/drawing/2014/main" id="{4CF4829B-94BC-421B-83C6-BEAED4EE1D16}"/>
            </a:ext>
          </a:extLst>
        </xdr:cNvPr>
        <xdr:cNvSpPr txBox="1"/>
      </xdr:nvSpPr>
      <xdr:spPr>
        <a:xfrm>
          <a:off x="7000875" y="3293202"/>
          <a:ext cx="877860" cy="368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0">
              <a:solidFill>
                <a:sysClr val="windowText" lastClr="000000"/>
              </a:solidFill>
              <a:latin typeface="HGP創英角ﾎﾟｯﾌﾟ体" panose="040B0A00000000000000" pitchFamily="50" charset="-128"/>
              <a:ea typeface="HGP創英角ﾎﾟｯﾌﾟ体" panose="040B0A00000000000000" pitchFamily="50" charset="-128"/>
            </a:rPr>
            <a:t>魅力の星</a:t>
          </a:r>
          <a:endParaRPr kumimoji="1" lang="en-US" altLang="ja-JP" sz="1200" b="0">
            <a:solidFill>
              <a:sysClr val="windowText" lastClr="000000"/>
            </a:solidFill>
            <a:latin typeface="HGP創英角ﾎﾟｯﾌﾟ体" panose="040B0A00000000000000" pitchFamily="50" charset="-128"/>
            <a:ea typeface="HGP創英角ﾎﾟｯﾌﾟ体" panose="040B0A00000000000000" pitchFamily="50" charset="-128"/>
          </a:endParaRPr>
        </a:p>
      </xdr:txBody>
    </xdr:sp>
    <xdr:clientData/>
  </xdr:twoCellAnchor>
  <xdr:twoCellAnchor editAs="absolute">
    <xdr:from>
      <xdr:col>7</xdr:col>
      <xdr:colOff>505442</xdr:colOff>
      <xdr:row>11</xdr:row>
      <xdr:rowOff>258537</xdr:rowOff>
    </xdr:from>
    <xdr:to>
      <xdr:col>8</xdr:col>
      <xdr:colOff>632460</xdr:colOff>
      <xdr:row>12</xdr:row>
      <xdr:rowOff>289560</xdr:rowOff>
    </xdr:to>
    <xdr:sp macro="" textlink="">
      <xdr:nvSpPr>
        <xdr:cNvPr id="8" name="テキスト ボックス 7">
          <a:extLst>
            <a:ext uri="{FF2B5EF4-FFF2-40B4-BE49-F238E27FC236}">
              <a16:creationId xmlns:a16="http://schemas.microsoft.com/office/drawing/2014/main" id="{2CA845F1-763E-4F8E-BFBE-B3CD166D42CA}"/>
            </a:ext>
          </a:extLst>
        </xdr:cNvPr>
        <xdr:cNvSpPr txBox="1"/>
      </xdr:nvSpPr>
      <xdr:spPr>
        <a:xfrm>
          <a:off x="4143992" y="3316062"/>
          <a:ext cx="784243" cy="345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0">
              <a:solidFill>
                <a:sysClr val="windowText" lastClr="000000"/>
              </a:solidFill>
              <a:latin typeface="HGP創英角ﾎﾟｯﾌﾟ体" panose="040B0A00000000000000" pitchFamily="50" charset="-128"/>
              <a:ea typeface="HGP創英角ﾎﾟｯﾌﾟ体" panose="040B0A00000000000000" pitchFamily="50" charset="-128"/>
            </a:rPr>
            <a:t>行動の星</a:t>
          </a:r>
          <a:endParaRPr kumimoji="1" lang="en-US" altLang="ja-JP" sz="1200" b="0">
            <a:solidFill>
              <a:sysClr val="windowText" lastClr="000000"/>
            </a:solidFill>
            <a:latin typeface="HGP創英角ﾎﾟｯﾌﾟ体" panose="040B0A00000000000000" pitchFamily="50" charset="-128"/>
            <a:ea typeface="HGP創英角ﾎﾟｯﾌﾟ体" panose="040B0A00000000000000" pitchFamily="50" charset="-128"/>
          </a:endParaRPr>
        </a:p>
      </xdr:txBody>
    </xdr:sp>
    <xdr:clientData/>
  </xdr:twoCellAnchor>
  <xdr:twoCellAnchor editAs="absolute">
    <xdr:from>
      <xdr:col>8</xdr:col>
      <xdr:colOff>243840</xdr:colOff>
      <xdr:row>5</xdr:row>
      <xdr:rowOff>129540</xdr:rowOff>
    </xdr:from>
    <xdr:to>
      <xdr:col>12</xdr:col>
      <xdr:colOff>455760</xdr:colOff>
      <xdr:row>12</xdr:row>
      <xdr:rowOff>78059</xdr:rowOff>
    </xdr:to>
    <xdr:sp macro="" textlink="">
      <xdr:nvSpPr>
        <xdr:cNvPr id="9" name="円弧 8">
          <a:extLst>
            <a:ext uri="{FF2B5EF4-FFF2-40B4-BE49-F238E27FC236}">
              <a16:creationId xmlns:a16="http://schemas.microsoft.com/office/drawing/2014/main" id="{964426AD-0375-481D-AD21-93C91FC83BFA}"/>
            </a:ext>
          </a:extLst>
        </xdr:cNvPr>
        <xdr:cNvSpPr/>
      </xdr:nvSpPr>
      <xdr:spPr>
        <a:xfrm>
          <a:off x="4539615" y="1301115"/>
          <a:ext cx="2840820" cy="2148794"/>
        </a:xfrm>
        <a:prstGeom prst="arc">
          <a:avLst>
            <a:gd name="adj1" fmla="val 17696166"/>
            <a:gd name="adj2" fmla="val 19663704"/>
          </a:avLst>
        </a:prstGeom>
        <a:ln w="50800">
          <a:solidFill>
            <a:schemeClr val="accent3">
              <a:alpha val="50000"/>
            </a:schemeClr>
          </a:solidFill>
          <a:tailEnd type="arrow"/>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absolute">
    <xdr:from>
      <xdr:col>8</xdr:col>
      <xdr:colOff>243840</xdr:colOff>
      <xdr:row>5</xdr:row>
      <xdr:rowOff>129540</xdr:rowOff>
    </xdr:from>
    <xdr:to>
      <xdr:col>12</xdr:col>
      <xdr:colOff>455760</xdr:colOff>
      <xdr:row>12</xdr:row>
      <xdr:rowOff>78059</xdr:rowOff>
    </xdr:to>
    <xdr:sp macro="" textlink="">
      <xdr:nvSpPr>
        <xdr:cNvPr id="10" name="円弧 9">
          <a:extLst>
            <a:ext uri="{FF2B5EF4-FFF2-40B4-BE49-F238E27FC236}">
              <a16:creationId xmlns:a16="http://schemas.microsoft.com/office/drawing/2014/main" id="{C7495F67-0920-49DB-AAAF-42449864BFBC}"/>
            </a:ext>
          </a:extLst>
        </xdr:cNvPr>
        <xdr:cNvSpPr/>
      </xdr:nvSpPr>
      <xdr:spPr>
        <a:xfrm>
          <a:off x="4539615" y="1301115"/>
          <a:ext cx="2840820" cy="2148794"/>
        </a:xfrm>
        <a:prstGeom prst="arc">
          <a:avLst>
            <a:gd name="adj1" fmla="val 21477512"/>
            <a:gd name="adj2" fmla="val 2001296"/>
          </a:avLst>
        </a:prstGeom>
        <a:ln w="50800">
          <a:solidFill>
            <a:schemeClr val="accent3">
              <a:alpha val="50000"/>
            </a:schemeClr>
          </a:solidFill>
          <a:tailEnd type="arrow"/>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absolute">
    <xdr:from>
      <xdr:col>8</xdr:col>
      <xdr:colOff>243839</xdr:colOff>
      <xdr:row>5</xdr:row>
      <xdr:rowOff>129546</xdr:rowOff>
    </xdr:from>
    <xdr:to>
      <xdr:col>12</xdr:col>
      <xdr:colOff>455764</xdr:colOff>
      <xdr:row>12</xdr:row>
      <xdr:rowOff>78057</xdr:rowOff>
    </xdr:to>
    <xdr:sp macro="" textlink="">
      <xdr:nvSpPr>
        <xdr:cNvPr id="11" name="円弧 10">
          <a:extLst>
            <a:ext uri="{FF2B5EF4-FFF2-40B4-BE49-F238E27FC236}">
              <a16:creationId xmlns:a16="http://schemas.microsoft.com/office/drawing/2014/main" id="{D5D50E7B-DEF7-45D6-9070-8C1AA3CC3998}"/>
            </a:ext>
          </a:extLst>
        </xdr:cNvPr>
        <xdr:cNvSpPr/>
      </xdr:nvSpPr>
      <xdr:spPr>
        <a:xfrm>
          <a:off x="4539614" y="1301121"/>
          <a:ext cx="2840825" cy="2148786"/>
        </a:xfrm>
        <a:prstGeom prst="arc">
          <a:avLst>
            <a:gd name="adj1" fmla="val 4627703"/>
            <a:gd name="adj2" fmla="val 6420277"/>
          </a:avLst>
        </a:prstGeom>
        <a:ln w="50800">
          <a:solidFill>
            <a:schemeClr val="accent3">
              <a:alpha val="50000"/>
            </a:schemeClr>
          </a:solidFill>
          <a:tailEnd type="arrow"/>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absolute">
    <xdr:from>
      <xdr:col>8</xdr:col>
      <xdr:colOff>243840</xdr:colOff>
      <xdr:row>5</xdr:row>
      <xdr:rowOff>129541</xdr:rowOff>
    </xdr:from>
    <xdr:to>
      <xdr:col>12</xdr:col>
      <xdr:colOff>455760</xdr:colOff>
      <xdr:row>12</xdr:row>
      <xdr:rowOff>78060</xdr:rowOff>
    </xdr:to>
    <xdr:sp macro="" textlink="">
      <xdr:nvSpPr>
        <xdr:cNvPr id="12" name="円弧 11">
          <a:extLst>
            <a:ext uri="{FF2B5EF4-FFF2-40B4-BE49-F238E27FC236}">
              <a16:creationId xmlns:a16="http://schemas.microsoft.com/office/drawing/2014/main" id="{5AB5FB76-BEF4-40D8-A70B-AA5438A89500}"/>
            </a:ext>
          </a:extLst>
        </xdr:cNvPr>
        <xdr:cNvSpPr/>
      </xdr:nvSpPr>
      <xdr:spPr>
        <a:xfrm>
          <a:off x="4539615" y="1301116"/>
          <a:ext cx="2840820" cy="2148794"/>
        </a:xfrm>
        <a:prstGeom prst="arc">
          <a:avLst>
            <a:gd name="adj1" fmla="val 8979375"/>
            <a:gd name="adj2" fmla="val 10909691"/>
          </a:avLst>
        </a:prstGeom>
        <a:ln w="50800">
          <a:solidFill>
            <a:schemeClr val="accent3">
              <a:alpha val="50000"/>
            </a:schemeClr>
          </a:solidFill>
          <a:tailEnd type="arrow"/>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absolute">
    <xdr:from>
      <xdr:col>8</xdr:col>
      <xdr:colOff>243840</xdr:colOff>
      <xdr:row>5</xdr:row>
      <xdr:rowOff>129539</xdr:rowOff>
    </xdr:from>
    <xdr:to>
      <xdr:col>12</xdr:col>
      <xdr:colOff>455760</xdr:colOff>
      <xdr:row>12</xdr:row>
      <xdr:rowOff>78058</xdr:rowOff>
    </xdr:to>
    <xdr:sp macro="" textlink="">
      <xdr:nvSpPr>
        <xdr:cNvPr id="13" name="円弧 12">
          <a:extLst>
            <a:ext uri="{FF2B5EF4-FFF2-40B4-BE49-F238E27FC236}">
              <a16:creationId xmlns:a16="http://schemas.microsoft.com/office/drawing/2014/main" id="{5DEDBB19-9568-466F-A47C-F9E55D85F93D}"/>
            </a:ext>
          </a:extLst>
        </xdr:cNvPr>
        <xdr:cNvSpPr/>
      </xdr:nvSpPr>
      <xdr:spPr>
        <a:xfrm>
          <a:off x="4539615" y="1301114"/>
          <a:ext cx="2840820" cy="2148794"/>
        </a:xfrm>
        <a:prstGeom prst="arc">
          <a:avLst>
            <a:gd name="adj1" fmla="val 12766485"/>
            <a:gd name="adj2" fmla="val 14457892"/>
          </a:avLst>
        </a:prstGeom>
        <a:ln w="50800">
          <a:solidFill>
            <a:schemeClr val="accent3">
              <a:alpha val="50000"/>
            </a:schemeClr>
          </a:solidFill>
          <a:tailEnd type="arrow"/>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absolute">
    <xdr:from>
      <xdr:col>9</xdr:col>
      <xdr:colOff>373380</xdr:colOff>
      <xdr:row>6</xdr:row>
      <xdr:rowOff>220980</xdr:rowOff>
    </xdr:from>
    <xdr:to>
      <xdr:col>10</xdr:col>
      <xdr:colOff>289560</xdr:colOff>
      <xdr:row>10</xdr:row>
      <xdr:rowOff>114300</xdr:rowOff>
    </xdr:to>
    <xdr:cxnSp macro="">
      <xdr:nvCxnSpPr>
        <xdr:cNvPr id="14" name="直線矢印コネクタ 13">
          <a:extLst>
            <a:ext uri="{FF2B5EF4-FFF2-40B4-BE49-F238E27FC236}">
              <a16:creationId xmlns:a16="http://schemas.microsoft.com/office/drawing/2014/main" id="{7DB6F482-538C-488B-A42C-381BE964E2FF}"/>
            </a:ext>
          </a:extLst>
        </xdr:cNvPr>
        <xdr:cNvCxnSpPr/>
      </xdr:nvCxnSpPr>
      <xdr:spPr>
        <a:xfrm flipV="1">
          <a:off x="5326380" y="1706880"/>
          <a:ext cx="573405" cy="1150620"/>
        </a:xfrm>
        <a:prstGeom prst="straightConnector1">
          <a:avLst/>
        </a:prstGeom>
        <a:ln w="50800">
          <a:solidFill>
            <a:schemeClr val="accent2">
              <a:alpha val="5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365760</xdr:colOff>
      <xdr:row>6</xdr:row>
      <xdr:rowOff>297180</xdr:rowOff>
    </xdr:from>
    <xdr:to>
      <xdr:col>11</xdr:col>
      <xdr:colOff>220980</xdr:colOff>
      <xdr:row>10</xdr:row>
      <xdr:rowOff>137160</xdr:rowOff>
    </xdr:to>
    <xdr:cxnSp macro="">
      <xdr:nvCxnSpPr>
        <xdr:cNvPr id="15" name="直線矢印コネクタ 14">
          <a:extLst>
            <a:ext uri="{FF2B5EF4-FFF2-40B4-BE49-F238E27FC236}">
              <a16:creationId xmlns:a16="http://schemas.microsoft.com/office/drawing/2014/main" id="{6379EE39-D4D3-49DF-B73D-F16159B37FE5}"/>
            </a:ext>
          </a:extLst>
        </xdr:cNvPr>
        <xdr:cNvCxnSpPr/>
      </xdr:nvCxnSpPr>
      <xdr:spPr>
        <a:xfrm>
          <a:off x="5975985" y="1783080"/>
          <a:ext cx="512445" cy="1097280"/>
        </a:xfrm>
        <a:prstGeom prst="straightConnector1">
          <a:avLst/>
        </a:prstGeom>
        <a:ln w="50800">
          <a:solidFill>
            <a:schemeClr val="accent2">
              <a:alpha val="5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121920</xdr:colOff>
      <xdr:row>7</xdr:row>
      <xdr:rowOff>243840</xdr:rowOff>
    </xdr:from>
    <xdr:to>
      <xdr:col>11</xdr:col>
      <xdr:colOff>68580</xdr:colOff>
      <xdr:row>10</xdr:row>
      <xdr:rowOff>160020</xdr:rowOff>
    </xdr:to>
    <xdr:cxnSp macro="">
      <xdr:nvCxnSpPr>
        <xdr:cNvPr id="16" name="直線矢印コネクタ 15">
          <a:extLst>
            <a:ext uri="{FF2B5EF4-FFF2-40B4-BE49-F238E27FC236}">
              <a16:creationId xmlns:a16="http://schemas.microsoft.com/office/drawing/2014/main" id="{06FB96C7-9328-4BA0-9803-C19F3F20E19F}"/>
            </a:ext>
          </a:extLst>
        </xdr:cNvPr>
        <xdr:cNvCxnSpPr/>
      </xdr:nvCxnSpPr>
      <xdr:spPr>
        <a:xfrm flipH="1" flipV="1">
          <a:off x="5074920" y="2044065"/>
          <a:ext cx="1261110" cy="859155"/>
        </a:xfrm>
        <a:prstGeom prst="straightConnector1">
          <a:avLst/>
        </a:prstGeom>
        <a:ln w="50800">
          <a:solidFill>
            <a:schemeClr val="accent2">
              <a:alpha val="5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487680</xdr:colOff>
      <xdr:row>7</xdr:row>
      <xdr:rowOff>236220</xdr:rowOff>
    </xdr:from>
    <xdr:to>
      <xdr:col>11</xdr:col>
      <xdr:colOff>441960</xdr:colOff>
      <xdr:row>10</xdr:row>
      <xdr:rowOff>144780</xdr:rowOff>
    </xdr:to>
    <xdr:cxnSp macro="">
      <xdr:nvCxnSpPr>
        <xdr:cNvPr id="17" name="直線矢印コネクタ 16">
          <a:extLst>
            <a:ext uri="{FF2B5EF4-FFF2-40B4-BE49-F238E27FC236}">
              <a16:creationId xmlns:a16="http://schemas.microsoft.com/office/drawing/2014/main" id="{5576068D-CC41-4299-B5F5-F403999FE257}"/>
            </a:ext>
          </a:extLst>
        </xdr:cNvPr>
        <xdr:cNvCxnSpPr/>
      </xdr:nvCxnSpPr>
      <xdr:spPr>
        <a:xfrm flipH="1">
          <a:off x="5440680" y="2036445"/>
          <a:ext cx="1268730" cy="851535"/>
        </a:xfrm>
        <a:prstGeom prst="straightConnector1">
          <a:avLst/>
        </a:prstGeom>
        <a:ln w="50800">
          <a:solidFill>
            <a:schemeClr val="accent2">
              <a:alpha val="5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205740</xdr:colOff>
      <xdr:row>7</xdr:row>
      <xdr:rowOff>167640</xdr:rowOff>
    </xdr:from>
    <xdr:to>
      <xdr:col>11</xdr:col>
      <xdr:colOff>443100</xdr:colOff>
      <xdr:row>7</xdr:row>
      <xdr:rowOff>167640</xdr:rowOff>
    </xdr:to>
    <xdr:cxnSp macro="">
      <xdr:nvCxnSpPr>
        <xdr:cNvPr id="18" name="直線矢印コネクタ 17">
          <a:extLst>
            <a:ext uri="{FF2B5EF4-FFF2-40B4-BE49-F238E27FC236}">
              <a16:creationId xmlns:a16="http://schemas.microsoft.com/office/drawing/2014/main" id="{AC75B134-DBB5-4267-A066-78616735DC5F}"/>
            </a:ext>
          </a:extLst>
        </xdr:cNvPr>
        <xdr:cNvCxnSpPr/>
      </xdr:nvCxnSpPr>
      <xdr:spPr>
        <a:xfrm>
          <a:off x="5158740" y="1967865"/>
          <a:ext cx="1551810" cy="0"/>
        </a:xfrm>
        <a:prstGeom prst="straightConnector1">
          <a:avLst/>
        </a:prstGeom>
        <a:ln w="50800">
          <a:solidFill>
            <a:schemeClr val="accent2">
              <a:alpha val="5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541020</xdr:colOff>
      <xdr:row>6</xdr:row>
      <xdr:rowOff>198120</xdr:rowOff>
    </xdr:from>
    <xdr:to>
      <xdr:col>9</xdr:col>
      <xdr:colOff>76200</xdr:colOff>
      <xdr:row>8</xdr:row>
      <xdr:rowOff>170040</xdr:rowOff>
    </xdr:to>
    <xdr:sp macro="" textlink="">
      <xdr:nvSpPr>
        <xdr:cNvPr id="19" name="楕円 18">
          <a:extLst>
            <a:ext uri="{FF2B5EF4-FFF2-40B4-BE49-F238E27FC236}">
              <a16:creationId xmlns:a16="http://schemas.microsoft.com/office/drawing/2014/main" id="{8152DD3C-397F-43A4-9599-190400DC1A9D}"/>
            </a:ext>
          </a:extLst>
        </xdr:cNvPr>
        <xdr:cNvSpPr/>
      </xdr:nvSpPr>
      <xdr:spPr>
        <a:xfrm>
          <a:off x="4179570" y="1684020"/>
          <a:ext cx="849630" cy="600570"/>
        </a:xfrm>
        <a:prstGeom prst="ellipse">
          <a:avLst/>
        </a:prstGeom>
        <a:noFill/>
        <a:ln w="31750">
          <a:solidFill>
            <a:schemeClr val="tx1">
              <a:alpha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9</xdr:col>
      <xdr:colOff>552450</xdr:colOff>
      <xdr:row>4</xdr:row>
      <xdr:rowOff>152400</xdr:rowOff>
    </xdr:from>
    <xdr:to>
      <xdr:col>11</xdr:col>
      <xdr:colOff>87630</xdr:colOff>
      <xdr:row>6</xdr:row>
      <xdr:rowOff>170040</xdr:rowOff>
    </xdr:to>
    <xdr:sp macro="" textlink="">
      <xdr:nvSpPr>
        <xdr:cNvPr id="20" name="楕円 19">
          <a:extLst>
            <a:ext uri="{FF2B5EF4-FFF2-40B4-BE49-F238E27FC236}">
              <a16:creationId xmlns:a16="http://schemas.microsoft.com/office/drawing/2014/main" id="{6066DBFA-41FE-4CA0-89DA-87A7C294F297}"/>
            </a:ext>
          </a:extLst>
        </xdr:cNvPr>
        <xdr:cNvSpPr/>
      </xdr:nvSpPr>
      <xdr:spPr>
        <a:xfrm>
          <a:off x="5505450" y="1057275"/>
          <a:ext cx="849630" cy="598665"/>
        </a:xfrm>
        <a:prstGeom prst="ellipse">
          <a:avLst/>
        </a:prstGeom>
        <a:noFill/>
        <a:ln w="31750">
          <a:solidFill>
            <a:schemeClr val="tx1">
              <a:alpha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11</xdr:col>
      <xdr:colOff>548640</xdr:colOff>
      <xdr:row>6</xdr:row>
      <xdr:rowOff>205740</xdr:rowOff>
    </xdr:from>
    <xdr:to>
      <xdr:col>13</xdr:col>
      <xdr:colOff>83820</xdr:colOff>
      <xdr:row>8</xdr:row>
      <xdr:rowOff>177660</xdr:rowOff>
    </xdr:to>
    <xdr:sp macro="" textlink="">
      <xdr:nvSpPr>
        <xdr:cNvPr id="21" name="楕円 20">
          <a:extLst>
            <a:ext uri="{FF2B5EF4-FFF2-40B4-BE49-F238E27FC236}">
              <a16:creationId xmlns:a16="http://schemas.microsoft.com/office/drawing/2014/main" id="{7C238998-D028-4BD9-B0E9-08E42806C6B4}"/>
            </a:ext>
          </a:extLst>
        </xdr:cNvPr>
        <xdr:cNvSpPr/>
      </xdr:nvSpPr>
      <xdr:spPr>
        <a:xfrm>
          <a:off x="6816090" y="1691640"/>
          <a:ext cx="849630" cy="600570"/>
        </a:xfrm>
        <a:prstGeom prst="ellipse">
          <a:avLst/>
        </a:prstGeom>
        <a:noFill/>
        <a:ln w="31750">
          <a:solidFill>
            <a:schemeClr val="tx1">
              <a:alpha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10</xdr:col>
      <xdr:colOff>571500</xdr:colOff>
      <xdr:row>10</xdr:row>
      <xdr:rowOff>190500</xdr:rowOff>
    </xdr:from>
    <xdr:to>
      <xdr:col>12</xdr:col>
      <xdr:colOff>106680</xdr:colOff>
      <xdr:row>12</xdr:row>
      <xdr:rowOff>162420</xdr:rowOff>
    </xdr:to>
    <xdr:sp macro="" textlink="">
      <xdr:nvSpPr>
        <xdr:cNvPr id="22" name="楕円 21">
          <a:extLst>
            <a:ext uri="{FF2B5EF4-FFF2-40B4-BE49-F238E27FC236}">
              <a16:creationId xmlns:a16="http://schemas.microsoft.com/office/drawing/2014/main" id="{79A325D3-0525-4FE4-8325-325BCA5311A4}"/>
            </a:ext>
          </a:extLst>
        </xdr:cNvPr>
        <xdr:cNvSpPr/>
      </xdr:nvSpPr>
      <xdr:spPr>
        <a:xfrm>
          <a:off x="6181725" y="2933700"/>
          <a:ext cx="849630" cy="600570"/>
        </a:xfrm>
        <a:prstGeom prst="ellipse">
          <a:avLst/>
        </a:prstGeom>
        <a:noFill/>
        <a:ln w="31750">
          <a:solidFill>
            <a:schemeClr val="tx1">
              <a:alpha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8</xdr:col>
      <xdr:colOff>533400</xdr:colOff>
      <xdr:row>10</xdr:row>
      <xdr:rowOff>198120</xdr:rowOff>
    </xdr:from>
    <xdr:to>
      <xdr:col>10</xdr:col>
      <xdr:colOff>68580</xdr:colOff>
      <xdr:row>12</xdr:row>
      <xdr:rowOff>170040</xdr:rowOff>
    </xdr:to>
    <xdr:sp macro="" textlink="">
      <xdr:nvSpPr>
        <xdr:cNvPr id="23" name="楕円 22">
          <a:extLst>
            <a:ext uri="{FF2B5EF4-FFF2-40B4-BE49-F238E27FC236}">
              <a16:creationId xmlns:a16="http://schemas.microsoft.com/office/drawing/2014/main" id="{8A0D7F5B-BD19-46C6-B129-8E3A3718BE19}"/>
            </a:ext>
          </a:extLst>
        </xdr:cNvPr>
        <xdr:cNvSpPr/>
      </xdr:nvSpPr>
      <xdr:spPr>
        <a:xfrm>
          <a:off x="4829175" y="2941320"/>
          <a:ext cx="849630" cy="600570"/>
        </a:xfrm>
        <a:prstGeom prst="ellipse">
          <a:avLst/>
        </a:prstGeom>
        <a:noFill/>
        <a:ln w="31750">
          <a:solidFill>
            <a:schemeClr val="tx1">
              <a:alpha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8</xdr:col>
      <xdr:colOff>324970</xdr:colOff>
      <xdr:row>44</xdr:row>
      <xdr:rowOff>33615</xdr:rowOff>
    </xdr:from>
    <xdr:to>
      <xdr:col>13</xdr:col>
      <xdr:colOff>448235</xdr:colOff>
      <xdr:row>53</xdr:row>
      <xdr:rowOff>161925</xdr:rowOff>
    </xdr:to>
    <xdr:graphicFrame macro="">
      <xdr:nvGraphicFramePr>
        <xdr:cNvPr id="24" name="グラフ 23">
          <a:extLst>
            <a:ext uri="{FF2B5EF4-FFF2-40B4-BE49-F238E27FC236}">
              <a16:creationId xmlns:a16="http://schemas.microsoft.com/office/drawing/2014/main" id="{0B01E461-C687-49F8-BADE-0C07077D6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5603</xdr:colOff>
      <xdr:row>44</xdr:row>
      <xdr:rowOff>57153</xdr:rowOff>
    </xdr:from>
    <xdr:to>
      <xdr:col>4</xdr:col>
      <xdr:colOff>638174</xdr:colOff>
      <xdr:row>47</xdr:row>
      <xdr:rowOff>180978</xdr:rowOff>
    </xdr:to>
    <xdr:graphicFrame macro="">
      <xdr:nvGraphicFramePr>
        <xdr:cNvPr id="25" name="グラフ 24">
          <a:extLst>
            <a:ext uri="{FF2B5EF4-FFF2-40B4-BE49-F238E27FC236}">
              <a16:creationId xmlns:a16="http://schemas.microsoft.com/office/drawing/2014/main" id="{D2C1C459-0033-4A7F-9F69-846B292E3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28575</xdr:colOff>
      <xdr:row>44</xdr:row>
      <xdr:rowOff>57153</xdr:rowOff>
    </xdr:from>
    <xdr:to>
      <xdr:col>8</xdr:col>
      <xdr:colOff>3921</xdr:colOff>
      <xdr:row>47</xdr:row>
      <xdr:rowOff>180978</xdr:rowOff>
    </xdr:to>
    <xdr:graphicFrame macro="">
      <xdr:nvGraphicFramePr>
        <xdr:cNvPr id="26" name="グラフ 25">
          <a:extLst>
            <a:ext uri="{FF2B5EF4-FFF2-40B4-BE49-F238E27FC236}">
              <a16:creationId xmlns:a16="http://schemas.microsoft.com/office/drawing/2014/main" id="{063BC3FD-F66F-4881-9571-D7C95B29A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0</xdr:colOff>
      <xdr:row>48</xdr:row>
      <xdr:rowOff>238128</xdr:rowOff>
    </xdr:from>
    <xdr:to>
      <xdr:col>4</xdr:col>
      <xdr:colOff>632571</xdr:colOff>
      <xdr:row>53</xdr:row>
      <xdr:rowOff>38104</xdr:rowOff>
    </xdr:to>
    <xdr:graphicFrame macro="">
      <xdr:nvGraphicFramePr>
        <xdr:cNvPr id="27" name="グラフ 26">
          <a:extLst>
            <a:ext uri="{FF2B5EF4-FFF2-40B4-BE49-F238E27FC236}">
              <a16:creationId xmlns:a16="http://schemas.microsoft.com/office/drawing/2014/main" id="{BB3387DD-D0D0-4196-A96D-D0E510373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5</xdr:col>
      <xdr:colOff>0</xdr:colOff>
      <xdr:row>49</xdr:row>
      <xdr:rowOff>2</xdr:rowOff>
    </xdr:from>
    <xdr:to>
      <xdr:col>7</xdr:col>
      <xdr:colOff>632571</xdr:colOff>
      <xdr:row>53</xdr:row>
      <xdr:rowOff>47628</xdr:rowOff>
    </xdr:to>
    <xdr:graphicFrame macro="">
      <xdr:nvGraphicFramePr>
        <xdr:cNvPr id="28" name="グラフ 27">
          <a:extLst>
            <a:ext uri="{FF2B5EF4-FFF2-40B4-BE49-F238E27FC236}">
              <a16:creationId xmlns:a16="http://schemas.microsoft.com/office/drawing/2014/main" id="{2A391710-4847-4D53-AB61-A9094E84F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xdr:col>
      <xdr:colOff>0</xdr:colOff>
      <xdr:row>25</xdr:row>
      <xdr:rowOff>0</xdr:rowOff>
    </xdr:from>
    <xdr:to>
      <xdr:col>14</xdr:col>
      <xdr:colOff>0</xdr:colOff>
      <xdr:row>28</xdr:row>
      <xdr:rowOff>0</xdr:rowOff>
    </xdr:to>
    <xdr:sp macro="" textlink="">
      <xdr:nvSpPr>
        <xdr:cNvPr id="29" name="Phase5_Nikkan">
          <a:extLst>
            <a:ext uri="{FF2B5EF4-FFF2-40B4-BE49-F238E27FC236}">
              <a16:creationId xmlns:a16="http://schemas.microsoft.com/office/drawing/2014/main" id="{EB5F1918-50AE-DA22-5416-C6719D393022}"/>
            </a:ext>
          </a:extLst>
        </xdr:cNvPr>
        <xdr:cNvSpPr txBox="1"/>
      </xdr:nvSpPr>
      <xdr:spPr>
        <a:xfrm>
          <a:off x="352425" y="5657850"/>
          <a:ext cx="7915275" cy="571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50800" tIns="25400" rIns="50800" bIns="25400" rtlCol="0" anchor="t">
          <a:noAutofit/>
        </a:bodyPr>
        <a:lstStyle/>
        <a:p>
          <a:pPr>
            <a:lnSpc>
              <a:spcPts val="1300"/>
            </a:lnSpc>
            <a:spcBef>
              <a:spcPts val="0"/>
            </a:spcBef>
            <a:spcAft>
              <a:spcPts val="0"/>
            </a:spcAft>
          </a:pPr>
          <a:r>
            <a:rPr kumimoji="1" lang="ja-JP" altLang="en-US" sz="1100" b="0">
              <a:solidFill>
                <a:srgbClr val="000000"/>
              </a:solidFill>
              <a:latin typeface="游ゴシック" panose="020B0400000000000000" pitchFamily="50" charset="-128"/>
            </a:rPr>
            <a:t>［ここに現行アプリの日干による正式な公開コメントを出力］</a:t>
          </a:r>
        </a:p>
      </xdr:txBody>
    </xdr:sp>
    <xdr:clientData/>
  </xdr:twoCellAnchor>
  <xdr:twoCellAnchor editAs="absolute">
    <xdr:from>
      <xdr:col>2</xdr:col>
      <xdr:colOff>0</xdr:colOff>
      <xdr:row>30</xdr:row>
      <xdr:rowOff>0</xdr:rowOff>
    </xdr:from>
    <xdr:to>
      <xdr:col>8</xdr:col>
      <xdr:colOff>0</xdr:colOff>
      <xdr:row>31</xdr:row>
      <xdr:rowOff>0</xdr:rowOff>
    </xdr:to>
    <xdr:sp macro="" textlink="">
      <xdr:nvSpPr>
        <xdr:cNvPr id="30" name="Phase5_Stage0">
          <a:extLst>
            <a:ext uri="{FF2B5EF4-FFF2-40B4-BE49-F238E27FC236}">
              <a16:creationId xmlns:a16="http://schemas.microsoft.com/office/drawing/2014/main" id="{1C46BBE9-CD6F-4BF7-A1CD-DC11B78E410D}"/>
            </a:ext>
          </a:extLst>
        </xdr:cNvPr>
        <xdr:cNvSpPr txBox="1"/>
      </xdr:nvSpPr>
      <xdr:spPr>
        <a:xfrm>
          <a:off x="352425" y="6572250"/>
          <a:ext cx="3943350" cy="22288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50800" tIns="25400" rIns="50800" bIns="25400" rtlCol="0" anchor="t">
          <a:noAutofit/>
        </a:bodyPr>
        <a:lstStyle/>
        <a:p>
          <a:pPr>
            <a:lnSpc>
              <a:spcPts val="1200"/>
            </a:lnSpc>
            <a:spcBef>
              <a:spcPts val="0"/>
            </a:spcBef>
            <a:spcAft>
              <a:spcPts val="0"/>
            </a:spcAft>
          </a:pPr>
          <a:r>
            <a:rPr kumimoji="1" lang="ja-JP" altLang="en-US" sz="1100" b="0">
              <a:solidFill>
                <a:srgbClr val="000000"/>
              </a:solidFill>
              <a:latin typeface="游ゴシック" panose="020B0400000000000000" pitchFamily="50" charset="-128"/>
            </a:rPr>
            <a:t>社会に見せている自分：［通変星］
［正式な公開コメント］
本来の自分：［蔵干通変星］
［正式な公開コメント］</a:t>
          </a:r>
        </a:p>
      </xdr:txBody>
    </xdr:sp>
    <xdr:clientData/>
  </xdr:twoCellAnchor>
  <xdr:twoCellAnchor editAs="absolute">
    <xdr:from>
      <xdr:col>8</xdr:col>
      <xdr:colOff>0</xdr:colOff>
      <xdr:row>30</xdr:row>
      <xdr:rowOff>0</xdr:rowOff>
    </xdr:from>
    <xdr:to>
      <xdr:col>14</xdr:col>
      <xdr:colOff>0</xdr:colOff>
      <xdr:row>31</xdr:row>
      <xdr:rowOff>0</xdr:rowOff>
    </xdr:to>
    <xdr:sp macro="" textlink="">
      <xdr:nvSpPr>
        <xdr:cNvPr id="31" name="Phase5_Stage1">
          <a:extLst>
            <a:ext uri="{FF2B5EF4-FFF2-40B4-BE49-F238E27FC236}">
              <a16:creationId xmlns:a16="http://schemas.microsoft.com/office/drawing/2014/main" id="{266A6A25-C21B-4A76-4612-0924289B64B4}"/>
            </a:ext>
          </a:extLst>
        </xdr:cNvPr>
        <xdr:cNvSpPr txBox="1"/>
      </xdr:nvSpPr>
      <xdr:spPr>
        <a:xfrm>
          <a:off x="4295775" y="6572250"/>
          <a:ext cx="3971925" cy="22288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50800" tIns="25400" rIns="50800" bIns="25400" rtlCol="0" anchor="t">
          <a:noAutofit/>
        </a:bodyPr>
        <a:lstStyle/>
        <a:p>
          <a:pPr>
            <a:lnSpc>
              <a:spcPts val="1200"/>
            </a:lnSpc>
            <a:spcBef>
              <a:spcPts val="0"/>
            </a:spcBef>
            <a:spcAft>
              <a:spcPts val="0"/>
            </a:spcAft>
          </a:pPr>
          <a:r>
            <a:rPr kumimoji="1" lang="ja-JP" altLang="en-US" sz="1100" b="0">
              <a:solidFill>
                <a:srgbClr val="000000"/>
              </a:solidFill>
              <a:latin typeface="游ゴシック" panose="020B0400000000000000" pitchFamily="50" charset="-128"/>
            </a:rPr>
            <a:t>社会に見せている自分：［通変星］
［正式な公開コメント］
本来の自分：［蔵干通変星］
［正式な公開コメント］</a:t>
          </a:r>
        </a:p>
      </xdr:txBody>
    </xdr:sp>
    <xdr:clientData/>
  </xdr:twoCellAnchor>
  <xdr:twoCellAnchor editAs="absolute">
    <xdr:from>
      <xdr:col>2</xdr:col>
      <xdr:colOff>0</xdr:colOff>
      <xdr:row>32</xdr:row>
      <xdr:rowOff>0</xdr:rowOff>
    </xdr:from>
    <xdr:to>
      <xdr:col>8</xdr:col>
      <xdr:colOff>0</xdr:colOff>
      <xdr:row>33</xdr:row>
      <xdr:rowOff>0</xdr:rowOff>
    </xdr:to>
    <xdr:sp macro="" textlink="">
      <xdr:nvSpPr>
        <xdr:cNvPr id="32" name="Phase5_Stage2">
          <a:extLst>
            <a:ext uri="{FF2B5EF4-FFF2-40B4-BE49-F238E27FC236}">
              <a16:creationId xmlns:a16="http://schemas.microsoft.com/office/drawing/2014/main" id="{31AFA5BD-86C4-DB49-D7CB-A52204C9A2B7}"/>
            </a:ext>
          </a:extLst>
        </xdr:cNvPr>
        <xdr:cNvSpPr txBox="1"/>
      </xdr:nvSpPr>
      <xdr:spPr>
        <a:xfrm>
          <a:off x="352425" y="8972550"/>
          <a:ext cx="3943350" cy="22288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50800" tIns="25400" rIns="50800" bIns="25400" rtlCol="0" anchor="t">
          <a:noAutofit/>
        </a:bodyPr>
        <a:lstStyle/>
        <a:p>
          <a:pPr>
            <a:lnSpc>
              <a:spcPts val="1200"/>
            </a:lnSpc>
            <a:spcBef>
              <a:spcPts val="0"/>
            </a:spcBef>
            <a:spcAft>
              <a:spcPts val="0"/>
            </a:spcAft>
          </a:pPr>
          <a:r>
            <a:rPr kumimoji="1" lang="ja-JP" altLang="en-US" sz="1100" b="0">
              <a:solidFill>
                <a:srgbClr val="000000"/>
              </a:solidFill>
              <a:latin typeface="游ゴシック" panose="020B0400000000000000" pitchFamily="50" charset="-128"/>
            </a:rPr>
            <a:t>社会に見せている自分：［通変星］
［正式な公開コメント］
本来の自分：［蔵干通変星］
［正式な公開コメント］</a:t>
          </a:r>
        </a:p>
      </xdr:txBody>
    </xdr:sp>
    <xdr:clientData/>
  </xdr:twoCellAnchor>
  <xdr:twoCellAnchor editAs="absolute">
    <xdr:from>
      <xdr:col>8</xdr:col>
      <xdr:colOff>0</xdr:colOff>
      <xdr:row>32</xdr:row>
      <xdr:rowOff>0</xdr:rowOff>
    </xdr:from>
    <xdr:to>
      <xdr:col>14</xdr:col>
      <xdr:colOff>0</xdr:colOff>
      <xdr:row>33</xdr:row>
      <xdr:rowOff>0</xdr:rowOff>
    </xdr:to>
    <xdr:sp macro="" textlink="">
      <xdr:nvSpPr>
        <xdr:cNvPr id="33" name="Phase5_Stage3">
          <a:extLst>
            <a:ext uri="{FF2B5EF4-FFF2-40B4-BE49-F238E27FC236}">
              <a16:creationId xmlns:a16="http://schemas.microsoft.com/office/drawing/2014/main" id="{9A8F09D4-FB70-FF7D-D5AC-F9A7A8A93326}"/>
            </a:ext>
          </a:extLst>
        </xdr:cNvPr>
        <xdr:cNvSpPr txBox="1"/>
      </xdr:nvSpPr>
      <xdr:spPr>
        <a:xfrm>
          <a:off x="4295775" y="8972550"/>
          <a:ext cx="3971925" cy="22288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50800" tIns="25400" rIns="50800" bIns="25400" rtlCol="0" anchor="t">
          <a:noAutofit/>
        </a:bodyPr>
        <a:lstStyle/>
        <a:p>
          <a:pPr>
            <a:lnSpc>
              <a:spcPts val="1200"/>
            </a:lnSpc>
            <a:spcBef>
              <a:spcPts val="0"/>
            </a:spcBef>
            <a:spcAft>
              <a:spcPts val="0"/>
            </a:spcAft>
          </a:pPr>
          <a:r>
            <a:rPr kumimoji="1" lang="ja-JP" altLang="en-US" sz="1100" b="0">
              <a:solidFill>
                <a:srgbClr val="000000"/>
              </a:solidFill>
              <a:latin typeface="游ゴシック" panose="020B0400000000000000" pitchFamily="50" charset="-128"/>
            </a:rPr>
            <a:t>社会に見せている自分：［通変星］
［正式な公開コメント］
本来の自分：［蔵干通変星］
［正式な公開コメント］</a:t>
          </a:r>
        </a:p>
      </xdr:txBody>
    </xdr:sp>
    <xdr:clientData/>
  </xdr:twoCellAnchor>
  <xdr:twoCellAnchor editAs="absolute">
    <xdr:from>
      <xdr:col>2</xdr:col>
      <xdr:colOff>0</xdr:colOff>
      <xdr:row>34</xdr:row>
      <xdr:rowOff>0</xdr:rowOff>
    </xdr:from>
    <xdr:to>
      <xdr:col>14</xdr:col>
      <xdr:colOff>0</xdr:colOff>
      <xdr:row>35</xdr:row>
      <xdr:rowOff>0</xdr:rowOff>
    </xdr:to>
    <xdr:sp macro="" textlink="">
      <xdr:nvSpPr>
        <xdr:cNvPr id="34" name="Phase5_CurrentStage">
          <a:extLst>
            <a:ext uri="{FF2B5EF4-FFF2-40B4-BE49-F238E27FC236}">
              <a16:creationId xmlns:a16="http://schemas.microsoft.com/office/drawing/2014/main" id="{1DF30C21-7123-13CD-81BE-E3306F3EA3CD}"/>
            </a:ext>
          </a:extLst>
        </xdr:cNvPr>
        <xdr:cNvSpPr txBox="1"/>
      </xdr:nvSpPr>
      <xdr:spPr>
        <a:xfrm>
          <a:off x="352425" y="11372850"/>
          <a:ext cx="7915275" cy="4000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50800" tIns="25400" rIns="50800" bIns="25400" rtlCol="0" anchor="t">
          <a:noAutofit/>
        </a:bodyPr>
        <a:lstStyle/>
        <a:p>
          <a:pPr>
            <a:lnSpc>
              <a:spcPts val="1300"/>
            </a:lnSpc>
            <a:spcBef>
              <a:spcPts val="0"/>
            </a:spcBef>
            <a:spcAft>
              <a:spcPts val="0"/>
            </a:spcAft>
          </a:pPr>
          <a:r>
            <a:rPr kumimoji="1" lang="ja-JP" altLang="en-US" sz="1100" b="0">
              <a:solidFill>
                <a:srgbClr val="000000"/>
              </a:solidFill>
              <a:latin typeface="游ゴシック" panose="020B0400000000000000" pitchFamily="50" charset="-128"/>
            </a:rPr>
            <a:t>［ここに現在段階の組み合わせの正式な公開コメントを出力］</a:t>
          </a:r>
        </a:p>
      </xdr:txBody>
    </xdr:sp>
    <xdr:clientData/>
  </xdr:twoCellAnchor>
  <xdr:twoCellAnchor editAs="absolute">
    <xdr:from>
      <xdr:col>2</xdr:col>
      <xdr:colOff>0</xdr:colOff>
      <xdr:row>37</xdr:row>
      <xdr:rowOff>0</xdr:rowOff>
    </xdr:from>
    <xdr:to>
      <xdr:col>8</xdr:col>
      <xdr:colOff>0</xdr:colOff>
      <xdr:row>38</xdr:row>
      <xdr:rowOff>0</xdr:rowOff>
    </xdr:to>
    <xdr:sp macro="" textlink="">
      <xdr:nvSpPr>
        <xdr:cNvPr id="35" name="Phase5_Juuni0">
          <a:extLst>
            <a:ext uri="{FF2B5EF4-FFF2-40B4-BE49-F238E27FC236}">
              <a16:creationId xmlns:a16="http://schemas.microsoft.com/office/drawing/2014/main" id="{27128DD1-239E-C096-3FB3-B09EA81408CA}"/>
            </a:ext>
          </a:extLst>
        </xdr:cNvPr>
        <xdr:cNvSpPr txBox="1"/>
      </xdr:nvSpPr>
      <xdr:spPr>
        <a:xfrm>
          <a:off x="352425" y="12144375"/>
          <a:ext cx="3943350" cy="152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50800" tIns="25400" rIns="50800" bIns="25400" rtlCol="0" anchor="t">
          <a:noAutofit/>
        </a:bodyPr>
        <a:lstStyle/>
        <a:p>
          <a:pPr>
            <a:lnSpc>
              <a:spcPts val="1300"/>
            </a:lnSpc>
            <a:spcBef>
              <a:spcPts val="0"/>
            </a:spcBef>
            <a:spcAft>
              <a:spcPts val="0"/>
            </a:spcAft>
          </a:pPr>
          <a:r>
            <a:rPr kumimoji="1" lang="ja-JP" altLang="en-US" sz="1100" b="0">
              <a:solidFill>
                <a:srgbClr val="000000"/>
              </a:solidFill>
              <a:latin typeface="游ゴシック" panose="020B0400000000000000" pitchFamily="50" charset="-128"/>
            </a:rPr>
            <a:t>［ここにこの場面の正式な公開コメントを出力］</a:t>
          </a:r>
        </a:p>
      </xdr:txBody>
    </xdr:sp>
    <xdr:clientData/>
  </xdr:twoCellAnchor>
  <xdr:twoCellAnchor editAs="absolute">
    <xdr:from>
      <xdr:col>8</xdr:col>
      <xdr:colOff>0</xdr:colOff>
      <xdr:row>37</xdr:row>
      <xdr:rowOff>0</xdr:rowOff>
    </xdr:from>
    <xdr:to>
      <xdr:col>14</xdr:col>
      <xdr:colOff>0</xdr:colOff>
      <xdr:row>38</xdr:row>
      <xdr:rowOff>0</xdr:rowOff>
    </xdr:to>
    <xdr:sp macro="" textlink="">
      <xdr:nvSpPr>
        <xdr:cNvPr id="36" name="Phase5_Juuni1">
          <a:extLst>
            <a:ext uri="{FF2B5EF4-FFF2-40B4-BE49-F238E27FC236}">
              <a16:creationId xmlns:a16="http://schemas.microsoft.com/office/drawing/2014/main" id="{EFB6E52C-6A7A-A0B2-9BED-1EC27633B428}"/>
            </a:ext>
          </a:extLst>
        </xdr:cNvPr>
        <xdr:cNvSpPr txBox="1"/>
      </xdr:nvSpPr>
      <xdr:spPr>
        <a:xfrm>
          <a:off x="4295775" y="12144375"/>
          <a:ext cx="3971925" cy="152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50800" tIns="25400" rIns="50800" bIns="25400" rtlCol="0" anchor="t">
          <a:noAutofit/>
        </a:bodyPr>
        <a:lstStyle/>
        <a:p>
          <a:pPr>
            <a:lnSpc>
              <a:spcPts val="1300"/>
            </a:lnSpc>
            <a:spcBef>
              <a:spcPts val="0"/>
            </a:spcBef>
            <a:spcAft>
              <a:spcPts val="0"/>
            </a:spcAft>
          </a:pPr>
          <a:r>
            <a:rPr kumimoji="1" lang="ja-JP" altLang="en-US" sz="1100" b="0">
              <a:solidFill>
                <a:srgbClr val="000000"/>
              </a:solidFill>
              <a:latin typeface="游ゴシック" panose="020B0400000000000000" pitchFamily="50" charset="-128"/>
            </a:rPr>
            <a:t>［ここにこの場面の正式な公開コメントを出力］</a:t>
          </a:r>
        </a:p>
      </xdr:txBody>
    </xdr:sp>
    <xdr:clientData/>
  </xdr:twoCellAnchor>
  <xdr:twoCellAnchor editAs="absolute">
    <xdr:from>
      <xdr:col>2</xdr:col>
      <xdr:colOff>0</xdr:colOff>
      <xdr:row>40</xdr:row>
      <xdr:rowOff>0</xdr:rowOff>
    </xdr:from>
    <xdr:to>
      <xdr:col>8</xdr:col>
      <xdr:colOff>0</xdr:colOff>
      <xdr:row>41</xdr:row>
      <xdr:rowOff>0</xdr:rowOff>
    </xdr:to>
    <xdr:sp macro="" textlink="">
      <xdr:nvSpPr>
        <xdr:cNvPr id="37" name="Phase5_Juuni2">
          <a:extLst>
            <a:ext uri="{FF2B5EF4-FFF2-40B4-BE49-F238E27FC236}">
              <a16:creationId xmlns:a16="http://schemas.microsoft.com/office/drawing/2014/main" id="{3054AA14-DE98-AF47-B06F-3DEB756F1AB3}"/>
            </a:ext>
          </a:extLst>
        </xdr:cNvPr>
        <xdr:cNvSpPr txBox="1"/>
      </xdr:nvSpPr>
      <xdr:spPr>
        <a:xfrm>
          <a:off x="352425" y="14039850"/>
          <a:ext cx="3943350" cy="152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50800" tIns="25400" rIns="50800" bIns="25400" rtlCol="0" anchor="t">
          <a:noAutofit/>
        </a:bodyPr>
        <a:lstStyle/>
        <a:p>
          <a:pPr>
            <a:lnSpc>
              <a:spcPts val="1300"/>
            </a:lnSpc>
            <a:spcBef>
              <a:spcPts val="0"/>
            </a:spcBef>
            <a:spcAft>
              <a:spcPts val="0"/>
            </a:spcAft>
          </a:pPr>
          <a:r>
            <a:rPr kumimoji="1" lang="ja-JP" altLang="en-US" sz="1100" b="0">
              <a:solidFill>
                <a:srgbClr val="000000"/>
              </a:solidFill>
              <a:latin typeface="游ゴシック" panose="020B0400000000000000" pitchFamily="50" charset="-128"/>
            </a:rPr>
            <a:t>［ここにこの場面の正式な公開コメントを出力］</a:t>
          </a:r>
        </a:p>
      </xdr:txBody>
    </xdr:sp>
    <xdr:clientData/>
  </xdr:twoCellAnchor>
  <xdr:twoCellAnchor editAs="absolute">
    <xdr:from>
      <xdr:col>8</xdr:col>
      <xdr:colOff>0</xdr:colOff>
      <xdr:row>40</xdr:row>
      <xdr:rowOff>0</xdr:rowOff>
    </xdr:from>
    <xdr:to>
      <xdr:col>14</xdr:col>
      <xdr:colOff>0</xdr:colOff>
      <xdr:row>41</xdr:row>
      <xdr:rowOff>0</xdr:rowOff>
    </xdr:to>
    <xdr:sp macro="" textlink="">
      <xdr:nvSpPr>
        <xdr:cNvPr id="38" name="Phase5_Juuni3">
          <a:extLst>
            <a:ext uri="{FF2B5EF4-FFF2-40B4-BE49-F238E27FC236}">
              <a16:creationId xmlns:a16="http://schemas.microsoft.com/office/drawing/2014/main" id="{C3854FAB-763D-37B7-BBA1-670ED84A9665}"/>
            </a:ext>
          </a:extLst>
        </xdr:cNvPr>
        <xdr:cNvSpPr txBox="1"/>
      </xdr:nvSpPr>
      <xdr:spPr>
        <a:xfrm>
          <a:off x="4295775" y="14039850"/>
          <a:ext cx="3971925" cy="152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50800" tIns="25400" rIns="50800" bIns="25400" rtlCol="0" anchor="t">
          <a:noAutofit/>
        </a:bodyPr>
        <a:lstStyle/>
        <a:p>
          <a:pPr>
            <a:lnSpc>
              <a:spcPts val="1300"/>
            </a:lnSpc>
            <a:spcBef>
              <a:spcPts val="0"/>
            </a:spcBef>
            <a:spcAft>
              <a:spcPts val="0"/>
            </a:spcAft>
          </a:pPr>
          <a:r>
            <a:rPr kumimoji="1" lang="ja-JP" altLang="en-US" sz="1100" b="0">
              <a:solidFill>
                <a:srgbClr val="000000"/>
              </a:solidFill>
              <a:latin typeface="游ゴシック" panose="020B0400000000000000" pitchFamily="50" charset="-128"/>
            </a:rPr>
            <a:t>［ここにこの場面の正式な公開コメントを出力］</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93A6D-E4FF-48A1-B209-BD2F29ACC71C}">
  <sheetPr codeName="Sheet293">
    <tabColor rgb="FFFFC000"/>
  </sheetPr>
  <dimension ref="A1:AN258"/>
  <sheetViews>
    <sheetView topLeftCell="A46" workbookViewId="0">
      <selection activeCell="C51" sqref="C51"/>
    </sheetView>
  </sheetViews>
  <sheetFormatPr defaultRowHeight="18.75" x14ac:dyDescent="0.4"/>
  <cols>
    <col min="1" max="1" width="10.875" customWidth="1"/>
    <col min="18" max="19" width="11" bestFit="1" customWidth="1"/>
    <col min="21" max="21" width="12.875" bestFit="1" customWidth="1"/>
    <col min="22" max="22" width="21.25" bestFit="1" customWidth="1"/>
  </cols>
  <sheetData>
    <row r="1" spans="2:40" ht="19.5" thickBot="1" x14ac:dyDescent="0.45">
      <c r="C1">
        <v>1</v>
      </c>
      <c r="D1">
        <v>2</v>
      </c>
      <c r="E1">
        <v>3</v>
      </c>
      <c r="F1">
        <v>4</v>
      </c>
      <c r="G1">
        <v>5</v>
      </c>
      <c r="H1">
        <v>6</v>
      </c>
      <c r="I1">
        <v>7</v>
      </c>
      <c r="J1">
        <v>8</v>
      </c>
      <c r="K1">
        <v>9</v>
      </c>
      <c r="L1">
        <v>10</v>
      </c>
      <c r="O1" t="s">
        <v>0</v>
      </c>
      <c r="AA1" s="1" t="s">
        <v>1</v>
      </c>
    </row>
    <row r="2" spans="2:40" x14ac:dyDescent="0.4">
      <c r="B2">
        <v>0</v>
      </c>
      <c r="C2" s="2" t="s">
        <v>2</v>
      </c>
      <c r="D2" s="3" t="s">
        <v>3</v>
      </c>
      <c r="E2" s="3" t="s">
        <v>4</v>
      </c>
      <c r="F2" s="3" t="s">
        <v>5</v>
      </c>
      <c r="G2" s="3" t="s">
        <v>6</v>
      </c>
      <c r="H2" s="3" t="s">
        <v>7</v>
      </c>
      <c r="I2" s="3" t="s">
        <v>8</v>
      </c>
      <c r="J2" s="3" t="s">
        <v>9</v>
      </c>
      <c r="K2" s="3" t="s">
        <v>10</v>
      </c>
      <c r="L2" s="4" t="s">
        <v>11</v>
      </c>
      <c r="O2" s="5" t="s">
        <v>12</v>
      </c>
      <c r="P2" s="6" t="s">
        <v>13</v>
      </c>
      <c r="Q2" s="6" t="s">
        <v>14</v>
      </c>
      <c r="R2" s="6" t="s">
        <v>15</v>
      </c>
      <c r="S2" s="6" t="s">
        <v>16</v>
      </c>
      <c r="T2" s="6" t="s">
        <v>17</v>
      </c>
      <c r="U2" s="6" t="s">
        <v>18</v>
      </c>
      <c r="V2" s="6" t="s">
        <v>19</v>
      </c>
      <c r="W2" s="6" t="s">
        <v>20</v>
      </c>
      <c r="X2" s="6" t="s">
        <v>21</v>
      </c>
      <c r="Y2" s="6" t="s">
        <v>12</v>
      </c>
      <c r="Z2" s="7" t="s">
        <v>13</v>
      </c>
      <c r="AA2" s="5" t="str">
        <f ca="1">INDIRECT(ADDRESS(ROW(),26-(COLUMN()-27)))</f>
        <v>乙</v>
      </c>
      <c r="AB2" s="6" t="str">
        <f t="shared" ref="AB2:AK17" ca="1" si="0">INDIRECT(ADDRESS(ROW(),26-(COLUMN()-27)))</f>
        <v>甲</v>
      </c>
      <c r="AC2" s="6" t="str">
        <f t="shared" ca="1" si="0"/>
        <v>癸</v>
      </c>
      <c r="AD2" s="6" t="str">
        <f t="shared" ca="1" si="0"/>
        <v>壬</v>
      </c>
      <c r="AE2" s="6" t="str">
        <f t="shared" ca="1" si="0"/>
        <v>辛</v>
      </c>
      <c r="AF2" s="6" t="str">
        <f t="shared" ca="1" si="0"/>
        <v>庚</v>
      </c>
      <c r="AG2" s="6" t="str">
        <f t="shared" ca="1" si="0"/>
        <v>己</v>
      </c>
      <c r="AH2" s="6" t="str">
        <f t="shared" ca="1" si="0"/>
        <v>戊</v>
      </c>
      <c r="AI2" s="6" t="str">
        <f t="shared" ca="1" si="0"/>
        <v>丁</v>
      </c>
      <c r="AJ2" s="6" t="str">
        <f t="shared" ca="1" si="0"/>
        <v>丙</v>
      </c>
      <c r="AK2" s="7" t="str">
        <f t="shared" ca="1" si="0"/>
        <v>乙</v>
      </c>
      <c r="AM2" t="s">
        <v>12</v>
      </c>
      <c r="AN2" t="s">
        <v>22</v>
      </c>
    </row>
    <row r="3" spans="2:40" x14ac:dyDescent="0.4">
      <c r="B3">
        <v>1</v>
      </c>
      <c r="C3" s="8" t="s">
        <v>23</v>
      </c>
      <c r="D3" s="9" t="s">
        <v>24</v>
      </c>
      <c r="E3" s="9" t="s">
        <v>25</v>
      </c>
      <c r="F3" s="9" t="s">
        <v>26</v>
      </c>
      <c r="G3" s="9" t="s">
        <v>27</v>
      </c>
      <c r="H3" s="9" t="s">
        <v>28</v>
      </c>
      <c r="I3" s="9" t="s">
        <v>29</v>
      </c>
      <c r="J3" s="9" t="s">
        <v>30</v>
      </c>
      <c r="K3" s="9" t="s">
        <v>31</v>
      </c>
      <c r="L3" s="10" t="s">
        <v>32</v>
      </c>
      <c r="O3" s="11" t="s">
        <v>13</v>
      </c>
      <c r="P3" s="1" t="s">
        <v>14</v>
      </c>
      <c r="Q3" s="1" t="s">
        <v>15</v>
      </c>
      <c r="R3" s="1" t="s">
        <v>16</v>
      </c>
      <c r="S3" s="1" t="s">
        <v>17</v>
      </c>
      <c r="T3" s="1" t="s">
        <v>18</v>
      </c>
      <c r="U3" s="1" t="s">
        <v>19</v>
      </c>
      <c r="V3" s="1" t="s">
        <v>20</v>
      </c>
      <c r="W3" s="1" t="s">
        <v>21</v>
      </c>
      <c r="X3" s="1" t="s">
        <v>33</v>
      </c>
      <c r="Y3" s="1" t="s">
        <v>13</v>
      </c>
      <c r="Z3" s="12" t="s">
        <v>14</v>
      </c>
      <c r="AA3" s="11" t="str">
        <f t="shared" ref="AA3:AA11" ca="1" si="1">INDIRECT(ADDRESS(ROW(),26-(COLUMN()-27)))</f>
        <v>丙</v>
      </c>
      <c r="AB3" s="1" t="str">
        <f t="shared" ca="1" si="0"/>
        <v>乙</v>
      </c>
      <c r="AC3" s="1" t="str">
        <f t="shared" ca="1" si="0"/>
        <v>甲</v>
      </c>
      <c r="AD3" s="1" t="str">
        <f t="shared" ca="1" si="0"/>
        <v>癸</v>
      </c>
      <c r="AE3" s="1" t="str">
        <f t="shared" ca="1" si="0"/>
        <v>壬</v>
      </c>
      <c r="AF3" s="1" t="str">
        <f t="shared" ca="1" si="0"/>
        <v>辛</v>
      </c>
      <c r="AG3" s="1" t="str">
        <f t="shared" ca="1" si="0"/>
        <v>庚</v>
      </c>
      <c r="AH3" s="1" t="str">
        <f t="shared" ca="1" si="0"/>
        <v>己</v>
      </c>
      <c r="AI3" s="1" t="str">
        <f t="shared" ca="1" si="0"/>
        <v>戊</v>
      </c>
      <c r="AJ3" s="1" t="str">
        <f t="shared" ca="1" si="0"/>
        <v>丁</v>
      </c>
      <c r="AK3" s="12" t="str">
        <f t="shared" ca="1" si="0"/>
        <v>丙</v>
      </c>
      <c r="AM3" t="s">
        <v>12</v>
      </c>
      <c r="AN3" t="s">
        <v>34</v>
      </c>
    </row>
    <row r="4" spans="2:40" x14ac:dyDescent="0.4">
      <c r="B4">
        <v>2</v>
      </c>
      <c r="C4" s="8" t="s">
        <v>35</v>
      </c>
      <c r="D4" s="9" t="s">
        <v>36</v>
      </c>
      <c r="E4" s="9" t="s">
        <v>37</v>
      </c>
      <c r="F4" s="9" t="s">
        <v>38</v>
      </c>
      <c r="G4" s="9" t="s">
        <v>39</v>
      </c>
      <c r="H4" s="9" t="s">
        <v>40</v>
      </c>
      <c r="I4" s="9" t="s">
        <v>41</v>
      </c>
      <c r="J4" s="9" t="s">
        <v>42</v>
      </c>
      <c r="K4" s="9" t="s">
        <v>43</v>
      </c>
      <c r="L4" s="10" t="s">
        <v>44</v>
      </c>
      <c r="O4" s="11" t="s">
        <v>14</v>
      </c>
      <c r="P4" s="1" t="s">
        <v>15</v>
      </c>
      <c r="Q4" s="1" t="s">
        <v>16</v>
      </c>
      <c r="R4" s="1" t="s">
        <v>17</v>
      </c>
      <c r="S4" s="1" t="s">
        <v>18</v>
      </c>
      <c r="T4" s="1" t="s">
        <v>19</v>
      </c>
      <c r="U4" s="1" t="s">
        <v>20</v>
      </c>
      <c r="V4" s="1" t="s">
        <v>21</v>
      </c>
      <c r="W4" s="1" t="s">
        <v>33</v>
      </c>
      <c r="X4" s="1" t="s">
        <v>13</v>
      </c>
      <c r="Y4" s="1" t="s">
        <v>14</v>
      </c>
      <c r="Z4" s="12" t="s">
        <v>15</v>
      </c>
      <c r="AA4" s="11" t="str">
        <f t="shared" ca="1" si="1"/>
        <v>丁</v>
      </c>
      <c r="AB4" s="1" t="str">
        <f t="shared" ca="1" si="0"/>
        <v>丙</v>
      </c>
      <c r="AC4" s="1" t="str">
        <f t="shared" ca="1" si="0"/>
        <v>乙</v>
      </c>
      <c r="AD4" s="1" t="str">
        <f t="shared" ca="1" si="0"/>
        <v>甲</v>
      </c>
      <c r="AE4" s="1" t="str">
        <f t="shared" ca="1" si="0"/>
        <v>癸</v>
      </c>
      <c r="AF4" s="1" t="str">
        <f t="shared" ca="1" si="0"/>
        <v>壬</v>
      </c>
      <c r="AG4" s="1" t="str">
        <f t="shared" ca="1" si="0"/>
        <v>辛</v>
      </c>
      <c r="AH4" s="1" t="str">
        <f t="shared" ca="1" si="0"/>
        <v>庚</v>
      </c>
      <c r="AI4" s="1" t="str">
        <f t="shared" ca="1" si="0"/>
        <v>己</v>
      </c>
      <c r="AJ4" s="1" t="str">
        <f t="shared" ca="1" si="0"/>
        <v>戊</v>
      </c>
      <c r="AK4" s="12" t="str">
        <f t="shared" ca="1" si="0"/>
        <v>丁</v>
      </c>
      <c r="AM4" t="s">
        <v>12</v>
      </c>
      <c r="AN4" t="s">
        <v>45</v>
      </c>
    </row>
    <row r="5" spans="2:40" x14ac:dyDescent="0.4">
      <c r="B5">
        <v>3</v>
      </c>
      <c r="C5" s="8" t="s">
        <v>46</v>
      </c>
      <c r="D5" s="9" t="s">
        <v>47</v>
      </c>
      <c r="E5" s="9" t="s">
        <v>48</v>
      </c>
      <c r="F5" s="9" t="s">
        <v>49</v>
      </c>
      <c r="G5" s="9" t="s">
        <v>50</v>
      </c>
      <c r="H5" s="9" t="s">
        <v>51</v>
      </c>
      <c r="I5" s="9" t="s">
        <v>52</v>
      </c>
      <c r="J5" s="9" t="s">
        <v>53</v>
      </c>
      <c r="K5" s="9" t="s">
        <v>54</v>
      </c>
      <c r="L5" s="10" t="s">
        <v>55</v>
      </c>
      <c r="O5" s="11" t="s">
        <v>15</v>
      </c>
      <c r="P5" s="1" t="s">
        <v>16</v>
      </c>
      <c r="Q5" s="1" t="s">
        <v>17</v>
      </c>
      <c r="R5" s="1" t="s">
        <v>18</v>
      </c>
      <c r="S5" s="1" t="s">
        <v>19</v>
      </c>
      <c r="T5" s="1" t="s">
        <v>20</v>
      </c>
      <c r="U5" s="1" t="s">
        <v>21</v>
      </c>
      <c r="V5" s="1" t="s">
        <v>33</v>
      </c>
      <c r="W5" s="1" t="s">
        <v>13</v>
      </c>
      <c r="X5" s="1" t="s">
        <v>14</v>
      </c>
      <c r="Y5" s="1" t="s">
        <v>15</v>
      </c>
      <c r="Z5" s="12" t="s">
        <v>16</v>
      </c>
      <c r="AA5" s="11" t="str">
        <f t="shared" ca="1" si="1"/>
        <v>戊</v>
      </c>
      <c r="AB5" s="1" t="str">
        <f t="shared" ca="1" si="0"/>
        <v>丁</v>
      </c>
      <c r="AC5" s="1" t="str">
        <f t="shared" ca="1" si="0"/>
        <v>丙</v>
      </c>
      <c r="AD5" s="1" t="str">
        <f t="shared" ca="1" si="0"/>
        <v>乙</v>
      </c>
      <c r="AE5" s="1" t="str">
        <f t="shared" ca="1" si="0"/>
        <v>甲</v>
      </c>
      <c r="AF5" s="1" t="str">
        <f t="shared" ca="1" si="0"/>
        <v>癸</v>
      </c>
      <c r="AG5" s="1" t="str">
        <f t="shared" ca="1" si="0"/>
        <v>壬</v>
      </c>
      <c r="AH5" s="1" t="str">
        <f t="shared" ca="1" si="0"/>
        <v>辛</v>
      </c>
      <c r="AI5" s="1" t="str">
        <f t="shared" ca="1" si="0"/>
        <v>庚</v>
      </c>
      <c r="AJ5" s="1" t="str">
        <f t="shared" ca="1" si="0"/>
        <v>己</v>
      </c>
      <c r="AK5" s="12" t="str">
        <f t="shared" ca="1" si="0"/>
        <v>戊</v>
      </c>
      <c r="AM5" t="s">
        <v>12</v>
      </c>
      <c r="AN5" t="s">
        <v>56</v>
      </c>
    </row>
    <row r="6" spans="2:40" x14ac:dyDescent="0.4">
      <c r="B6">
        <v>4</v>
      </c>
      <c r="C6" s="8" t="s">
        <v>57</v>
      </c>
      <c r="D6" s="9" t="s">
        <v>58</v>
      </c>
      <c r="E6" s="9" t="s">
        <v>59</v>
      </c>
      <c r="F6" s="9" t="s">
        <v>60</v>
      </c>
      <c r="G6" s="9" t="s">
        <v>61</v>
      </c>
      <c r="H6" s="9" t="s">
        <v>62</v>
      </c>
      <c r="I6" s="9" t="s">
        <v>63</v>
      </c>
      <c r="J6" s="9" t="s">
        <v>64</v>
      </c>
      <c r="K6" s="9" t="s">
        <v>65</v>
      </c>
      <c r="L6" s="10" t="s">
        <v>66</v>
      </c>
      <c r="O6" s="11" t="s">
        <v>16</v>
      </c>
      <c r="P6" s="1" t="s">
        <v>17</v>
      </c>
      <c r="Q6" s="1" t="s">
        <v>18</v>
      </c>
      <c r="R6" s="1" t="s">
        <v>19</v>
      </c>
      <c r="S6" s="1" t="s">
        <v>20</v>
      </c>
      <c r="T6" s="1" t="s">
        <v>21</v>
      </c>
      <c r="U6" s="1" t="s">
        <v>33</v>
      </c>
      <c r="V6" s="1" t="s">
        <v>13</v>
      </c>
      <c r="W6" s="1" t="s">
        <v>14</v>
      </c>
      <c r="X6" s="1" t="s">
        <v>15</v>
      </c>
      <c r="Y6" s="1" t="s">
        <v>16</v>
      </c>
      <c r="Z6" s="12" t="s">
        <v>17</v>
      </c>
      <c r="AA6" s="11" t="str">
        <f t="shared" ca="1" si="1"/>
        <v>己</v>
      </c>
      <c r="AB6" s="1" t="str">
        <f t="shared" ca="1" si="0"/>
        <v>戊</v>
      </c>
      <c r="AC6" s="1" t="str">
        <f t="shared" ca="1" si="0"/>
        <v>丁</v>
      </c>
      <c r="AD6" s="1" t="str">
        <f t="shared" ca="1" si="0"/>
        <v>丙</v>
      </c>
      <c r="AE6" s="1" t="str">
        <f t="shared" ca="1" si="0"/>
        <v>乙</v>
      </c>
      <c r="AF6" s="1" t="str">
        <f t="shared" ca="1" si="0"/>
        <v>甲</v>
      </c>
      <c r="AG6" s="1" t="str">
        <f t="shared" ca="1" si="0"/>
        <v>癸</v>
      </c>
      <c r="AH6" s="1" t="str">
        <f t="shared" ca="1" si="0"/>
        <v>壬</v>
      </c>
      <c r="AI6" s="1" t="str">
        <f t="shared" ca="1" si="0"/>
        <v>辛</v>
      </c>
      <c r="AJ6" s="1" t="str">
        <f t="shared" ca="1" si="0"/>
        <v>庚</v>
      </c>
      <c r="AK6" s="12" t="str">
        <f t="shared" ca="1" si="0"/>
        <v>己</v>
      </c>
      <c r="AM6" t="s">
        <v>12</v>
      </c>
      <c r="AN6" t="s">
        <v>67</v>
      </c>
    </row>
    <row r="7" spans="2:40" x14ac:dyDescent="0.4">
      <c r="B7">
        <v>5</v>
      </c>
      <c r="C7" s="8" t="s">
        <v>68</v>
      </c>
      <c r="D7" s="9" t="s">
        <v>69</v>
      </c>
      <c r="E7" s="9" t="s">
        <v>70</v>
      </c>
      <c r="F7" s="9" t="s">
        <v>71</v>
      </c>
      <c r="G7" s="9" t="s">
        <v>72</v>
      </c>
      <c r="H7" s="9" t="s">
        <v>73</v>
      </c>
      <c r="I7" s="9" t="s">
        <v>74</v>
      </c>
      <c r="J7" s="9" t="s">
        <v>75</v>
      </c>
      <c r="K7" s="9" t="s">
        <v>76</v>
      </c>
      <c r="L7" s="10" t="s">
        <v>77</v>
      </c>
      <c r="O7" s="11" t="s">
        <v>17</v>
      </c>
      <c r="P7" s="1" t="s">
        <v>18</v>
      </c>
      <c r="Q7" s="1" t="s">
        <v>19</v>
      </c>
      <c r="R7" s="1" t="s">
        <v>20</v>
      </c>
      <c r="S7" s="1" t="s">
        <v>21</v>
      </c>
      <c r="T7" s="1" t="s">
        <v>33</v>
      </c>
      <c r="U7" s="1" t="s">
        <v>13</v>
      </c>
      <c r="V7" s="1" t="s">
        <v>14</v>
      </c>
      <c r="W7" s="1" t="s">
        <v>15</v>
      </c>
      <c r="X7" s="1" t="s">
        <v>16</v>
      </c>
      <c r="Y7" s="1" t="s">
        <v>17</v>
      </c>
      <c r="Z7" s="12" t="s">
        <v>18</v>
      </c>
      <c r="AA7" s="11" t="str">
        <f t="shared" ca="1" si="1"/>
        <v>庚</v>
      </c>
      <c r="AB7" s="1" t="str">
        <f t="shared" ca="1" si="0"/>
        <v>己</v>
      </c>
      <c r="AC7" s="1" t="str">
        <f t="shared" ca="1" si="0"/>
        <v>戊</v>
      </c>
      <c r="AD7" s="1" t="str">
        <f t="shared" ca="1" si="0"/>
        <v>丁</v>
      </c>
      <c r="AE7" s="1" t="str">
        <f t="shared" ca="1" si="0"/>
        <v>丙</v>
      </c>
      <c r="AF7" s="1" t="str">
        <f t="shared" ca="1" si="0"/>
        <v>乙</v>
      </c>
      <c r="AG7" s="1" t="str">
        <f t="shared" ca="1" si="0"/>
        <v>甲</v>
      </c>
      <c r="AH7" s="1" t="str">
        <f t="shared" ca="1" si="0"/>
        <v>癸</v>
      </c>
      <c r="AI7" s="1" t="str">
        <f t="shared" ca="1" si="0"/>
        <v>壬</v>
      </c>
      <c r="AJ7" s="1" t="str">
        <f t="shared" ca="1" si="0"/>
        <v>辛</v>
      </c>
      <c r="AK7" s="12" t="str">
        <f t="shared" ca="1" si="0"/>
        <v>庚</v>
      </c>
      <c r="AM7" t="s">
        <v>12</v>
      </c>
      <c r="AN7" t="s">
        <v>78</v>
      </c>
    </row>
    <row r="8" spans="2:40" x14ac:dyDescent="0.4">
      <c r="B8">
        <v>6</v>
      </c>
      <c r="C8" s="8" t="s">
        <v>79</v>
      </c>
      <c r="D8" s="9" t="s">
        <v>80</v>
      </c>
      <c r="E8" s="9" t="s">
        <v>81</v>
      </c>
      <c r="F8" s="9" t="s">
        <v>82</v>
      </c>
      <c r="G8" s="9" t="s">
        <v>83</v>
      </c>
      <c r="H8" s="9" t="s">
        <v>84</v>
      </c>
      <c r="I8" s="9" t="s">
        <v>85</v>
      </c>
      <c r="J8" s="9" t="s">
        <v>86</v>
      </c>
      <c r="K8" s="9" t="s">
        <v>87</v>
      </c>
      <c r="L8" s="10" t="s">
        <v>88</v>
      </c>
      <c r="O8" s="11" t="s">
        <v>18</v>
      </c>
      <c r="P8" s="1" t="s">
        <v>19</v>
      </c>
      <c r="Q8" s="1" t="s">
        <v>20</v>
      </c>
      <c r="R8" s="1" t="s">
        <v>21</v>
      </c>
      <c r="S8" s="1" t="s">
        <v>33</v>
      </c>
      <c r="T8" s="1" t="s">
        <v>13</v>
      </c>
      <c r="U8" s="1" t="s">
        <v>14</v>
      </c>
      <c r="V8" s="1" t="s">
        <v>15</v>
      </c>
      <c r="W8" s="1" t="s">
        <v>16</v>
      </c>
      <c r="X8" s="1" t="s">
        <v>17</v>
      </c>
      <c r="Y8" s="1" t="s">
        <v>18</v>
      </c>
      <c r="Z8" s="12" t="s">
        <v>19</v>
      </c>
      <c r="AA8" s="11" t="str">
        <f t="shared" ca="1" si="1"/>
        <v>辛</v>
      </c>
      <c r="AB8" s="1" t="str">
        <f t="shared" ca="1" si="0"/>
        <v>庚</v>
      </c>
      <c r="AC8" s="1" t="str">
        <f t="shared" ca="1" si="0"/>
        <v>己</v>
      </c>
      <c r="AD8" s="1" t="str">
        <f t="shared" ca="1" si="0"/>
        <v>戊</v>
      </c>
      <c r="AE8" s="1" t="str">
        <f t="shared" ca="1" si="0"/>
        <v>丁</v>
      </c>
      <c r="AF8" s="1" t="str">
        <f t="shared" ca="1" si="0"/>
        <v>丙</v>
      </c>
      <c r="AG8" s="1" t="str">
        <f t="shared" ca="1" si="0"/>
        <v>乙</v>
      </c>
      <c r="AH8" s="1" t="str">
        <f t="shared" ca="1" si="0"/>
        <v>甲</v>
      </c>
      <c r="AI8" s="1" t="str">
        <f t="shared" ca="1" si="0"/>
        <v>癸</v>
      </c>
      <c r="AJ8" s="1" t="str">
        <f t="shared" ca="1" si="0"/>
        <v>壬</v>
      </c>
      <c r="AK8" s="12" t="str">
        <f t="shared" ca="1" si="0"/>
        <v>辛</v>
      </c>
      <c r="AM8" t="s">
        <v>89</v>
      </c>
      <c r="AN8" t="s">
        <v>90</v>
      </c>
    </row>
    <row r="9" spans="2:40" x14ac:dyDescent="0.4">
      <c r="B9">
        <v>7</v>
      </c>
      <c r="C9" s="8" t="s">
        <v>91</v>
      </c>
      <c r="D9" s="9" t="s">
        <v>92</v>
      </c>
      <c r="E9" s="9" t="s">
        <v>93</v>
      </c>
      <c r="F9" s="9" t="s">
        <v>94</v>
      </c>
      <c r="G9" s="9" t="s">
        <v>95</v>
      </c>
      <c r="H9" s="9" t="s">
        <v>96</v>
      </c>
      <c r="I9" s="9" t="s">
        <v>97</v>
      </c>
      <c r="J9" s="9" t="s">
        <v>98</v>
      </c>
      <c r="K9" s="9" t="s">
        <v>99</v>
      </c>
      <c r="L9" s="10" t="s">
        <v>100</v>
      </c>
      <c r="O9" s="11" t="s">
        <v>19</v>
      </c>
      <c r="P9" s="1" t="s">
        <v>20</v>
      </c>
      <c r="Q9" s="1" t="s">
        <v>21</v>
      </c>
      <c r="R9" s="1" t="s">
        <v>33</v>
      </c>
      <c r="S9" s="1" t="s">
        <v>13</v>
      </c>
      <c r="T9" s="1" t="s">
        <v>14</v>
      </c>
      <c r="U9" s="1" t="s">
        <v>15</v>
      </c>
      <c r="V9" s="1" t="s">
        <v>16</v>
      </c>
      <c r="W9" s="1" t="s">
        <v>17</v>
      </c>
      <c r="X9" s="1" t="s">
        <v>18</v>
      </c>
      <c r="Y9" s="1" t="s">
        <v>19</v>
      </c>
      <c r="Z9" s="12" t="s">
        <v>20</v>
      </c>
      <c r="AA9" s="11" t="str">
        <f t="shared" ca="1" si="1"/>
        <v>壬</v>
      </c>
      <c r="AB9" s="1" t="str">
        <f t="shared" ca="1" si="0"/>
        <v>辛</v>
      </c>
      <c r="AC9" s="1" t="str">
        <f t="shared" ca="1" si="0"/>
        <v>庚</v>
      </c>
      <c r="AD9" s="1" t="str">
        <f t="shared" ca="1" si="0"/>
        <v>己</v>
      </c>
      <c r="AE9" s="1" t="str">
        <f t="shared" ca="1" si="0"/>
        <v>戊</v>
      </c>
      <c r="AF9" s="1" t="str">
        <f t="shared" ca="1" si="0"/>
        <v>丁</v>
      </c>
      <c r="AG9" s="1" t="str">
        <f t="shared" ca="1" si="0"/>
        <v>丙</v>
      </c>
      <c r="AH9" s="1" t="str">
        <f t="shared" ca="1" si="0"/>
        <v>乙</v>
      </c>
      <c r="AI9" s="1" t="str">
        <f t="shared" ca="1" si="0"/>
        <v>甲</v>
      </c>
      <c r="AJ9" s="1" t="str">
        <f t="shared" ca="1" si="0"/>
        <v>癸</v>
      </c>
      <c r="AK9" s="12" t="str">
        <f t="shared" ca="1" si="0"/>
        <v>壬</v>
      </c>
      <c r="AM9" t="s">
        <v>89</v>
      </c>
      <c r="AN9" t="s">
        <v>101</v>
      </c>
    </row>
    <row r="10" spans="2:40" x14ac:dyDescent="0.4">
      <c r="B10">
        <v>8</v>
      </c>
      <c r="C10" s="8" t="s">
        <v>102</v>
      </c>
      <c r="D10" s="9" t="s">
        <v>103</v>
      </c>
      <c r="E10" s="9" t="s">
        <v>104</v>
      </c>
      <c r="F10" s="9" t="s">
        <v>105</v>
      </c>
      <c r="G10" s="9" t="s">
        <v>106</v>
      </c>
      <c r="H10" s="9" t="s">
        <v>107</v>
      </c>
      <c r="I10" s="9" t="s">
        <v>108</v>
      </c>
      <c r="J10" s="9" t="s">
        <v>109</v>
      </c>
      <c r="K10" s="9" t="s">
        <v>110</v>
      </c>
      <c r="L10" s="10" t="s">
        <v>111</v>
      </c>
      <c r="O10" s="11" t="s">
        <v>20</v>
      </c>
      <c r="P10" s="1" t="s">
        <v>21</v>
      </c>
      <c r="Q10" s="1" t="s">
        <v>33</v>
      </c>
      <c r="R10" s="1" t="s">
        <v>13</v>
      </c>
      <c r="S10" s="1" t="s">
        <v>14</v>
      </c>
      <c r="T10" s="1" t="s">
        <v>15</v>
      </c>
      <c r="U10" s="1" t="s">
        <v>16</v>
      </c>
      <c r="V10" s="1" t="s">
        <v>17</v>
      </c>
      <c r="W10" s="1" t="s">
        <v>18</v>
      </c>
      <c r="X10" s="1" t="s">
        <v>19</v>
      </c>
      <c r="Y10" s="1" t="s">
        <v>20</v>
      </c>
      <c r="Z10" s="12" t="s">
        <v>21</v>
      </c>
      <c r="AA10" s="11" t="str">
        <f t="shared" ca="1" si="1"/>
        <v>癸</v>
      </c>
      <c r="AB10" s="1" t="str">
        <f t="shared" ca="1" si="0"/>
        <v>壬</v>
      </c>
      <c r="AC10" s="1" t="str">
        <f t="shared" ca="1" si="0"/>
        <v>辛</v>
      </c>
      <c r="AD10" s="1" t="str">
        <f t="shared" ca="1" si="0"/>
        <v>庚</v>
      </c>
      <c r="AE10" s="1" t="str">
        <f t="shared" ca="1" si="0"/>
        <v>己</v>
      </c>
      <c r="AF10" s="1" t="str">
        <f t="shared" ca="1" si="0"/>
        <v>戊</v>
      </c>
      <c r="AG10" s="1" t="str">
        <f t="shared" ca="1" si="0"/>
        <v>丁</v>
      </c>
      <c r="AH10" s="1" t="str">
        <f t="shared" ca="1" si="0"/>
        <v>丙</v>
      </c>
      <c r="AI10" s="1" t="str">
        <f t="shared" ca="1" si="0"/>
        <v>乙</v>
      </c>
      <c r="AJ10" s="1" t="str">
        <f t="shared" ca="1" si="0"/>
        <v>甲</v>
      </c>
      <c r="AK10" s="12" t="str">
        <f t="shared" ca="1" si="0"/>
        <v>癸</v>
      </c>
      <c r="AM10" t="s">
        <v>89</v>
      </c>
      <c r="AN10" t="s">
        <v>112</v>
      </c>
    </row>
    <row r="11" spans="2:40" ht="19.5" thickBot="1" x14ac:dyDescent="0.45">
      <c r="B11">
        <v>9</v>
      </c>
      <c r="C11" s="13" t="s">
        <v>113</v>
      </c>
      <c r="D11" s="14" t="s">
        <v>114</v>
      </c>
      <c r="E11" s="14" t="s">
        <v>115</v>
      </c>
      <c r="F11" s="14" t="s">
        <v>116</v>
      </c>
      <c r="G11" s="14" t="s">
        <v>117</v>
      </c>
      <c r="H11" s="14" t="s">
        <v>118</v>
      </c>
      <c r="I11" s="14" t="s">
        <v>119</v>
      </c>
      <c r="J11" s="14" t="s">
        <v>120</v>
      </c>
      <c r="K11" s="14" t="s">
        <v>121</v>
      </c>
      <c r="L11" s="15" t="s">
        <v>122</v>
      </c>
      <c r="O11" s="11" t="s">
        <v>21</v>
      </c>
      <c r="P11" s="1" t="s">
        <v>33</v>
      </c>
      <c r="Q11" s="1" t="s">
        <v>13</v>
      </c>
      <c r="R11" s="1" t="s">
        <v>14</v>
      </c>
      <c r="S11" s="1" t="s">
        <v>15</v>
      </c>
      <c r="T11" s="1" t="s">
        <v>16</v>
      </c>
      <c r="U11" s="1" t="s">
        <v>17</v>
      </c>
      <c r="V11" s="1" t="s">
        <v>18</v>
      </c>
      <c r="W11" s="1" t="s">
        <v>19</v>
      </c>
      <c r="X11" s="1" t="s">
        <v>20</v>
      </c>
      <c r="Y11" s="1" t="s">
        <v>21</v>
      </c>
      <c r="Z11" s="12" t="s">
        <v>33</v>
      </c>
      <c r="AA11" s="11" t="str">
        <f t="shared" ca="1" si="1"/>
        <v>甲</v>
      </c>
      <c r="AB11" s="1" t="str">
        <f t="shared" ca="1" si="0"/>
        <v>癸</v>
      </c>
      <c r="AC11" s="1" t="str">
        <f t="shared" ca="1" si="0"/>
        <v>壬</v>
      </c>
      <c r="AD11" s="1" t="str">
        <f t="shared" ca="1" si="0"/>
        <v>辛</v>
      </c>
      <c r="AE11" s="1" t="str">
        <f t="shared" ca="1" si="0"/>
        <v>庚</v>
      </c>
      <c r="AF11" s="1" t="str">
        <f t="shared" ca="1" si="0"/>
        <v>己</v>
      </c>
      <c r="AG11" s="1" t="str">
        <f t="shared" ca="1" si="0"/>
        <v>戊</v>
      </c>
      <c r="AH11" s="1" t="str">
        <f t="shared" ca="1" si="0"/>
        <v>丁</v>
      </c>
      <c r="AI11" s="1" t="str">
        <f t="shared" ca="1" si="0"/>
        <v>丙</v>
      </c>
      <c r="AJ11" s="1" t="str">
        <f t="shared" ca="1" si="0"/>
        <v>乙</v>
      </c>
      <c r="AK11" s="12" t="str">
        <f t="shared" ca="1" si="0"/>
        <v>甲</v>
      </c>
      <c r="AM11" t="s">
        <v>89</v>
      </c>
      <c r="AN11" t="s">
        <v>123</v>
      </c>
    </row>
    <row r="12" spans="2:40" ht="19.5" thickBot="1" x14ac:dyDescent="0.45">
      <c r="B12">
        <v>10</v>
      </c>
      <c r="C12" s="16">
        <v>0</v>
      </c>
      <c r="D12" s="16" t="s">
        <v>124</v>
      </c>
      <c r="E12" s="16" t="s">
        <v>3</v>
      </c>
      <c r="F12" s="16" t="s">
        <v>4</v>
      </c>
      <c r="G12" s="16" t="s">
        <v>5</v>
      </c>
      <c r="H12" s="16" t="s">
        <v>6</v>
      </c>
      <c r="I12" s="16" t="s">
        <v>7</v>
      </c>
      <c r="J12" s="16" t="s">
        <v>8</v>
      </c>
      <c r="K12" s="16" t="s">
        <v>9</v>
      </c>
      <c r="L12" s="16" t="s">
        <v>10</v>
      </c>
      <c r="O12" s="17" t="s">
        <v>78</v>
      </c>
      <c r="P12" s="18" t="s">
        <v>125</v>
      </c>
      <c r="Q12" s="18" t="s">
        <v>126</v>
      </c>
      <c r="R12" s="18" t="s">
        <v>127</v>
      </c>
      <c r="S12" s="18" t="s">
        <v>128</v>
      </c>
      <c r="T12" s="18" t="s">
        <v>129</v>
      </c>
      <c r="U12" s="18" t="s">
        <v>130</v>
      </c>
      <c r="V12" s="18" t="s">
        <v>131</v>
      </c>
      <c r="W12" s="18" t="s">
        <v>132</v>
      </c>
      <c r="X12" s="18" t="s">
        <v>133</v>
      </c>
      <c r="Y12" s="18" t="s">
        <v>134</v>
      </c>
      <c r="Z12" s="19" t="s">
        <v>135</v>
      </c>
      <c r="AA12" s="17" t="str">
        <f ca="1">INDIRECT(ADDRESS(ROW(),26-(COLUMN()-27)))</f>
        <v>亥</v>
      </c>
      <c r="AB12" s="18" t="str">
        <f t="shared" ca="1" si="0"/>
        <v>戌</v>
      </c>
      <c r="AC12" s="18" t="str">
        <f t="shared" ca="1" si="0"/>
        <v>酉</v>
      </c>
      <c r="AD12" s="18" t="str">
        <f t="shared" ca="1" si="0"/>
        <v>申</v>
      </c>
      <c r="AE12" s="18" t="str">
        <f t="shared" ca="1" si="0"/>
        <v>未</v>
      </c>
      <c r="AF12" s="18" t="str">
        <f t="shared" ca="1" si="0"/>
        <v>午</v>
      </c>
      <c r="AG12" s="18" t="str">
        <f t="shared" ca="1" si="0"/>
        <v>巳</v>
      </c>
      <c r="AH12" s="18" t="str">
        <f t="shared" ca="1" si="0"/>
        <v>辰</v>
      </c>
      <c r="AI12" s="18" t="str">
        <f t="shared" ca="1" si="0"/>
        <v>卯</v>
      </c>
      <c r="AJ12" s="18" t="str">
        <f t="shared" ca="1" si="0"/>
        <v>寅</v>
      </c>
      <c r="AK12" s="19" t="str">
        <f t="shared" ca="1" si="0"/>
        <v>丑</v>
      </c>
      <c r="AM12" t="s">
        <v>89</v>
      </c>
      <c r="AN12" t="s">
        <v>136</v>
      </c>
    </row>
    <row r="13" spans="2:40" x14ac:dyDescent="0.4">
      <c r="C13" s="6" t="s">
        <v>137</v>
      </c>
      <c r="D13" s="6" t="s">
        <v>138</v>
      </c>
      <c r="E13" s="6" t="s">
        <v>139</v>
      </c>
      <c r="F13" s="6" t="s">
        <v>140</v>
      </c>
      <c r="G13" s="6" t="s">
        <v>141</v>
      </c>
      <c r="H13" s="6" t="s">
        <v>142</v>
      </c>
      <c r="I13" s="6" t="s">
        <v>143</v>
      </c>
      <c r="J13" s="6" t="s">
        <v>144</v>
      </c>
      <c r="K13" s="6" t="s">
        <v>145</v>
      </c>
      <c r="L13" s="6" t="s">
        <v>146</v>
      </c>
      <c r="O13" s="11" t="s">
        <v>125</v>
      </c>
      <c r="P13" s="1" t="s">
        <v>126</v>
      </c>
      <c r="Q13" s="1" t="s">
        <v>127</v>
      </c>
      <c r="R13" s="1" t="s">
        <v>128</v>
      </c>
      <c r="S13" s="1" t="s">
        <v>129</v>
      </c>
      <c r="T13" s="1" t="s">
        <v>130</v>
      </c>
      <c r="U13" s="1" t="s">
        <v>131</v>
      </c>
      <c r="V13" s="1" t="s">
        <v>132</v>
      </c>
      <c r="W13" s="1" t="s">
        <v>133</v>
      </c>
      <c r="X13" s="1" t="s">
        <v>134</v>
      </c>
      <c r="Y13" s="1" t="s">
        <v>135</v>
      </c>
      <c r="Z13" s="12" t="s">
        <v>147</v>
      </c>
      <c r="AA13" s="11" t="str">
        <f t="shared" ref="AA13:AK23" ca="1" si="2">INDIRECT(ADDRESS(ROW(),26-(COLUMN()-27)))</f>
        <v>子</v>
      </c>
      <c r="AB13" s="1" t="str">
        <f t="shared" ca="1" si="0"/>
        <v>亥</v>
      </c>
      <c r="AC13" s="1" t="str">
        <f t="shared" ca="1" si="0"/>
        <v>戌</v>
      </c>
      <c r="AD13" s="1" t="str">
        <f t="shared" ca="1" si="0"/>
        <v>酉</v>
      </c>
      <c r="AE13" s="1" t="str">
        <f t="shared" ca="1" si="0"/>
        <v>申</v>
      </c>
      <c r="AF13" s="1" t="str">
        <f t="shared" ca="1" si="0"/>
        <v>未</v>
      </c>
      <c r="AG13" s="1" t="str">
        <f t="shared" ca="1" si="0"/>
        <v>午</v>
      </c>
      <c r="AH13" s="1" t="str">
        <f t="shared" ca="1" si="0"/>
        <v>巳</v>
      </c>
      <c r="AI13" s="1" t="str">
        <f t="shared" ca="1" si="0"/>
        <v>辰</v>
      </c>
      <c r="AJ13" s="1" t="str">
        <f t="shared" ca="1" si="0"/>
        <v>卯</v>
      </c>
      <c r="AK13" s="12" t="str">
        <f t="shared" ca="1" si="0"/>
        <v>寅</v>
      </c>
      <c r="AM13" t="s">
        <v>89</v>
      </c>
      <c r="AN13" t="s">
        <v>148</v>
      </c>
    </row>
    <row r="14" spans="2:40" x14ac:dyDescent="0.4">
      <c r="C14" s="1" t="s">
        <v>149</v>
      </c>
      <c r="D14" s="1" t="s">
        <v>150</v>
      </c>
      <c r="E14" s="1" t="s">
        <v>151</v>
      </c>
      <c r="F14" s="1" t="s">
        <v>152</v>
      </c>
      <c r="G14" s="1" t="s">
        <v>153</v>
      </c>
      <c r="H14" s="1" t="s">
        <v>154</v>
      </c>
      <c r="I14" s="1" t="s">
        <v>155</v>
      </c>
      <c r="J14" s="1" t="s">
        <v>156</v>
      </c>
      <c r="K14" s="1" t="s">
        <v>157</v>
      </c>
      <c r="L14" s="1" t="s">
        <v>158</v>
      </c>
      <c r="O14" s="11" t="s">
        <v>126</v>
      </c>
      <c r="P14" s="1" t="s">
        <v>127</v>
      </c>
      <c r="Q14" s="1" t="s">
        <v>128</v>
      </c>
      <c r="R14" s="1" t="s">
        <v>129</v>
      </c>
      <c r="S14" s="1" t="s">
        <v>130</v>
      </c>
      <c r="T14" s="1" t="s">
        <v>131</v>
      </c>
      <c r="U14" s="1" t="s">
        <v>132</v>
      </c>
      <c r="V14" s="1" t="s">
        <v>133</v>
      </c>
      <c r="W14" s="1" t="s">
        <v>134</v>
      </c>
      <c r="X14" s="1" t="s">
        <v>135</v>
      </c>
      <c r="Y14" s="1" t="s">
        <v>147</v>
      </c>
      <c r="Z14" s="12" t="s">
        <v>125</v>
      </c>
      <c r="AA14" s="11" t="str">
        <f t="shared" ca="1" si="2"/>
        <v>丑</v>
      </c>
      <c r="AB14" s="1" t="str">
        <f t="shared" ca="1" si="0"/>
        <v>子</v>
      </c>
      <c r="AC14" s="1" t="str">
        <f t="shared" ca="1" si="0"/>
        <v>亥</v>
      </c>
      <c r="AD14" s="1" t="str">
        <f t="shared" ca="1" si="0"/>
        <v>戌</v>
      </c>
      <c r="AE14" s="1" t="str">
        <f t="shared" ca="1" si="0"/>
        <v>酉</v>
      </c>
      <c r="AF14" s="1" t="str">
        <f t="shared" ca="1" si="0"/>
        <v>申</v>
      </c>
      <c r="AG14" s="1" t="str">
        <f t="shared" ca="1" si="0"/>
        <v>未</v>
      </c>
      <c r="AH14" s="1" t="str">
        <f t="shared" ca="1" si="0"/>
        <v>午</v>
      </c>
      <c r="AI14" s="1" t="str">
        <f t="shared" ca="1" si="0"/>
        <v>巳</v>
      </c>
      <c r="AJ14" s="1" t="str">
        <f t="shared" ca="1" si="0"/>
        <v>辰</v>
      </c>
      <c r="AK14" s="12" t="str">
        <f t="shared" ca="1" si="0"/>
        <v>卯</v>
      </c>
      <c r="AM14" t="s">
        <v>159</v>
      </c>
      <c r="AN14" t="s">
        <v>34</v>
      </c>
    </row>
    <row r="15" spans="2:40" x14ac:dyDescent="0.4">
      <c r="B15" s="1" t="s">
        <v>160</v>
      </c>
      <c r="C15" s="1" t="s">
        <v>12</v>
      </c>
      <c r="D15" s="1" t="s">
        <v>13</v>
      </c>
      <c r="E15" s="1" t="s">
        <v>14</v>
      </c>
      <c r="F15" s="1" t="s">
        <v>15</v>
      </c>
      <c r="G15" s="1" t="s">
        <v>16</v>
      </c>
      <c r="H15" s="1" t="s">
        <v>17</v>
      </c>
      <c r="I15" s="1" t="s">
        <v>18</v>
      </c>
      <c r="J15" s="1" t="s">
        <v>19</v>
      </c>
      <c r="K15" s="1" t="s">
        <v>20</v>
      </c>
      <c r="L15" s="1" t="s">
        <v>21</v>
      </c>
      <c r="O15" s="11" t="s">
        <v>127</v>
      </c>
      <c r="P15" s="1" t="s">
        <v>128</v>
      </c>
      <c r="Q15" s="1" t="s">
        <v>129</v>
      </c>
      <c r="R15" s="1" t="s">
        <v>130</v>
      </c>
      <c r="S15" s="1" t="s">
        <v>131</v>
      </c>
      <c r="T15" s="1" t="s">
        <v>132</v>
      </c>
      <c r="U15" s="1" t="s">
        <v>133</v>
      </c>
      <c r="V15" s="1" t="s">
        <v>134</v>
      </c>
      <c r="W15" s="1" t="s">
        <v>135</v>
      </c>
      <c r="X15" s="1" t="s">
        <v>147</v>
      </c>
      <c r="Y15" s="1" t="s">
        <v>125</v>
      </c>
      <c r="Z15" s="12" t="s">
        <v>126</v>
      </c>
      <c r="AA15" s="11" t="str">
        <f t="shared" ca="1" si="2"/>
        <v>寅</v>
      </c>
      <c r="AB15" s="1" t="str">
        <f t="shared" ca="1" si="0"/>
        <v>丑</v>
      </c>
      <c r="AC15" s="1" t="str">
        <f t="shared" ca="1" si="0"/>
        <v>子</v>
      </c>
      <c r="AD15" s="1" t="str">
        <f t="shared" ca="1" si="0"/>
        <v>亥</v>
      </c>
      <c r="AE15" s="1" t="str">
        <f t="shared" ca="1" si="0"/>
        <v>戌</v>
      </c>
      <c r="AF15" s="1" t="str">
        <f t="shared" ca="1" si="0"/>
        <v>酉</v>
      </c>
      <c r="AG15" s="1" t="str">
        <f t="shared" ca="1" si="0"/>
        <v>申</v>
      </c>
      <c r="AH15" s="1" t="str">
        <f t="shared" ca="1" si="0"/>
        <v>未</v>
      </c>
      <c r="AI15" s="1" t="str">
        <f t="shared" ca="1" si="0"/>
        <v>午</v>
      </c>
      <c r="AJ15" s="1" t="str">
        <f t="shared" ca="1" si="0"/>
        <v>巳</v>
      </c>
      <c r="AK15" s="12" t="str">
        <f t="shared" ca="1" si="0"/>
        <v>辰</v>
      </c>
      <c r="AM15" t="s">
        <v>159</v>
      </c>
      <c r="AN15" t="s">
        <v>45</v>
      </c>
    </row>
    <row r="16" spans="2:40" x14ac:dyDescent="0.4">
      <c r="B16" s="1" t="s">
        <v>161</v>
      </c>
      <c r="C16" s="9" t="s">
        <v>137</v>
      </c>
      <c r="D16" s="9" t="s">
        <v>138</v>
      </c>
      <c r="E16" s="9" t="s">
        <v>139</v>
      </c>
      <c r="F16" s="9" t="s">
        <v>140</v>
      </c>
      <c r="G16" s="9" t="s">
        <v>141</v>
      </c>
      <c r="H16" s="9" t="s">
        <v>142</v>
      </c>
      <c r="I16" s="9" t="s">
        <v>143</v>
      </c>
      <c r="J16" s="9" t="s">
        <v>144</v>
      </c>
      <c r="K16" s="9" t="s">
        <v>145</v>
      </c>
      <c r="L16" s="9" t="s">
        <v>146</v>
      </c>
      <c r="O16" s="11" t="s">
        <v>128</v>
      </c>
      <c r="P16" s="1" t="s">
        <v>129</v>
      </c>
      <c r="Q16" s="1" t="s">
        <v>130</v>
      </c>
      <c r="R16" s="1" t="s">
        <v>131</v>
      </c>
      <c r="S16" s="1" t="s">
        <v>132</v>
      </c>
      <c r="T16" s="1" t="s">
        <v>133</v>
      </c>
      <c r="U16" s="1" t="s">
        <v>134</v>
      </c>
      <c r="V16" s="1" t="s">
        <v>135</v>
      </c>
      <c r="W16" s="1" t="s">
        <v>147</v>
      </c>
      <c r="X16" s="1" t="s">
        <v>125</v>
      </c>
      <c r="Y16" s="1" t="s">
        <v>126</v>
      </c>
      <c r="Z16" s="12" t="s">
        <v>127</v>
      </c>
      <c r="AA16" s="11" t="str">
        <f t="shared" ca="1" si="2"/>
        <v>卯</v>
      </c>
      <c r="AB16" s="1" t="str">
        <f t="shared" ca="1" si="0"/>
        <v>寅</v>
      </c>
      <c r="AC16" s="1" t="str">
        <f t="shared" ca="1" si="0"/>
        <v>丑</v>
      </c>
      <c r="AD16" s="1" t="str">
        <f t="shared" ca="1" si="0"/>
        <v>子</v>
      </c>
      <c r="AE16" s="1" t="str">
        <f t="shared" ca="1" si="0"/>
        <v>亥</v>
      </c>
      <c r="AF16" s="1" t="str">
        <f t="shared" ca="1" si="0"/>
        <v>戌</v>
      </c>
      <c r="AG16" s="1" t="str">
        <f t="shared" ca="1" si="0"/>
        <v>酉</v>
      </c>
      <c r="AH16" s="1" t="str">
        <f t="shared" ca="1" si="0"/>
        <v>申</v>
      </c>
      <c r="AI16" s="1" t="str">
        <f t="shared" ca="1" si="0"/>
        <v>未</v>
      </c>
      <c r="AJ16" s="1" t="str">
        <f t="shared" ca="1" si="0"/>
        <v>午</v>
      </c>
      <c r="AK16" s="12" t="str">
        <f t="shared" ca="1" si="0"/>
        <v>巳</v>
      </c>
      <c r="AM16" t="s">
        <v>159</v>
      </c>
      <c r="AN16" t="s">
        <v>56</v>
      </c>
    </row>
    <row r="17" spans="2:40" x14ac:dyDescent="0.4">
      <c r="B17" s="1" t="s">
        <v>162</v>
      </c>
      <c r="C17" s="9" t="s">
        <v>163</v>
      </c>
      <c r="D17" s="9" t="s">
        <v>137</v>
      </c>
      <c r="E17" s="9" t="s">
        <v>164</v>
      </c>
      <c r="F17" s="9" t="s">
        <v>165</v>
      </c>
      <c r="G17" s="9" t="s">
        <v>166</v>
      </c>
      <c r="H17" s="9" t="s">
        <v>167</v>
      </c>
      <c r="I17" s="9" t="s">
        <v>168</v>
      </c>
      <c r="J17" s="9" t="s">
        <v>169</v>
      </c>
      <c r="K17" s="9" t="s">
        <v>170</v>
      </c>
      <c r="L17" s="9" t="s">
        <v>171</v>
      </c>
      <c r="O17" s="11" t="s">
        <v>129</v>
      </c>
      <c r="P17" s="1" t="s">
        <v>130</v>
      </c>
      <c r="Q17" s="1" t="s">
        <v>131</v>
      </c>
      <c r="R17" s="1" t="s">
        <v>132</v>
      </c>
      <c r="S17" s="1" t="s">
        <v>133</v>
      </c>
      <c r="T17" s="1" t="s">
        <v>134</v>
      </c>
      <c r="U17" s="1" t="s">
        <v>135</v>
      </c>
      <c r="V17" s="1" t="s">
        <v>147</v>
      </c>
      <c r="W17" s="1" t="s">
        <v>125</v>
      </c>
      <c r="X17" s="1" t="s">
        <v>126</v>
      </c>
      <c r="Y17" s="1" t="s">
        <v>127</v>
      </c>
      <c r="Z17" s="12" t="s">
        <v>128</v>
      </c>
      <c r="AA17" s="11" t="str">
        <f t="shared" ca="1" si="2"/>
        <v>辰</v>
      </c>
      <c r="AB17" s="1" t="str">
        <f t="shared" ca="1" si="0"/>
        <v>卯</v>
      </c>
      <c r="AC17" s="1" t="str">
        <f t="shared" ca="1" si="0"/>
        <v>寅</v>
      </c>
      <c r="AD17" s="1" t="str">
        <f t="shared" ca="1" si="0"/>
        <v>丑</v>
      </c>
      <c r="AE17" s="1" t="str">
        <f t="shared" ca="1" si="0"/>
        <v>子</v>
      </c>
      <c r="AF17" s="1" t="str">
        <f t="shared" ca="1" si="0"/>
        <v>亥</v>
      </c>
      <c r="AG17" s="1" t="str">
        <f t="shared" ca="1" si="0"/>
        <v>戌</v>
      </c>
      <c r="AH17" s="1" t="str">
        <f t="shared" ca="1" si="0"/>
        <v>酉</v>
      </c>
      <c r="AI17" s="1" t="str">
        <f t="shared" ca="1" si="0"/>
        <v>申</v>
      </c>
      <c r="AJ17" s="1" t="str">
        <f t="shared" ca="1" si="0"/>
        <v>未</v>
      </c>
      <c r="AK17" s="12" t="str">
        <f t="shared" ca="1" si="0"/>
        <v>午</v>
      </c>
      <c r="AM17" t="s">
        <v>159</v>
      </c>
      <c r="AN17" t="s">
        <v>67</v>
      </c>
    </row>
    <row r="18" spans="2:40" x14ac:dyDescent="0.4">
      <c r="B18" s="1" t="s">
        <v>172</v>
      </c>
      <c r="C18" s="9" t="s">
        <v>171</v>
      </c>
      <c r="D18" s="9" t="s">
        <v>170</v>
      </c>
      <c r="E18" s="9" t="s">
        <v>137</v>
      </c>
      <c r="F18" s="9" t="s">
        <v>163</v>
      </c>
      <c r="G18" s="9" t="s">
        <v>165</v>
      </c>
      <c r="H18" s="9" t="s">
        <v>164</v>
      </c>
      <c r="I18" s="9" t="s">
        <v>167</v>
      </c>
      <c r="J18" s="9" t="s">
        <v>166</v>
      </c>
      <c r="K18" s="9" t="s">
        <v>169</v>
      </c>
      <c r="L18" s="9" t="s">
        <v>168</v>
      </c>
      <c r="O18" s="11" t="s">
        <v>130</v>
      </c>
      <c r="P18" s="1" t="s">
        <v>131</v>
      </c>
      <c r="Q18" s="1" t="s">
        <v>132</v>
      </c>
      <c r="R18" s="1" t="s">
        <v>133</v>
      </c>
      <c r="S18" s="1" t="s">
        <v>134</v>
      </c>
      <c r="T18" s="1" t="s">
        <v>135</v>
      </c>
      <c r="U18" s="1" t="s">
        <v>147</v>
      </c>
      <c r="V18" s="1" t="s">
        <v>125</v>
      </c>
      <c r="W18" s="1" t="s">
        <v>126</v>
      </c>
      <c r="X18" s="1" t="s">
        <v>127</v>
      </c>
      <c r="Y18" s="1" t="s">
        <v>128</v>
      </c>
      <c r="Z18" s="12" t="s">
        <v>129</v>
      </c>
      <c r="AA18" s="11" t="str">
        <f t="shared" ca="1" si="2"/>
        <v>巳</v>
      </c>
      <c r="AB18" s="1" t="str">
        <f t="shared" ca="1" si="2"/>
        <v>辰</v>
      </c>
      <c r="AC18" s="1" t="str">
        <f t="shared" ca="1" si="2"/>
        <v>卯</v>
      </c>
      <c r="AD18" s="1" t="str">
        <f t="shared" ca="1" si="2"/>
        <v>寅</v>
      </c>
      <c r="AE18" s="1" t="str">
        <f t="shared" ca="1" si="2"/>
        <v>丑</v>
      </c>
      <c r="AF18" s="1" t="str">
        <f t="shared" ca="1" si="2"/>
        <v>子</v>
      </c>
      <c r="AG18" s="1" t="str">
        <f t="shared" ca="1" si="2"/>
        <v>亥</v>
      </c>
      <c r="AH18" s="1" t="str">
        <f t="shared" ca="1" si="2"/>
        <v>戌</v>
      </c>
      <c r="AI18" s="1" t="str">
        <f t="shared" ca="1" si="2"/>
        <v>酉</v>
      </c>
      <c r="AJ18" s="1" t="str">
        <f t="shared" ca="1" si="2"/>
        <v>申</v>
      </c>
      <c r="AK18" s="12" t="str">
        <f t="shared" ca="1" si="2"/>
        <v>未</v>
      </c>
      <c r="AM18" t="s">
        <v>159</v>
      </c>
      <c r="AN18" t="s">
        <v>78</v>
      </c>
    </row>
    <row r="19" spans="2:40" x14ac:dyDescent="0.4">
      <c r="B19" s="1" t="s">
        <v>173</v>
      </c>
      <c r="C19" s="9" t="s">
        <v>170</v>
      </c>
      <c r="D19" s="9" t="s">
        <v>171</v>
      </c>
      <c r="E19" s="9" t="s">
        <v>163</v>
      </c>
      <c r="F19" s="9" t="s">
        <v>137</v>
      </c>
      <c r="G19" s="9" t="s">
        <v>164</v>
      </c>
      <c r="H19" s="9" t="s">
        <v>165</v>
      </c>
      <c r="I19" s="9" t="s">
        <v>166</v>
      </c>
      <c r="J19" s="9" t="s">
        <v>167</v>
      </c>
      <c r="K19" s="9" t="s">
        <v>168</v>
      </c>
      <c r="L19" s="9" t="s">
        <v>169</v>
      </c>
      <c r="O19" s="11" t="s">
        <v>131</v>
      </c>
      <c r="P19" s="1" t="s">
        <v>132</v>
      </c>
      <c r="Q19" s="1" t="s">
        <v>133</v>
      </c>
      <c r="R19" s="1" t="s">
        <v>134</v>
      </c>
      <c r="S19" s="1" t="s">
        <v>135</v>
      </c>
      <c r="T19" s="1" t="s">
        <v>147</v>
      </c>
      <c r="U19" s="1" t="s">
        <v>125</v>
      </c>
      <c r="V19" s="1" t="s">
        <v>126</v>
      </c>
      <c r="W19" s="1" t="s">
        <v>127</v>
      </c>
      <c r="X19" s="1" t="s">
        <v>128</v>
      </c>
      <c r="Y19" s="1" t="s">
        <v>129</v>
      </c>
      <c r="Z19" s="12" t="s">
        <v>130</v>
      </c>
      <c r="AA19" s="11" t="str">
        <f t="shared" ca="1" si="2"/>
        <v>午</v>
      </c>
      <c r="AB19" s="1" t="str">
        <f t="shared" ca="1" si="2"/>
        <v>巳</v>
      </c>
      <c r="AC19" s="1" t="str">
        <f t="shared" ca="1" si="2"/>
        <v>辰</v>
      </c>
      <c r="AD19" s="1" t="str">
        <f t="shared" ca="1" si="2"/>
        <v>卯</v>
      </c>
      <c r="AE19" s="1" t="str">
        <f t="shared" ca="1" si="2"/>
        <v>寅</v>
      </c>
      <c r="AF19" s="1" t="str">
        <f t="shared" ca="1" si="2"/>
        <v>丑</v>
      </c>
      <c r="AG19" s="1" t="str">
        <f t="shared" ca="1" si="2"/>
        <v>子</v>
      </c>
      <c r="AH19" s="1" t="str">
        <f t="shared" ca="1" si="2"/>
        <v>亥</v>
      </c>
      <c r="AI19" s="1" t="str">
        <f t="shared" ca="1" si="2"/>
        <v>戌</v>
      </c>
      <c r="AJ19" s="1" t="str">
        <f t="shared" ca="1" si="2"/>
        <v>酉</v>
      </c>
      <c r="AK19" s="12" t="str">
        <f t="shared" ca="1" si="2"/>
        <v>申</v>
      </c>
      <c r="AM19" t="s">
        <v>159</v>
      </c>
      <c r="AN19" t="s">
        <v>22</v>
      </c>
    </row>
    <row r="20" spans="2:40" x14ac:dyDescent="0.4">
      <c r="B20" s="1" t="s">
        <v>174</v>
      </c>
      <c r="C20" s="9" t="s">
        <v>169</v>
      </c>
      <c r="D20" s="9" t="s">
        <v>144</v>
      </c>
      <c r="E20" s="9" t="s">
        <v>145</v>
      </c>
      <c r="F20" s="9" t="s">
        <v>146</v>
      </c>
      <c r="G20" s="9" t="s">
        <v>137</v>
      </c>
      <c r="H20" s="9" t="s">
        <v>163</v>
      </c>
      <c r="I20" s="9" t="s">
        <v>139</v>
      </c>
      <c r="J20" s="9" t="s">
        <v>140</v>
      </c>
      <c r="K20" s="9" t="s">
        <v>141</v>
      </c>
      <c r="L20" s="9" t="s">
        <v>142</v>
      </c>
      <c r="O20" s="11" t="s">
        <v>132</v>
      </c>
      <c r="P20" s="1" t="s">
        <v>133</v>
      </c>
      <c r="Q20" s="1" t="s">
        <v>134</v>
      </c>
      <c r="R20" s="1" t="s">
        <v>135</v>
      </c>
      <c r="S20" s="1" t="s">
        <v>147</v>
      </c>
      <c r="T20" s="1" t="s">
        <v>125</v>
      </c>
      <c r="U20" s="1" t="s">
        <v>126</v>
      </c>
      <c r="V20" s="1" t="s">
        <v>127</v>
      </c>
      <c r="W20" s="1" t="s">
        <v>128</v>
      </c>
      <c r="X20" s="1" t="s">
        <v>129</v>
      </c>
      <c r="Y20" s="1" t="s">
        <v>130</v>
      </c>
      <c r="Z20" s="12" t="s">
        <v>131</v>
      </c>
      <c r="AA20" s="11" t="str">
        <f t="shared" ca="1" si="2"/>
        <v>未</v>
      </c>
      <c r="AB20" s="1" t="str">
        <f t="shared" ca="1" si="2"/>
        <v>午</v>
      </c>
      <c r="AC20" s="1" t="str">
        <f t="shared" ca="1" si="2"/>
        <v>巳</v>
      </c>
      <c r="AD20" s="1" t="str">
        <f t="shared" ca="1" si="2"/>
        <v>辰</v>
      </c>
      <c r="AE20" s="1" t="str">
        <f t="shared" ca="1" si="2"/>
        <v>卯</v>
      </c>
      <c r="AF20" s="1" t="str">
        <f t="shared" ca="1" si="2"/>
        <v>寅</v>
      </c>
      <c r="AG20" s="1" t="str">
        <f t="shared" ca="1" si="2"/>
        <v>丑</v>
      </c>
      <c r="AH20" s="1" t="str">
        <f t="shared" ca="1" si="2"/>
        <v>子</v>
      </c>
      <c r="AI20" s="1" t="str">
        <f t="shared" ca="1" si="2"/>
        <v>亥</v>
      </c>
      <c r="AJ20" s="1" t="str">
        <f t="shared" ca="1" si="2"/>
        <v>戌</v>
      </c>
      <c r="AK20" s="12" t="str">
        <f t="shared" ca="1" si="2"/>
        <v>酉</v>
      </c>
      <c r="AM20" t="s">
        <v>173</v>
      </c>
      <c r="AN20" t="s">
        <v>101</v>
      </c>
    </row>
    <row r="21" spans="2:40" x14ac:dyDescent="0.4">
      <c r="B21" s="1" t="s">
        <v>175</v>
      </c>
      <c r="C21" s="9" t="s">
        <v>168</v>
      </c>
      <c r="D21" s="9" t="s">
        <v>169</v>
      </c>
      <c r="E21" s="9" t="s">
        <v>170</v>
      </c>
      <c r="F21" s="9" t="s">
        <v>171</v>
      </c>
      <c r="G21" s="9" t="s">
        <v>163</v>
      </c>
      <c r="H21" s="9" t="s">
        <v>137</v>
      </c>
      <c r="I21" s="9" t="s">
        <v>164</v>
      </c>
      <c r="J21" s="9" t="s">
        <v>165</v>
      </c>
      <c r="K21" s="9" t="s">
        <v>166</v>
      </c>
      <c r="L21" s="9" t="s">
        <v>167</v>
      </c>
      <c r="O21" s="11" t="s">
        <v>133</v>
      </c>
      <c r="P21" s="1" t="s">
        <v>134</v>
      </c>
      <c r="Q21" s="1" t="s">
        <v>135</v>
      </c>
      <c r="R21" s="1" t="s">
        <v>147</v>
      </c>
      <c r="S21" s="1" t="s">
        <v>125</v>
      </c>
      <c r="T21" s="1" t="s">
        <v>126</v>
      </c>
      <c r="U21" s="1" t="s">
        <v>127</v>
      </c>
      <c r="V21" s="1" t="s">
        <v>128</v>
      </c>
      <c r="W21" s="1" t="s">
        <v>129</v>
      </c>
      <c r="X21" s="1" t="s">
        <v>130</v>
      </c>
      <c r="Y21" s="1" t="s">
        <v>131</v>
      </c>
      <c r="Z21" s="12" t="s">
        <v>132</v>
      </c>
      <c r="AA21" s="11" t="str">
        <f t="shared" ca="1" si="2"/>
        <v>申</v>
      </c>
      <c r="AB21" s="1" t="str">
        <f t="shared" ca="1" si="2"/>
        <v>未</v>
      </c>
      <c r="AC21" s="1" t="str">
        <f t="shared" ca="1" si="2"/>
        <v>午</v>
      </c>
      <c r="AD21" s="1" t="str">
        <f t="shared" ca="1" si="2"/>
        <v>巳</v>
      </c>
      <c r="AE21" s="1" t="str">
        <f t="shared" ca="1" si="2"/>
        <v>辰</v>
      </c>
      <c r="AF21" s="1" t="str">
        <f t="shared" ca="1" si="2"/>
        <v>卯</v>
      </c>
      <c r="AG21" s="1" t="str">
        <f t="shared" ca="1" si="2"/>
        <v>寅</v>
      </c>
      <c r="AH21" s="1" t="str">
        <f t="shared" ca="1" si="2"/>
        <v>丑</v>
      </c>
      <c r="AI21" s="1" t="str">
        <f t="shared" ca="1" si="2"/>
        <v>子</v>
      </c>
      <c r="AJ21" s="1" t="str">
        <f t="shared" ca="1" si="2"/>
        <v>亥</v>
      </c>
      <c r="AK21" s="12" t="str">
        <f t="shared" ca="1" si="2"/>
        <v>戌</v>
      </c>
      <c r="AM21" t="s">
        <v>173</v>
      </c>
      <c r="AN21" t="s">
        <v>112</v>
      </c>
    </row>
    <row r="22" spans="2:40" x14ac:dyDescent="0.4">
      <c r="B22" s="1" t="s">
        <v>176</v>
      </c>
      <c r="C22" s="9" t="s">
        <v>167</v>
      </c>
      <c r="D22" s="9" t="s">
        <v>142</v>
      </c>
      <c r="E22" s="9" t="s">
        <v>143</v>
      </c>
      <c r="F22" s="9" t="s">
        <v>144</v>
      </c>
      <c r="G22" s="9" t="s">
        <v>145</v>
      </c>
      <c r="H22" s="9" t="s">
        <v>146</v>
      </c>
      <c r="I22" s="9" t="s">
        <v>137</v>
      </c>
      <c r="J22" s="9" t="s">
        <v>138</v>
      </c>
      <c r="K22" s="9" t="s">
        <v>139</v>
      </c>
      <c r="L22" s="9" t="s">
        <v>140</v>
      </c>
      <c r="O22" s="11" t="s">
        <v>134</v>
      </c>
      <c r="P22" s="1" t="s">
        <v>135</v>
      </c>
      <c r="Q22" s="1" t="s">
        <v>147</v>
      </c>
      <c r="R22" s="1" t="s">
        <v>125</v>
      </c>
      <c r="S22" s="1" t="s">
        <v>126</v>
      </c>
      <c r="T22" s="1" t="s">
        <v>127</v>
      </c>
      <c r="U22" s="1" t="s">
        <v>128</v>
      </c>
      <c r="V22" s="1" t="s">
        <v>129</v>
      </c>
      <c r="W22" s="1" t="s">
        <v>130</v>
      </c>
      <c r="X22" s="1" t="s">
        <v>131</v>
      </c>
      <c r="Y22" s="1" t="s">
        <v>132</v>
      </c>
      <c r="Z22" s="12" t="s">
        <v>133</v>
      </c>
      <c r="AA22" s="11" t="str">
        <f t="shared" ca="1" si="2"/>
        <v>酉</v>
      </c>
      <c r="AB22" s="1" t="str">
        <f t="shared" ca="1" si="2"/>
        <v>申</v>
      </c>
      <c r="AC22" s="1" t="str">
        <f t="shared" ca="1" si="2"/>
        <v>未</v>
      </c>
      <c r="AD22" s="1" t="str">
        <f t="shared" ca="1" si="2"/>
        <v>午</v>
      </c>
      <c r="AE22" s="1" t="str">
        <f t="shared" ca="1" si="2"/>
        <v>巳</v>
      </c>
      <c r="AF22" s="1" t="str">
        <f t="shared" ca="1" si="2"/>
        <v>辰</v>
      </c>
      <c r="AG22" s="1" t="str">
        <f t="shared" ca="1" si="2"/>
        <v>卯</v>
      </c>
      <c r="AH22" s="1" t="str">
        <f t="shared" ca="1" si="2"/>
        <v>寅</v>
      </c>
      <c r="AI22" s="1" t="str">
        <f t="shared" ca="1" si="2"/>
        <v>丑</v>
      </c>
      <c r="AJ22" s="1" t="str">
        <f t="shared" ca="1" si="2"/>
        <v>子</v>
      </c>
      <c r="AK22" s="12" t="str">
        <f t="shared" ca="1" si="2"/>
        <v>亥</v>
      </c>
      <c r="AM22" t="s">
        <v>173</v>
      </c>
      <c r="AN22" t="s">
        <v>123</v>
      </c>
    </row>
    <row r="23" spans="2:40" ht="19.5" thickBot="1" x14ac:dyDescent="0.45">
      <c r="B23" s="1" t="s">
        <v>177</v>
      </c>
      <c r="C23" s="9" t="s">
        <v>166</v>
      </c>
      <c r="D23" s="9" t="s">
        <v>167</v>
      </c>
      <c r="E23" s="9" t="s">
        <v>168</v>
      </c>
      <c r="F23" s="9" t="s">
        <v>169</v>
      </c>
      <c r="G23" s="9" t="s">
        <v>170</v>
      </c>
      <c r="H23" s="9" t="s">
        <v>171</v>
      </c>
      <c r="I23" s="9" t="s">
        <v>163</v>
      </c>
      <c r="J23" s="9" t="s">
        <v>137</v>
      </c>
      <c r="K23" s="9" t="s">
        <v>164</v>
      </c>
      <c r="L23" s="9" t="s">
        <v>165</v>
      </c>
      <c r="O23" s="20" t="s">
        <v>135</v>
      </c>
      <c r="P23" s="21" t="s">
        <v>147</v>
      </c>
      <c r="Q23" s="21" t="s">
        <v>125</v>
      </c>
      <c r="R23" s="21" t="s">
        <v>126</v>
      </c>
      <c r="S23" s="21" t="s">
        <v>127</v>
      </c>
      <c r="T23" s="21" t="s">
        <v>128</v>
      </c>
      <c r="U23" s="21" t="s">
        <v>129</v>
      </c>
      <c r="V23" s="21" t="s">
        <v>130</v>
      </c>
      <c r="W23" s="21" t="s">
        <v>131</v>
      </c>
      <c r="X23" s="21" t="s">
        <v>132</v>
      </c>
      <c r="Y23" s="21" t="s">
        <v>133</v>
      </c>
      <c r="Z23" s="22" t="s">
        <v>134</v>
      </c>
      <c r="AA23" s="20" t="str">
        <f t="shared" ca="1" si="2"/>
        <v>戌</v>
      </c>
      <c r="AB23" s="21" t="str">
        <f t="shared" ca="1" si="2"/>
        <v>酉</v>
      </c>
      <c r="AC23" s="21" t="str">
        <f t="shared" ca="1" si="2"/>
        <v>申</v>
      </c>
      <c r="AD23" s="21" t="str">
        <f t="shared" ca="1" si="2"/>
        <v>未</v>
      </c>
      <c r="AE23" s="21" t="str">
        <f t="shared" ca="1" si="2"/>
        <v>午</v>
      </c>
      <c r="AF23" s="21" t="str">
        <f t="shared" ca="1" si="2"/>
        <v>巳</v>
      </c>
      <c r="AG23" s="21" t="str">
        <f t="shared" ca="1" si="2"/>
        <v>辰</v>
      </c>
      <c r="AH23" s="21" t="str">
        <f t="shared" ca="1" si="2"/>
        <v>卯</v>
      </c>
      <c r="AI23" s="21" t="str">
        <f t="shared" ca="1" si="2"/>
        <v>寅</v>
      </c>
      <c r="AJ23" s="21" t="str">
        <f t="shared" ca="1" si="2"/>
        <v>丑</v>
      </c>
      <c r="AK23" s="22" t="str">
        <f t="shared" ca="1" si="2"/>
        <v>子</v>
      </c>
      <c r="AM23" t="s">
        <v>173</v>
      </c>
      <c r="AN23" t="s">
        <v>136</v>
      </c>
    </row>
    <row r="24" spans="2:40" x14ac:dyDescent="0.4">
      <c r="B24" s="1" t="s">
        <v>178</v>
      </c>
      <c r="C24" s="9" t="s">
        <v>165</v>
      </c>
      <c r="D24" s="9" t="s">
        <v>140</v>
      </c>
      <c r="E24" s="9" t="s">
        <v>141</v>
      </c>
      <c r="F24" s="9" t="s">
        <v>142</v>
      </c>
      <c r="G24" s="9" t="s">
        <v>143</v>
      </c>
      <c r="H24" s="9" t="s">
        <v>144</v>
      </c>
      <c r="I24" s="9" t="s">
        <v>145</v>
      </c>
      <c r="J24" s="9" t="s">
        <v>146</v>
      </c>
      <c r="K24" s="9" t="s">
        <v>137</v>
      </c>
      <c r="L24" s="9" t="s">
        <v>138</v>
      </c>
      <c r="AM24" t="s">
        <v>173</v>
      </c>
      <c r="AN24" t="s">
        <v>148</v>
      </c>
    </row>
    <row r="25" spans="2:40" ht="17.649999999999999" customHeight="1" x14ac:dyDescent="0.4">
      <c r="B25" s="1" t="s">
        <v>179</v>
      </c>
      <c r="C25" s="9" t="s">
        <v>164</v>
      </c>
      <c r="D25" s="9" t="s">
        <v>165</v>
      </c>
      <c r="E25" s="9" t="s">
        <v>166</v>
      </c>
      <c r="F25" s="9" t="s">
        <v>167</v>
      </c>
      <c r="G25" s="9" t="s">
        <v>168</v>
      </c>
      <c r="H25" s="9" t="s">
        <v>169</v>
      </c>
      <c r="I25" s="9" t="s">
        <v>170</v>
      </c>
      <c r="J25" s="9" t="s">
        <v>171</v>
      </c>
      <c r="K25" s="9" t="s">
        <v>163</v>
      </c>
      <c r="L25" s="9" t="s">
        <v>137</v>
      </c>
      <c r="AM25" t="s">
        <v>173</v>
      </c>
      <c r="AN25" t="s">
        <v>90</v>
      </c>
    </row>
    <row r="26" spans="2:40" x14ac:dyDescent="0.4">
      <c r="AM26" t="s">
        <v>180</v>
      </c>
      <c r="AN26" t="s">
        <v>45</v>
      </c>
    </row>
    <row r="27" spans="2:40" x14ac:dyDescent="0.4">
      <c r="C27" s="1" t="s">
        <v>78</v>
      </c>
      <c r="D27" s="1" t="s">
        <v>125</v>
      </c>
      <c r="E27" s="1" t="s">
        <v>126</v>
      </c>
      <c r="F27" s="1" t="s">
        <v>127</v>
      </c>
      <c r="G27" s="1" t="s">
        <v>128</v>
      </c>
      <c r="H27" s="1" t="s">
        <v>129</v>
      </c>
      <c r="I27" s="1" t="s">
        <v>130</v>
      </c>
      <c r="J27" s="1" t="s">
        <v>131</v>
      </c>
      <c r="K27" s="1" t="s">
        <v>132</v>
      </c>
      <c r="L27" s="1" t="s">
        <v>133</v>
      </c>
      <c r="M27" s="1" t="s">
        <v>134</v>
      </c>
      <c r="N27" s="1" t="s">
        <v>135</v>
      </c>
      <c r="AM27" t="s">
        <v>180</v>
      </c>
      <c r="AN27" t="s">
        <v>56</v>
      </c>
    </row>
    <row r="28" spans="2:40" x14ac:dyDescent="0.4">
      <c r="B28" s="1" t="s">
        <v>161</v>
      </c>
      <c r="C28" s="9" t="s">
        <v>181</v>
      </c>
      <c r="D28" s="9" t="s">
        <v>182</v>
      </c>
      <c r="E28" s="9" t="s">
        <v>183</v>
      </c>
      <c r="F28" s="9" t="s">
        <v>184</v>
      </c>
      <c r="G28" s="9" t="s">
        <v>185</v>
      </c>
      <c r="H28" s="9" t="s">
        <v>186</v>
      </c>
      <c r="I28" s="9" t="s">
        <v>187</v>
      </c>
      <c r="J28" s="9" t="s">
        <v>188</v>
      </c>
      <c r="K28" s="9" t="s">
        <v>189</v>
      </c>
      <c r="L28" s="9" t="s">
        <v>190</v>
      </c>
      <c r="M28" s="9" t="s">
        <v>191</v>
      </c>
      <c r="N28" s="9" t="s">
        <v>192</v>
      </c>
      <c r="P28" s="1" t="s">
        <v>12</v>
      </c>
      <c r="Q28" s="1" t="s">
        <v>193</v>
      </c>
      <c r="S28" s="1" t="s">
        <v>193</v>
      </c>
      <c r="T28" s="1" t="s">
        <v>194</v>
      </c>
      <c r="U28" s="1" t="s">
        <v>195</v>
      </c>
      <c r="V28" s="1" t="s">
        <v>196</v>
      </c>
      <c r="W28" s="1" t="s">
        <v>197</v>
      </c>
      <c r="AM28" t="s">
        <v>180</v>
      </c>
      <c r="AN28" t="s">
        <v>67</v>
      </c>
    </row>
    <row r="29" spans="2:40" x14ac:dyDescent="0.4">
      <c r="B29" s="1" t="s">
        <v>162</v>
      </c>
      <c r="C29" s="9" t="s">
        <v>186</v>
      </c>
      <c r="D29" s="9" t="s">
        <v>185</v>
      </c>
      <c r="E29" s="9" t="s">
        <v>184</v>
      </c>
      <c r="F29" s="9" t="s">
        <v>183</v>
      </c>
      <c r="G29" s="9" t="s">
        <v>182</v>
      </c>
      <c r="H29" s="9" t="s">
        <v>181</v>
      </c>
      <c r="I29" s="9" t="s">
        <v>192</v>
      </c>
      <c r="J29" s="9" t="s">
        <v>191</v>
      </c>
      <c r="K29" s="9" t="s">
        <v>190</v>
      </c>
      <c r="L29" s="9" t="s">
        <v>189</v>
      </c>
      <c r="M29" s="9" t="s">
        <v>188</v>
      </c>
      <c r="N29" s="9" t="s">
        <v>187</v>
      </c>
      <c r="P29" s="1" t="s">
        <v>13</v>
      </c>
      <c r="Q29" s="1" t="s">
        <v>193</v>
      </c>
      <c r="S29" s="1" t="s">
        <v>194</v>
      </c>
      <c r="T29" s="1" t="s">
        <v>195</v>
      </c>
      <c r="U29" s="1" t="s">
        <v>196</v>
      </c>
      <c r="V29" s="1" t="s">
        <v>197</v>
      </c>
      <c r="W29" s="1" t="s">
        <v>193</v>
      </c>
      <c r="AM29" t="s">
        <v>180</v>
      </c>
      <c r="AN29" t="s">
        <v>78</v>
      </c>
    </row>
    <row r="30" spans="2:40" x14ac:dyDescent="0.4">
      <c r="B30" s="1" t="s">
        <v>172</v>
      </c>
      <c r="C30" s="9" t="s">
        <v>190</v>
      </c>
      <c r="D30" s="9" t="s">
        <v>191</v>
      </c>
      <c r="E30" s="9" t="s">
        <v>192</v>
      </c>
      <c r="F30" s="9" t="s">
        <v>181</v>
      </c>
      <c r="G30" s="9" t="s">
        <v>182</v>
      </c>
      <c r="H30" s="9" t="s">
        <v>183</v>
      </c>
      <c r="I30" s="9" t="s">
        <v>184</v>
      </c>
      <c r="J30" s="9" t="s">
        <v>185</v>
      </c>
      <c r="K30" s="9" t="s">
        <v>186</v>
      </c>
      <c r="L30" s="9" t="s">
        <v>187</v>
      </c>
      <c r="M30" s="9" t="s">
        <v>188</v>
      </c>
      <c r="N30" s="9" t="s">
        <v>189</v>
      </c>
      <c r="P30" s="1" t="s">
        <v>14</v>
      </c>
      <c r="Q30" s="1" t="s">
        <v>194</v>
      </c>
      <c r="S30" s="1" t="s">
        <v>195</v>
      </c>
      <c r="T30" s="1" t="s">
        <v>196</v>
      </c>
      <c r="U30" s="1" t="s">
        <v>197</v>
      </c>
      <c r="V30" s="1" t="s">
        <v>193</v>
      </c>
      <c r="W30" s="1" t="s">
        <v>194</v>
      </c>
      <c r="AM30" t="s">
        <v>180</v>
      </c>
      <c r="AN30" t="s">
        <v>22</v>
      </c>
    </row>
    <row r="31" spans="2:40" x14ac:dyDescent="0.4">
      <c r="B31" s="1" t="s">
        <v>198</v>
      </c>
      <c r="C31" s="9" t="s">
        <v>189</v>
      </c>
      <c r="D31" s="9" t="s">
        <v>188</v>
      </c>
      <c r="E31" s="9" t="s">
        <v>187</v>
      </c>
      <c r="F31" s="9" t="s">
        <v>186</v>
      </c>
      <c r="G31" s="9" t="s">
        <v>185</v>
      </c>
      <c r="H31" s="9" t="s">
        <v>184</v>
      </c>
      <c r="I31" s="9" t="s">
        <v>183</v>
      </c>
      <c r="J31" s="9" t="s">
        <v>182</v>
      </c>
      <c r="K31" s="9" t="s">
        <v>181</v>
      </c>
      <c r="L31" s="9" t="s">
        <v>192</v>
      </c>
      <c r="M31" s="9" t="s">
        <v>191</v>
      </c>
      <c r="N31" s="9" t="s">
        <v>190</v>
      </c>
      <c r="P31" s="1" t="s">
        <v>15</v>
      </c>
      <c r="Q31" s="1" t="s">
        <v>194</v>
      </c>
      <c r="S31" s="1" t="s">
        <v>196</v>
      </c>
      <c r="T31" s="1" t="s">
        <v>197</v>
      </c>
      <c r="U31" s="1" t="s">
        <v>193</v>
      </c>
      <c r="V31" s="1" t="s">
        <v>194</v>
      </c>
      <c r="W31" s="1" t="s">
        <v>195</v>
      </c>
      <c r="AM31" t="s">
        <v>180</v>
      </c>
      <c r="AN31" t="s">
        <v>34</v>
      </c>
    </row>
    <row r="32" spans="2:40" x14ac:dyDescent="0.4">
      <c r="B32" s="1" t="s">
        <v>174</v>
      </c>
      <c r="C32" s="9" t="s">
        <v>190</v>
      </c>
      <c r="D32" s="9" t="s">
        <v>191</v>
      </c>
      <c r="E32" s="9" t="s">
        <v>192</v>
      </c>
      <c r="F32" s="9" t="s">
        <v>181</v>
      </c>
      <c r="G32" s="9" t="s">
        <v>182</v>
      </c>
      <c r="H32" s="9" t="s">
        <v>183</v>
      </c>
      <c r="I32" s="9" t="s">
        <v>184</v>
      </c>
      <c r="J32" s="9" t="s">
        <v>185</v>
      </c>
      <c r="K32" s="9" t="s">
        <v>186</v>
      </c>
      <c r="L32" s="9" t="s">
        <v>187</v>
      </c>
      <c r="M32" s="9" t="s">
        <v>188</v>
      </c>
      <c r="N32" s="9" t="s">
        <v>189</v>
      </c>
      <c r="P32" s="1" t="s">
        <v>16</v>
      </c>
      <c r="Q32" s="1" t="s">
        <v>195</v>
      </c>
      <c r="S32" s="1" t="s">
        <v>197</v>
      </c>
      <c r="T32" s="1" t="s">
        <v>193</v>
      </c>
      <c r="U32" s="1" t="s">
        <v>194</v>
      </c>
      <c r="V32" s="1" t="s">
        <v>195</v>
      </c>
      <c r="W32" s="1" t="s">
        <v>196</v>
      </c>
      <c r="AM32" t="s">
        <v>199</v>
      </c>
      <c r="AN32" t="s">
        <v>112</v>
      </c>
    </row>
    <row r="33" spans="2:40" x14ac:dyDescent="0.4">
      <c r="B33" s="1" t="s">
        <v>175</v>
      </c>
      <c r="C33" s="9" t="s">
        <v>189</v>
      </c>
      <c r="D33" s="9" t="s">
        <v>188</v>
      </c>
      <c r="E33" s="9" t="s">
        <v>187</v>
      </c>
      <c r="F33" s="9" t="s">
        <v>186</v>
      </c>
      <c r="G33" s="9" t="s">
        <v>185</v>
      </c>
      <c r="H33" s="9" t="s">
        <v>184</v>
      </c>
      <c r="I33" s="9" t="s">
        <v>183</v>
      </c>
      <c r="J33" s="9" t="s">
        <v>182</v>
      </c>
      <c r="K33" s="9" t="s">
        <v>181</v>
      </c>
      <c r="L33" s="9" t="s">
        <v>192</v>
      </c>
      <c r="M33" s="9" t="s">
        <v>191</v>
      </c>
      <c r="N33" s="9" t="s">
        <v>190</v>
      </c>
      <c r="P33" s="1" t="s">
        <v>17</v>
      </c>
      <c r="Q33" s="1" t="s">
        <v>195</v>
      </c>
      <c r="T33" s="1"/>
      <c r="U33" s="1"/>
      <c r="V33" s="1"/>
      <c r="W33" s="1"/>
      <c r="AM33" t="s">
        <v>199</v>
      </c>
      <c r="AN33" t="s">
        <v>123</v>
      </c>
    </row>
    <row r="34" spans="2:40" x14ac:dyDescent="0.4">
      <c r="B34" s="1" t="s">
        <v>176</v>
      </c>
      <c r="C34" s="9" t="s">
        <v>187</v>
      </c>
      <c r="D34" s="9" t="s">
        <v>188</v>
      </c>
      <c r="E34" s="9" t="s">
        <v>189</v>
      </c>
      <c r="F34" s="9" t="s">
        <v>190</v>
      </c>
      <c r="G34" s="9" t="s">
        <v>191</v>
      </c>
      <c r="H34" s="9" t="s">
        <v>192</v>
      </c>
      <c r="I34" s="9" t="s">
        <v>181</v>
      </c>
      <c r="J34" s="9" t="s">
        <v>182</v>
      </c>
      <c r="K34" s="9" t="s">
        <v>183</v>
      </c>
      <c r="L34" s="9" t="s">
        <v>184</v>
      </c>
      <c r="M34" s="9" t="s">
        <v>185</v>
      </c>
      <c r="N34" s="9" t="s">
        <v>186</v>
      </c>
      <c r="P34" s="1" t="s">
        <v>18</v>
      </c>
      <c r="Q34" s="1" t="s">
        <v>196</v>
      </c>
      <c r="T34" s="1"/>
      <c r="U34" s="1"/>
      <c r="V34" s="1"/>
      <c r="AM34" t="s">
        <v>199</v>
      </c>
      <c r="AN34" t="s">
        <v>136</v>
      </c>
    </row>
    <row r="35" spans="2:40" x14ac:dyDescent="0.4">
      <c r="B35" s="1" t="s">
        <v>200</v>
      </c>
      <c r="C35" s="9" t="s">
        <v>192</v>
      </c>
      <c r="D35" s="9" t="s">
        <v>191</v>
      </c>
      <c r="E35" s="9" t="s">
        <v>190</v>
      </c>
      <c r="F35" s="9" t="s">
        <v>189</v>
      </c>
      <c r="G35" s="9" t="s">
        <v>188</v>
      </c>
      <c r="H35" s="9" t="s">
        <v>187</v>
      </c>
      <c r="I35" s="9" t="s">
        <v>186</v>
      </c>
      <c r="J35" s="9" t="s">
        <v>185</v>
      </c>
      <c r="K35" s="9" t="s">
        <v>184</v>
      </c>
      <c r="L35" s="9" t="s">
        <v>183</v>
      </c>
      <c r="M35" s="9" t="s">
        <v>182</v>
      </c>
      <c r="N35" s="9" t="s">
        <v>181</v>
      </c>
      <c r="P35" s="1" t="s">
        <v>19</v>
      </c>
      <c r="Q35" s="1" t="s">
        <v>196</v>
      </c>
      <c r="T35" s="1"/>
      <c r="U35" s="1"/>
      <c r="AM35" t="s">
        <v>199</v>
      </c>
      <c r="AN35" t="s">
        <v>148</v>
      </c>
    </row>
    <row r="36" spans="2:40" x14ac:dyDescent="0.4">
      <c r="B36" s="1" t="s">
        <v>178</v>
      </c>
      <c r="C36" s="9" t="s">
        <v>184</v>
      </c>
      <c r="D36" s="9" t="s">
        <v>185</v>
      </c>
      <c r="E36" s="9" t="s">
        <v>186</v>
      </c>
      <c r="F36" s="9" t="s">
        <v>187</v>
      </c>
      <c r="G36" s="9" t="s">
        <v>188</v>
      </c>
      <c r="H36" s="9" t="s">
        <v>189</v>
      </c>
      <c r="I36" s="9" t="s">
        <v>190</v>
      </c>
      <c r="J36" s="9" t="s">
        <v>191</v>
      </c>
      <c r="K36" s="9" t="s">
        <v>192</v>
      </c>
      <c r="L36" s="9" t="s">
        <v>181</v>
      </c>
      <c r="M36" s="9" t="s">
        <v>182</v>
      </c>
      <c r="N36" s="9" t="s">
        <v>183</v>
      </c>
      <c r="P36" s="1" t="s">
        <v>20</v>
      </c>
      <c r="Q36" s="1" t="s">
        <v>197</v>
      </c>
      <c r="T36" s="1"/>
      <c r="AM36" t="s">
        <v>199</v>
      </c>
      <c r="AN36" t="s">
        <v>90</v>
      </c>
    </row>
    <row r="37" spans="2:40" x14ac:dyDescent="0.4">
      <c r="B37" s="1" t="s">
        <v>179</v>
      </c>
      <c r="C37" s="9" t="s">
        <v>183</v>
      </c>
      <c r="D37" s="9" t="s">
        <v>182</v>
      </c>
      <c r="E37" s="9" t="s">
        <v>181</v>
      </c>
      <c r="F37" s="9" t="s">
        <v>192</v>
      </c>
      <c r="G37" s="9" t="s">
        <v>191</v>
      </c>
      <c r="H37" s="9" t="s">
        <v>190</v>
      </c>
      <c r="I37" s="9" t="s">
        <v>189</v>
      </c>
      <c r="J37" s="9" t="s">
        <v>188</v>
      </c>
      <c r="K37" s="9" t="s">
        <v>187</v>
      </c>
      <c r="L37" s="9" t="s">
        <v>186</v>
      </c>
      <c r="M37" s="9" t="s">
        <v>185</v>
      </c>
      <c r="N37" s="9" t="s">
        <v>184</v>
      </c>
      <c r="P37" s="1" t="s">
        <v>21</v>
      </c>
      <c r="Q37" s="1" t="s">
        <v>197</v>
      </c>
      <c r="AM37" t="s">
        <v>199</v>
      </c>
      <c r="AN37" t="s">
        <v>101</v>
      </c>
    </row>
    <row r="38" spans="2:40" x14ac:dyDescent="0.4">
      <c r="C38" s="1" t="s">
        <v>192</v>
      </c>
      <c r="D38" s="1" t="s">
        <v>181</v>
      </c>
      <c r="E38" s="1" t="s">
        <v>182</v>
      </c>
      <c r="F38" s="1" t="s">
        <v>183</v>
      </c>
      <c r="G38" s="1" t="s">
        <v>184</v>
      </c>
      <c r="H38" s="1" t="s">
        <v>185</v>
      </c>
      <c r="I38" s="1" t="s">
        <v>186</v>
      </c>
      <c r="J38" s="1" t="s">
        <v>187</v>
      </c>
      <c r="K38" s="1" t="s">
        <v>188</v>
      </c>
      <c r="L38" s="1" t="s">
        <v>189</v>
      </c>
      <c r="M38" s="1" t="s">
        <v>190</v>
      </c>
      <c r="N38" s="1" t="s">
        <v>191</v>
      </c>
      <c r="AM38" t="s">
        <v>201</v>
      </c>
      <c r="AN38" t="s">
        <v>56</v>
      </c>
    </row>
    <row r="39" spans="2:40" x14ac:dyDescent="0.4">
      <c r="B39" s="1" t="s">
        <v>137</v>
      </c>
      <c r="C39" s="1" t="s">
        <v>149</v>
      </c>
      <c r="D39" s="1" t="s">
        <v>136</v>
      </c>
      <c r="E39" s="1" t="s">
        <v>67</v>
      </c>
      <c r="F39" s="1" t="s">
        <v>123</v>
      </c>
      <c r="G39" s="1" t="s">
        <v>56</v>
      </c>
      <c r="H39" s="1" t="s">
        <v>202</v>
      </c>
      <c r="I39" s="1" t="s">
        <v>45</v>
      </c>
      <c r="J39" s="1" t="s">
        <v>101</v>
      </c>
      <c r="K39" s="1" t="s">
        <v>34</v>
      </c>
      <c r="L39" s="1" t="s">
        <v>90</v>
      </c>
      <c r="M39" s="1" t="s">
        <v>22</v>
      </c>
      <c r="N39" s="1" t="s">
        <v>148</v>
      </c>
      <c r="O39" s="1" t="s">
        <v>78</v>
      </c>
      <c r="P39" s="23" t="s">
        <v>137</v>
      </c>
      <c r="Q39" s="23" t="s">
        <v>203</v>
      </c>
      <c r="R39" s="23" t="s">
        <v>204</v>
      </c>
      <c r="S39" s="23" t="s">
        <v>205</v>
      </c>
      <c r="T39" s="23" t="s">
        <v>206</v>
      </c>
      <c r="U39" s="23" t="s">
        <v>207</v>
      </c>
      <c r="AM39" t="s">
        <v>201</v>
      </c>
      <c r="AN39" t="s">
        <v>67</v>
      </c>
    </row>
    <row r="40" spans="2:40" x14ac:dyDescent="0.4">
      <c r="B40" s="1" t="s">
        <v>138</v>
      </c>
      <c r="C40" s="1" t="s">
        <v>150</v>
      </c>
      <c r="D40" s="1" t="s">
        <v>208</v>
      </c>
      <c r="E40" s="1" t="s">
        <v>209</v>
      </c>
      <c r="F40" s="1" t="s">
        <v>200</v>
      </c>
      <c r="G40" s="1" t="s">
        <v>201</v>
      </c>
      <c r="H40" s="1" t="s">
        <v>210</v>
      </c>
      <c r="I40" s="1" t="s">
        <v>180</v>
      </c>
      <c r="J40" s="1" t="s">
        <v>173</v>
      </c>
      <c r="K40" s="1" t="s">
        <v>211</v>
      </c>
      <c r="L40" s="1" t="s">
        <v>212</v>
      </c>
      <c r="M40" s="1" t="s">
        <v>161</v>
      </c>
      <c r="P40" s="23" t="s">
        <v>138</v>
      </c>
      <c r="Q40" s="23" t="s">
        <v>203</v>
      </c>
      <c r="R40" s="23" t="s">
        <v>204</v>
      </c>
      <c r="S40" s="23" t="s">
        <v>205</v>
      </c>
      <c r="T40" s="23" t="s">
        <v>213</v>
      </c>
      <c r="U40" t="s">
        <v>214</v>
      </c>
      <c r="AM40" t="s">
        <v>201</v>
      </c>
      <c r="AN40" t="s">
        <v>78</v>
      </c>
    </row>
    <row r="41" spans="2:40" x14ac:dyDescent="0.4">
      <c r="B41" s="1" t="s">
        <v>139</v>
      </c>
      <c r="C41" s="1" t="s">
        <v>151</v>
      </c>
      <c r="L41" s="1"/>
      <c r="M41" s="1"/>
      <c r="P41" s="23" t="s">
        <v>139</v>
      </c>
      <c r="Q41" s="23" t="s">
        <v>215</v>
      </c>
      <c r="R41" s="23" t="s">
        <v>216</v>
      </c>
      <c r="S41" s="23" t="s">
        <v>217</v>
      </c>
      <c r="T41" s="23" t="s">
        <v>218</v>
      </c>
      <c r="U41" s="23" t="s">
        <v>219</v>
      </c>
      <c r="AM41" t="s">
        <v>201</v>
      </c>
      <c r="AN41" t="s">
        <v>22</v>
      </c>
    </row>
    <row r="42" spans="2:40" x14ac:dyDescent="0.4">
      <c r="B42" s="1" t="s">
        <v>140</v>
      </c>
      <c r="C42" s="1" t="s">
        <v>152</v>
      </c>
      <c r="P42" s="23" t="s">
        <v>140</v>
      </c>
      <c r="Q42" s="23" t="s">
        <v>215</v>
      </c>
      <c r="R42" s="23" t="s">
        <v>216</v>
      </c>
      <c r="S42" s="23" t="s">
        <v>217</v>
      </c>
      <c r="T42" s="23" t="s">
        <v>220</v>
      </c>
      <c r="U42" s="23" t="s">
        <v>221</v>
      </c>
      <c r="AM42" t="s">
        <v>201</v>
      </c>
      <c r="AN42" t="s">
        <v>34</v>
      </c>
    </row>
    <row r="43" spans="2:40" x14ac:dyDescent="0.4">
      <c r="B43" s="1" t="s">
        <v>141</v>
      </c>
      <c r="C43" s="1" t="s">
        <v>153</v>
      </c>
      <c r="P43" s="23" t="s">
        <v>141</v>
      </c>
      <c r="Q43" s="23" t="s">
        <v>222</v>
      </c>
      <c r="R43" s="23" t="s">
        <v>223</v>
      </c>
      <c r="S43" s="23" t="s">
        <v>224</v>
      </c>
      <c r="T43" s="23" t="s">
        <v>225</v>
      </c>
      <c r="U43" s="23" t="s">
        <v>226</v>
      </c>
      <c r="AM43" t="s">
        <v>201</v>
      </c>
      <c r="AN43" t="s">
        <v>45</v>
      </c>
    </row>
    <row r="44" spans="2:40" x14ac:dyDescent="0.4">
      <c r="B44" s="1" t="s">
        <v>142</v>
      </c>
      <c r="C44" s="1" t="s">
        <v>154</v>
      </c>
      <c r="P44" s="23" t="s">
        <v>142</v>
      </c>
      <c r="Q44" s="23" t="s">
        <v>222</v>
      </c>
      <c r="R44" s="23" t="s">
        <v>223</v>
      </c>
      <c r="S44" s="23" t="s">
        <v>224</v>
      </c>
      <c r="T44" s="23" t="s">
        <v>227</v>
      </c>
      <c r="U44" s="23" t="s">
        <v>228</v>
      </c>
      <c r="AM44" t="s">
        <v>200</v>
      </c>
      <c r="AN44" t="s">
        <v>123</v>
      </c>
    </row>
    <row r="45" spans="2:40" x14ac:dyDescent="0.4">
      <c r="B45" s="1" t="s">
        <v>143</v>
      </c>
      <c r="C45" s="1" t="s">
        <v>155</v>
      </c>
      <c r="P45" s="23" t="s">
        <v>143</v>
      </c>
      <c r="Q45" s="23" t="s">
        <v>229</v>
      </c>
      <c r="R45" s="23" t="s">
        <v>230</v>
      </c>
      <c r="S45" s="23" t="s">
        <v>231</v>
      </c>
      <c r="T45" s="23" t="s">
        <v>232</v>
      </c>
      <c r="U45" s="23" t="s">
        <v>233</v>
      </c>
      <c r="AM45" t="s">
        <v>200</v>
      </c>
      <c r="AN45" t="s">
        <v>136</v>
      </c>
    </row>
    <row r="46" spans="2:40" x14ac:dyDescent="0.4">
      <c r="B46" s="1" t="s">
        <v>144</v>
      </c>
      <c r="C46" s="1" t="s">
        <v>156</v>
      </c>
      <c r="P46" s="23" t="s">
        <v>144</v>
      </c>
      <c r="Q46" s="23" t="s">
        <v>229</v>
      </c>
      <c r="R46" s="23" t="s">
        <v>230</v>
      </c>
      <c r="S46" s="23" t="s">
        <v>231</v>
      </c>
      <c r="T46" s="23" t="s">
        <v>234</v>
      </c>
      <c r="U46" s="23" t="s">
        <v>235</v>
      </c>
      <c r="AM46" t="s">
        <v>200</v>
      </c>
      <c r="AN46" t="s">
        <v>148</v>
      </c>
    </row>
    <row r="47" spans="2:40" x14ac:dyDescent="0.4">
      <c r="B47" s="1" t="s">
        <v>145</v>
      </c>
      <c r="C47" s="1" t="s">
        <v>157</v>
      </c>
      <c r="P47" s="23" t="s">
        <v>145</v>
      </c>
      <c r="Q47" s="23" t="s">
        <v>236</v>
      </c>
      <c r="R47" s="23" t="s">
        <v>237</v>
      </c>
      <c r="S47" s="23" t="s">
        <v>238</v>
      </c>
      <c r="T47" s="23" t="s">
        <v>239</v>
      </c>
      <c r="U47" s="23" t="s">
        <v>240</v>
      </c>
      <c r="AM47" t="s">
        <v>200</v>
      </c>
      <c r="AN47" t="s">
        <v>90</v>
      </c>
    </row>
    <row r="48" spans="2:40" x14ac:dyDescent="0.4">
      <c r="B48" s="1" t="s">
        <v>146</v>
      </c>
      <c r="C48" s="1" t="s">
        <v>158</v>
      </c>
      <c r="P48" s="23" t="s">
        <v>146</v>
      </c>
      <c r="Q48" s="23" t="s">
        <v>236</v>
      </c>
      <c r="R48" s="23" t="s">
        <v>237</v>
      </c>
      <c r="S48" s="23" t="s">
        <v>238</v>
      </c>
      <c r="T48" s="23" t="s">
        <v>241</v>
      </c>
      <c r="U48" s="23" t="s">
        <v>242</v>
      </c>
      <c r="AM48" t="s">
        <v>200</v>
      </c>
      <c r="AN48" t="s">
        <v>101</v>
      </c>
    </row>
    <row r="49" spans="1:40" x14ac:dyDescent="0.4">
      <c r="AM49" t="s">
        <v>200</v>
      </c>
      <c r="AN49" t="s">
        <v>112</v>
      </c>
    </row>
    <row r="50" spans="1:40" x14ac:dyDescent="0.4">
      <c r="AM50" t="s">
        <v>209</v>
      </c>
      <c r="AN50" t="s">
        <v>67</v>
      </c>
    </row>
    <row r="51" spans="1:40" ht="18.399999999999999" customHeight="1" x14ac:dyDescent="0.4">
      <c r="A51" s="1" t="s">
        <v>137</v>
      </c>
      <c r="B51" s="1" t="s">
        <v>149</v>
      </c>
      <c r="C51" s="24" t="s">
        <v>243</v>
      </c>
      <c r="D51" s="25"/>
      <c r="E51" s="25"/>
      <c r="F51" s="25"/>
      <c r="G51" s="25"/>
      <c r="H51" s="25"/>
      <c r="I51" s="25"/>
      <c r="J51" s="25"/>
      <c r="K51" s="25"/>
      <c r="L51" s="25"/>
      <c r="M51" s="25"/>
      <c r="N51" s="25"/>
      <c r="O51" s="25"/>
      <c r="AM51" t="s">
        <v>209</v>
      </c>
      <c r="AN51" t="s">
        <v>78</v>
      </c>
    </row>
    <row r="52" spans="1:40" x14ac:dyDescent="0.4">
      <c r="A52" s="1" t="s">
        <v>138</v>
      </c>
      <c r="B52" s="1" t="s">
        <v>244</v>
      </c>
      <c r="C52" s="24" t="s">
        <v>245</v>
      </c>
      <c r="D52" s="25"/>
      <c r="E52" s="25"/>
      <c r="F52" s="25"/>
      <c r="G52" s="25"/>
      <c r="H52" s="25"/>
      <c r="I52" s="25"/>
      <c r="J52" s="25"/>
      <c r="K52" s="25"/>
      <c r="L52" s="25"/>
      <c r="M52" s="25"/>
      <c r="N52" s="25"/>
      <c r="O52" s="25"/>
      <c r="AM52" t="s">
        <v>209</v>
      </c>
      <c r="AN52" t="s">
        <v>22</v>
      </c>
    </row>
    <row r="53" spans="1:40" x14ac:dyDescent="0.4">
      <c r="A53" s="1" t="s">
        <v>139</v>
      </c>
      <c r="B53" s="1" t="s">
        <v>246</v>
      </c>
      <c r="C53" s="23" t="s">
        <v>247</v>
      </c>
      <c r="D53" s="25"/>
      <c r="E53" s="25"/>
      <c r="F53" s="25"/>
      <c r="G53" s="25"/>
      <c r="H53" s="25"/>
      <c r="I53" s="25"/>
      <c r="J53" s="25"/>
      <c r="K53" s="25"/>
      <c r="L53" s="25"/>
      <c r="M53" s="25"/>
      <c r="N53" s="25"/>
      <c r="O53" s="25"/>
      <c r="AM53" t="s">
        <v>209</v>
      </c>
      <c r="AN53" t="s">
        <v>34</v>
      </c>
    </row>
    <row r="54" spans="1:40" x14ac:dyDescent="0.4">
      <c r="A54" s="1" t="s">
        <v>140</v>
      </c>
      <c r="B54" s="1" t="s">
        <v>248</v>
      </c>
      <c r="C54" s="23" t="s">
        <v>249</v>
      </c>
      <c r="D54" s="25"/>
      <c r="E54" s="25"/>
      <c r="F54" s="25"/>
      <c r="G54" s="25"/>
      <c r="H54" s="25"/>
      <c r="I54" s="25"/>
      <c r="J54" s="25"/>
      <c r="K54" s="25"/>
      <c r="L54" s="25"/>
      <c r="M54" s="25"/>
      <c r="N54" s="25"/>
      <c r="O54" s="25"/>
      <c r="AM54" t="s">
        <v>209</v>
      </c>
      <c r="AN54" t="s">
        <v>45</v>
      </c>
    </row>
    <row r="55" spans="1:40" x14ac:dyDescent="0.4">
      <c r="A55" s="1" t="s">
        <v>141</v>
      </c>
      <c r="B55" s="1" t="s">
        <v>250</v>
      </c>
      <c r="C55" s="23" t="s">
        <v>251</v>
      </c>
      <c r="D55" s="25"/>
      <c r="E55" s="25"/>
      <c r="F55" s="25"/>
      <c r="G55" s="25"/>
      <c r="H55" s="25"/>
      <c r="I55" s="25"/>
      <c r="J55" s="25"/>
      <c r="K55" s="25"/>
      <c r="L55" s="25"/>
      <c r="M55" s="25"/>
      <c r="N55" s="25"/>
      <c r="O55" s="25"/>
      <c r="AM55" t="s">
        <v>209</v>
      </c>
      <c r="AN55" t="s">
        <v>56</v>
      </c>
    </row>
    <row r="56" spans="1:40" x14ac:dyDescent="0.4">
      <c r="A56" s="1" t="s">
        <v>142</v>
      </c>
      <c r="B56" s="1" t="s">
        <v>252</v>
      </c>
      <c r="C56" s="23" t="s">
        <v>253</v>
      </c>
      <c r="D56" s="25"/>
      <c r="E56" s="25"/>
      <c r="F56" s="25"/>
      <c r="G56" s="25"/>
      <c r="H56" s="25"/>
      <c r="I56" s="25"/>
      <c r="J56" s="25"/>
      <c r="K56" s="25"/>
      <c r="L56" s="25"/>
      <c r="M56" s="25"/>
      <c r="N56" s="25"/>
      <c r="O56" s="25"/>
      <c r="AM56" t="s">
        <v>208</v>
      </c>
      <c r="AN56" t="s">
        <v>136</v>
      </c>
    </row>
    <row r="57" spans="1:40" x14ac:dyDescent="0.4">
      <c r="A57" s="1" t="s">
        <v>143</v>
      </c>
      <c r="B57" s="1" t="s">
        <v>254</v>
      </c>
      <c r="C57" s="23" t="s">
        <v>255</v>
      </c>
      <c r="D57" s="25"/>
      <c r="E57" s="25"/>
      <c r="F57" s="25"/>
      <c r="G57" s="25"/>
      <c r="H57" s="25"/>
      <c r="I57" s="25"/>
      <c r="J57" s="25"/>
      <c r="K57" s="25"/>
      <c r="L57" s="25"/>
      <c r="M57" s="25"/>
      <c r="N57" s="25"/>
      <c r="O57" s="25"/>
      <c r="AM57" t="s">
        <v>208</v>
      </c>
      <c r="AN57" t="s">
        <v>148</v>
      </c>
    </row>
    <row r="58" spans="1:40" x14ac:dyDescent="0.4">
      <c r="A58" s="1" t="s">
        <v>144</v>
      </c>
      <c r="B58" s="1" t="s">
        <v>256</v>
      </c>
      <c r="C58" s="23" t="s">
        <v>257</v>
      </c>
      <c r="D58" s="25"/>
      <c r="E58" s="25"/>
      <c r="F58" s="25"/>
      <c r="G58" s="25"/>
      <c r="H58" s="25"/>
      <c r="I58" s="25"/>
      <c r="J58" s="25"/>
      <c r="K58" s="25"/>
      <c r="L58" s="25"/>
      <c r="M58" s="25"/>
      <c r="N58" s="25"/>
      <c r="O58" s="25"/>
      <c r="AM58" t="s">
        <v>208</v>
      </c>
      <c r="AN58" t="s">
        <v>90</v>
      </c>
    </row>
    <row r="59" spans="1:40" x14ac:dyDescent="0.4">
      <c r="A59" s="1" t="s">
        <v>145</v>
      </c>
      <c r="B59" s="1" t="s">
        <v>258</v>
      </c>
      <c r="C59" s="23" t="s">
        <v>259</v>
      </c>
      <c r="D59" s="25"/>
      <c r="E59" s="25"/>
      <c r="F59" s="25"/>
      <c r="G59" s="25"/>
      <c r="H59" s="25"/>
      <c r="I59" s="25"/>
      <c r="J59" s="25"/>
      <c r="K59" s="25"/>
      <c r="L59" s="25"/>
      <c r="M59" s="25"/>
      <c r="N59" s="25"/>
      <c r="O59" s="25"/>
      <c r="AM59" t="s">
        <v>208</v>
      </c>
      <c r="AN59" t="s">
        <v>101</v>
      </c>
    </row>
    <row r="60" spans="1:40" x14ac:dyDescent="0.4">
      <c r="A60" s="1" t="s">
        <v>146</v>
      </c>
      <c r="B60" s="1" t="s">
        <v>260</v>
      </c>
      <c r="C60" s="23" t="s">
        <v>261</v>
      </c>
      <c r="D60" s="25"/>
      <c r="E60" s="25"/>
      <c r="F60" s="25"/>
      <c r="G60" s="25"/>
      <c r="H60" s="25"/>
      <c r="I60" s="25"/>
      <c r="J60" s="25"/>
      <c r="K60" s="25"/>
      <c r="L60" s="25"/>
      <c r="M60" s="25"/>
      <c r="N60" s="25"/>
      <c r="O60" s="25"/>
      <c r="AM60" t="s">
        <v>208</v>
      </c>
      <c r="AN60" t="s">
        <v>112</v>
      </c>
    </row>
    <row r="61" spans="1:40" x14ac:dyDescent="0.4">
      <c r="A61" s="1"/>
      <c r="B61" s="1"/>
      <c r="AM61" t="s">
        <v>208</v>
      </c>
      <c r="AN61" t="s">
        <v>123</v>
      </c>
    </row>
    <row r="62" spans="1:40" x14ac:dyDescent="0.4">
      <c r="C62" t="s">
        <v>0</v>
      </c>
      <c r="L62" t="s">
        <v>1</v>
      </c>
    </row>
    <row r="63" spans="1:40" x14ac:dyDescent="0.4">
      <c r="B63" s="9" t="s">
        <v>12</v>
      </c>
      <c r="C63" s="9" t="s">
        <v>212</v>
      </c>
      <c r="D63" s="9" t="s">
        <v>14</v>
      </c>
      <c r="E63" s="9" t="s">
        <v>15</v>
      </c>
      <c r="F63" s="9" t="s">
        <v>16</v>
      </c>
      <c r="G63" s="9" t="s">
        <v>17</v>
      </c>
      <c r="H63" s="9" t="s">
        <v>18</v>
      </c>
      <c r="I63" s="9" t="s">
        <v>19</v>
      </c>
      <c r="J63" s="9" t="s">
        <v>20</v>
      </c>
      <c r="K63" s="9" t="s">
        <v>21</v>
      </c>
      <c r="L63" s="9" t="s">
        <v>208</v>
      </c>
      <c r="M63" s="9" t="s">
        <v>209</v>
      </c>
      <c r="N63" s="9" t="s">
        <v>200</v>
      </c>
      <c r="O63" s="9" t="s">
        <v>201</v>
      </c>
      <c r="P63" s="9" t="s">
        <v>210</v>
      </c>
      <c r="Q63" s="9" t="s">
        <v>180</v>
      </c>
      <c r="R63" s="9" t="s">
        <v>173</v>
      </c>
      <c r="S63" s="9" t="s">
        <v>211</v>
      </c>
      <c r="T63" s="9" t="s">
        <v>212</v>
      </c>
    </row>
    <row r="64" spans="1:40" x14ac:dyDescent="0.4">
      <c r="B64" s="9" t="s">
        <v>13</v>
      </c>
      <c r="C64" s="9" t="s">
        <v>211</v>
      </c>
      <c r="D64" s="9" t="s">
        <v>15</v>
      </c>
      <c r="E64" s="9" t="s">
        <v>16</v>
      </c>
      <c r="F64" s="9" t="s">
        <v>17</v>
      </c>
      <c r="G64" s="9" t="s">
        <v>18</v>
      </c>
      <c r="H64" s="9" t="s">
        <v>19</v>
      </c>
      <c r="I64" s="9" t="s">
        <v>20</v>
      </c>
      <c r="J64" s="9" t="s">
        <v>21</v>
      </c>
      <c r="K64" s="9" t="s">
        <v>33</v>
      </c>
      <c r="L64" s="9" t="s">
        <v>12</v>
      </c>
      <c r="M64" s="9" t="s">
        <v>208</v>
      </c>
      <c r="N64" s="9" t="s">
        <v>209</v>
      </c>
      <c r="O64" s="9" t="s">
        <v>200</v>
      </c>
      <c r="P64" s="9" t="s">
        <v>201</v>
      </c>
      <c r="Q64" s="9" t="s">
        <v>210</v>
      </c>
      <c r="R64" s="9" t="s">
        <v>180</v>
      </c>
      <c r="S64" s="9" t="s">
        <v>173</v>
      </c>
      <c r="T64" s="9" t="s">
        <v>211</v>
      </c>
    </row>
    <row r="65" spans="1:20" x14ac:dyDescent="0.4">
      <c r="B65" s="9" t="s">
        <v>14</v>
      </c>
      <c r="C65" s="9" t="s">
        <v>173</v>
      </c>
      <c r="D65" s="9" t="s">
        <v>16</v>
      </c>
      <c r="E65" s="9" t="s">
        <v>17</v>
      </c>
      <c r="F65" s="9" t="s">
        <v>18</v>
      </c>
      <c r="G65" s="9" t="s">
        <v>19</v>
      </c>
      <c r="H65" s="9" t="s">
        <v>20</v>
      </c>
      <c r="I65" s="9" t="s">
        <v>21</v>
      </c>
      <c r="J65" s="9" t="s">
        <v>33</v>
      </c>
      <c r="K65" s="9" t="s">
        <v>13</v>
      </c>
      <c r="L65" s="9" t="s">
        <v>212</v>
      </c>
      <c r="M65" s="9" t="s">
        <v>161</v>
      </c>
      <c r="N65" s="9" t="s">
        <v>208</v>
      </c>
      <c r="O65" s="9" t="s">
        <v>209</v>
      </c>
      <c r="P65" s="9" t="s">
        <v>200</v>
      </c>
      <c r="Q65" s="9" t="s">
        <v>201</v>
      </c>
      <c r="R65" s="9" t="s">
        <v>210</v>
      </c>
      <c r="S65" s="9" t="s">
        <v>180</v>
      </c>
      <c r="T65" s="9" t="s">
        <v>173</v>
      </c>
    </row>
    <row r="66" spans="1:20" x14ac:dyDescent="0.4">
      <c r="B66" s="9" t="s">
        <v>15</v>
      </c>
      <c r="C66" s="9" t="s">
        <v>180</v>
      </c>
      <c r="D66" s="9" t="s">
        <v>17</v>
      </c>
      <c r="E66" s="9" t="s">
        <v>18</v>
      </c>
      <c r="F66" s="9" t="s">
        <v>19</v>
      </c>
      <c r="G66" s="9" t="s">
        <v>20</v>
      </c>
      <c r="H66" s="9" t="s">
        <v>21</v>
      </c>
      <c r="I66" s="9" t="s">
        <v>33</v>
      </c>
      <c r="J66" s="9" t="s">
        <v>13</v>
      </c>
      <c r="K66" s="9" t="s">
        <v>14</v>
      </c>
      <c r="L66" s="9" t="s">
        <v>211</v>
      </c>
      <c r="M66" s="9" t="s">
        <v>212</v>
      </c>
      <c r="N66" s="9" t="s">
        <v>161</v>
      </c>
      <c r="O66" s="9" t="s">
        <v>208</v>
      </c>
      <c r="P66" s="9" t="s">
        <v>209</v>
      </c>
      <c r="Q66" s="9" t="s">
        <v>200</v>
      </c>
      <c r="R66" s="9" t="s">
        <v>201</v>
      </c>
      <c r="S66" s="9" t="s">
        <v>210</v>
      </c>
      <c r="T66" s="9" t="s">
        <v>180</v>
      </c>
    </row>
    <row r="67" spans="1:20" x14ac:dyDescent="0.4">
      <c r="B67" s="9" t="s">
        <v>16</v>
      </c>
      <c r="C67" s="9" t="s">
        <v>210</v>
      </c>
      <c r="D67" s="9" t="s">
        <v>18</v>
      </c>
      <c r="E67" s="9" t="s">
        <v>19</v>
      </c>
      <c r="F67" s="9" t="s">
        <v>20</v>
      </c>
      <c r="G67" s="9" t="s">
        <v>21</v>
      </c>
      <c r="H67" s="9" t="s">
        <v>33</v>
      </c>
      <c r="I67" s="9" t="s">
        <v>13</v>
      </c>
      <c r="J67" s="9" t="s">
        <v>14</v>
      </c>
      <c r="K67" s="9" t="s">
        <v>15</v>
      </c>
      <c r="L67" s="9" t="s">
        <v>173</v>
      </c>
      <c r="M67" s="9" t="s">
        <v>211</v>
      </c>
      <c r="N67" s="9" t="s">
        <v>212</v>
      </c>
      <c r="O67" s="9" t="s">
        <v>161</v>
      </c>
      <c r="P67" s="9" t="s">
        <v>208</v>
      </c>
      <c r="Q67" s="9" t="s">
        <v>209</v>
      </c>
      <c r="R67" s="9" t="s">
        <v>200</v>
      </c>
      <c r="S67" s="9" t="s">
        <v>201</v>
      </c>
      <c r="T67" s="9" t="s">
        <v>210</v>
      </c>
    </row>
    <row r="68" spans="1:20" x14ac:dyDescent="0.4">
      <c r="B68" s="9" t="s">
        <v>17</v>
      </c>
      <c r="C68" s="9" t="s">
        <v>201</v>
      </c>
      <c r="D68" s="9" t="s">
        <v>19</v>
      </c>
      <c r="E68" s="9" t="s">
        <v>20</v>
      </c>
      <c r="F68" s="9" t="s">
        <v>21</v>
      </c>
      <c r="G68" s="9" t="s">
        <v>33</v>
      </c>
      <c r="H68" s="9" t="s">
        <v>13</v>
      </c>
      <c r="I68" s="9" t="s">
        <v>14</v>
      </c>
      <c r="J68" s="9" t="s">
        <v>15</v>
      </c>
      <c r="K68" s="9" t="s">
        <v>16</v>
      </c>
      <c r="L68" s="9" t="s">
        <v>180</v>
      </c>
      <c r="M68" s="9" t="s">
        <v>173</v>
      </c>
      <c r="N68" s="9" t="s">
        <v>211</v>
      </c>
      <c r="O68" s="9" t="s">
        <v>212</v>
      </c>
      <c r="P68" s="9" t="s">
        <v>161</v>
      </c>
      <c r="Q68" s="9" t="s">
        <v>208</v>
      </c>
      <c r="R68" s="9" t="s">
        <v>209</v>
      </c>
      <c r="S68" s="9" t="s">
        <v>200</v>
      </c>
      <c r="T68" s="9" t="s">
        <v>201</v>
      </c>
    </row>
    <row r="69" spans="1:20" x14ac:dyDescent="0.4">
      <c r="B69" s="9" t="s">
        <v>18</v>
      </c>
      <c r="C69" s="9" t="s">
        <v>19</v>
      </c>
      <c r="D69" s="9" t="s">
        <v>20</v>
      </c>
      <c r="E69" s="9" t="s">
        <v>21</v>
      </c>
      <c r="F69" s="9" t="s">
        <v>33</v>
      </c>
      <c r="G69" s="9" t="s">
        <v>13</v>
      </c>
      <c r="H69" s="9" t="s">
        <v>14</v>
      </c>
      <c r="I69" s="9" t="s">
        <v>15</v>
      </c>
      <c r="J69" s="9" t="s">
        <v>16</v>
      </c>
      <c r="K69" s="9" t="s">
        <v>17</v>
      </c>
      <c r="L69" s="9" t="s">
        <v>210</v>
      </c>
      <c r="M69" s="9" t="s">
        <v>180</v>
      </c>
      <c r="N69" s="9" t="s">
        <v>173</v>
      </c>
      <c r="O69" s="9" t="s">
        <v>211</v>
      </c>
      <c r="P69" s="9" t="s">
        <v>212</v>
      </c>
      <c r="Q69" s="9" t="s">
        <v>161</v>
      </c>
      <c r="R69" s="9" t="s">
        <v>208</v>
      </c>
      <c r="S69" s="9" t="s">
        <v>209</v>
      </c>
      <c r="T69" s="9" t="s">
        <v>200</v>
      </c>
    </row>
    <row r="70" spans="1:20" x14ac:dyDescent="0.4">
      <c r="B70" s="9" t="s">
        <v>19</v>
      </c>
      <c r="C70" s="9" t="s">
        <v>20</v>
      </c>
      <c r="D70" s="9" t="s">
        <v>21</v>
      </c>
      <c r="E70" s="9" t="s">
        <v>33</v>
      </c>
      <c r="F70" s="9" t="s">
        <v>13</v>
      </c>
      <c r="G70" s="9" t="s">
        <v>14</v>
      </c>
      <c r="H70" s="9" t="s">
        <v>15</v>
      </c>
      <c r="I70" s="9" t="s">
        <v>16</v>
      </c>
      <c r="J70" s="9" t="s">
        <v>17</v>
      </c>
      <c r="K70" s="9" t="s">
        <v>18</v>
      </c>
      <c r="L70" s="9" t="s">
        <v>201</v>
      </c>
      <c r="M70" s="9" t="s">
        <v>210</v>
      </c>
      <c r="N70" s="9" t="s">
        <v>180</v>
      </c>
      <c r="O70" s="9" t="s">
        <v>173</v>
      </c>
      <c r="P70" s="9" t="s">
        <v>211</v>
      </c>
      <c r="Q70" s="9" t="s">
        <v>212</v>
      </c>
      <c r="R70" s="9" t="s">
        <v>161</v>
      </c>
      <c r="S70" s="9" t="s">
        <v>208</v>
      </c>
      <c r="T70" s="9" t="s">
        <v>209</v>
      </c>
    </row>
    <row r="71" spans="1:20" x14ac:dyDescent="0.4">
      <c r="B71" s="9" t="s">
        <v>20</v>
      </c>
      <c r="C71" s="9" t="s">
        <v>21</v>
      </c>
      <c r="D71" s="9" t="s">
        <v>33</v>
      </c>
      <c r="E71" s="9" t="s">
        <v>13</v>
      </c>
      <c r="F71" s="9" t="s">
        <v>14</v>
      </c>
      <c r="G71" s="9" t="s">
        <v>15</v>
      </c>
      <c r="H71" s="9" t="s">
        <v>16</v>
      </c>
      <c r="I71" s="9" t="s">
        <v>17</v>
      </c>
      <c r="J71" s="9" t="s">
        <v>18</v>
      </c>
      <c r="K71" s="9" t="s">
        <v>19</v>
      </c>
      <c r="L71" s="9" t="s">
        <v>200</v>
      </c>
      <c r="M71" s="9" t="s">
        <v>201</v>
      </c>
      <c r="N71" s="9" t="s">
        <v>210</v>
      </c>
      <c r="O71" s="9" t="s">
        <v>180</v>
      </c>
      <c r="P71" s="9" t="s">
        <v>173</v>
      </c>
      <c r="Q71" s="9" t="s">
        <v>211</v>
      </c>
      <c r="R71" s="9" t="s">
        <v>212</v>
      </c>
      <c r="S71" s="9" t="s">
        <v>161</v>
      </c>
      <c r="T71" s="9" t="s">
        <v>208</v>
      </c>
    </row>
    <row r="72" spans="1:20" x14ac:dyDescent="0.4">
      <c r="B72" s="9" t="s">
        <v>21</v>
      </c>
      <c r="C72" s="9" t="s">
        <v>33</v>
      </c>
      <c r="D72" s="9" t="s">
        <v>13</v>
      </c>
      <c r="E72" s="9" t="s">
        <v>14</v>
      </c>
      <c r="F72" s="9" t="s">
        <v>15</v>
      </c>
      <c r="G72" s="9" t="s">
        <v>16</v>
      </c>
      <c r="H72" s="9" t="s">
        <v>17</v>
      </c>
      <c r="I72" s="9" t="s">
        <v>18</v>
      </c>
      <c r="J72" s="9" t="s">
        <v>19</v>
      </c>
      <c r="K72" s="9" t="s">
        <v>20</v>
      </c>
      <c r="L72" s="9" t="s">
        <v>209</v>
      </c>
      <c r="M72" s="9" t="s">
        <v>200</v>
      </c>
      <c r="N72" s="9" t="s">
        <v>201</v>
      </c>
      <c r="O72" s="9" t="s">
        <v>210</v>
      </c>
      <c r="P72" s="9" t="s">
        <v>180</v>
      </c>
      <c r="Q72" s="9" t="s">
        <v>173</v>
      </c>
      <c r="R72" s="9" t="s">
        <v>211</v>
      </c>
      <c r="S72" s="9" t="s">
        <v>212</v>
      </c>
      <c r="T72" s="9" t="s">
        <v>161</v>
      </c>
    </row>
    <row r="74" spans="1:20" x14ac:dyDescent="0.4">
      <c r="A74" s="1" t="s">
        <v>161</v>
      </c>
      <c r="B74" t="s">
        <v>262</v>
      </c>
      <c r="C74" t="s">
        <v>263</v>
      </c>
    </row>
    <row r="75" spans="1:20" x14ac:dyDescent="0.4">
      <c r="A75" s="1" t="s">
        <v>162</v>
      </c>
      <c r="B75" t="s">
        <v>264</v>
      </c>
      <c r="C75" t="s">
        <v>265</v>
      </c>
    </row>
    <row r="76" spans="1:20" x14ac:dyDescent="0.4">
      <c r="A76" s="1" t="s">
        <v>172</v>
      </c>
      <c r="B76" s="23" t="s">
        <v>266</v>
      </c>
      <c r="C76" s="23" t="s">
        <v>267</v>
      </c>
    </row>
    <row r="77" spans="1:20" x14ac:dyDescent="0.4">
      <c r="A77" s="1" t="s">
        <v>173</v>
      </c>
      <c r="B77" t="s">
        <v>268</v>
      </c>
      <c r="C77" t="s">
        <v>269</v>
      </c>
    </row>
    <row r="78" spans="1:20" x14ac:dyDescent="0.4">
      <c r="A78" s="1" t="s">
        <v>174</v>
      </c>
      <c r="B78" t="s">
        <v>270</v>
      </c>
      <c r="C78" t="s">
        <v>271</v>
      </c>
    </row>
    <row r="79" spans="1:20" x14ac:dyDescent="0.4">
      <c r="A79" s="1" t="s">
        <v>175</v>
      </c>
      <c r="B79" t="s">
        <v>272</v>
      </c>
      <c r="C79" t="s">
        <v>273</v>
      </c>
    </row>
    <row r="80" spans="1:20" x14ac:dyDescent="0.4">
      <c r="A80" s="1" t="s">
        <v>176</v>
      </c>
      <c r="B80" t="s">
        <v>274</v>
      </c>
      <c r="C80" t="s">
        <v>275</v>
      </c>
    </row>
    <row r="81" spans="1:3" x14ac:dyDescent="0.4">
      <c r="A81" s="1" t="s">
        <v>177</v>
      </c>
      <c r="B81" t="s">
        <v>276</v>
      </c>
      <c r="C81" t="s">
        <v>277</v>
      </c>
    </row>
    <row r="82" spans="1:3" x14ac:dyDescent="0.4">
      <c r="A82" s="1" t="s">
        <v>178</v>
      </c>
      <c r="B82" t="s">
        <v>278</v>
      </c>
      <c r="C82" t="s">
        <v>279</v>
      </c>
    </row>
    <row r="83" spans="1:3" x14ac:dyDescent="0.4">
      <c r="A83" s="1" t="s">
        <v>179</v>
      </c>
      <c r="B83" t="s">
        <v>280</v>
      </c>
      <c r="C83" t="s">
        <v>281</v>
      </c>
    </row>
    <row r="85" spans="1:3" x14ac:dyDescent="0.4">
      <c r="B85" s="1"/>
    </row>
    <row r="89" spans="1:3" ht="55.9" customHeight="1" x14ac:dyDescent="0.4">
      <c r="A89" t="s">
        <v>12</v>
      </c>
    </row>
    <row r="90" spans="1:3" ht="55.9" customHeight="1" x14ac:dyDescent="0.4">
      <c r="A90" t="s">
        <v>13</v>
      </c>
    </row>
    <row r="91" spans="1:3" ht="55.9" customHeight="1" x14ac:dyDescent="0.4">
      <c r="A91" t="s">
        <v>14</v>
      </c>
    </row>
    <row r="92" spans="1:3" ht="55.9" customHeight="1" x14ac:dyDescent="0.4">
      <c r="A92" t="s">
        <v>15</v>
      </c>
    </row>
    <row r="93" spans="1:3" ht="55.9" customHeight="1" x14ac:dyDescent="0.4">
      <c r="A93" t="s">
        <v>16</v>
      </c>
    </row>
    <row r="94" spans="1:3" ht="55.9" customHeight="1" x14ac:dyDescent="0.4">
      <c r="A94" t="s">
        <v>17</v>
      </c>
    </row>
    <row r="95" spans="1:3" ht="55.9" customHeight="1" x14ac:dyDescent="0.4">
      <c r="A95" t="s">
        <v>18</v>
      </c>
    </row>
    <row r="96" spans="1:3" ht="55.9" customHeight="1" x14ac:dyDescent="0.4">
      <c r="A96" t="s">
        <v>19</v>
      </c>
    </row>
    <row r="97" spans="1:23" ht="55.9" customHeight="1" x14ac:dyDescent="0.4">
      <c r="A97" t="s">
        <v>20</v>
      </c>
    </row>
    <row r="98" spans="1:23" ht="55.9" customHeight="1" x14ac:dyDescent="0.4">
      <c r="A98" t="s">
        <v>21</v>
      </c>
    </row>
    <row r="99" spans="1:23" x14ac:dyDescent="0.4">
      <c r="R99" s="26"/>
      <c r="S99" s="26"/>
      <c r="T99" s="26"/>
      <c r="U99" s="26"/>
      <c r="V99" s="26"/>
    </row>
    <row r="100" spans="1:23" ht="55.9" customHeight="1" x14ac:dyDescent="0.4">
      <c r="A100" t="s">
        <v>189</v>
      </c>
      <c r="C100" s="187" t="s">
        <v>282</v>
      </c>
      <c r="D100" s="187"/>
      <c r="E100" s="187"/>
      <c r="F100" s="187"/>
      <c r="G100" s="187"/>
      <c r="H100" s="187"/>
      <c r="I100" s="187"/>
      <c r="J100" s="187"/>
      <c r="K100" s="187"/>
      <c r="L100" s="187"/>
      <c r="M100" s="187"/>
      <c r="N100" s="187"/>
      <c r="O100" s="187"/>
      <c r="P100" s="187"/>
      <c r="Q100" t="s">
        <v>283</v>
      </c>
      <c r="R100" t="s">
        <v>284</v>
      </c>
      <c r="S100" t="s">
        <v>285</v>
      </c>
      <c r="T100" t="s">
        <v>286</v>
      </c>
      <c r="U100" t="s">
        <v>287</v>
      </c>
      <c r="V100" t="s">
        <v>288</v>
      </c>
      <c r="W100" t="str">
        <f>A100</f>
        <v>絶</v>
      </c>
    </row>
    <row r="101" spans="1:23" ht="55.9" customHeight="1" x14ac:dyDescent="0.4">
      <c r="A101" t="s">
        <v>190</v>
      </c>
      <c r="C101" s="187" t="s">
        <v>289</v>
      </c>
      <c r="D101" s="187"/>
      <c r="E101" s="187"/>
      <c r="F101" s="187"/>
      <c r="G101" s="187"/>
      <c r="H101" s="187"/>
      <c r="I101" s="187"/>
      <c r="J101" s="187"/>
      <c r="K101" s="187"/>
      <c r="L101" s="187"/>
      <c r="M101" s="187"/>
      <c r="N101" s="187"/>
      <c r="O101" s="187"/>
      <c r="P101" s="187"/>
      <c r="Q101" t="s">
        <v>290</v>
      </c>
      <c r="R101" t="s">
        <v>291</v>
      </c>
      <c r="S101" t="s">
        <v>285</v>
      </c>
      <c r="T101" t="s">
        <v>286</v>
      </c>
      <c r="U101" t="s">
        <v>287</v>
      </c>
      <c r="V101" t="s">
        <v>288</v>
      </c>
      <c r="W101" t="str">
        <f t="shared" ref="W101:W111" si="3">A101</f>
        <v>胎</v>
      </c>
    </row>
    <row r="102" spans="1:23" ht="55.9" customHeight="1" x14ac:dyDescent="0.4">
      <c r="A102" t="s">
        <v>191</v>
      </c>
      <c r="C102" s="187" t="s">
        <v>292</v>
      </c>
      <c r="D102" s="187"/>
      <c r="E102" s="187"/>
      <c r="F102" s="187"/>
      <c r="G102" s="187"/>
      <c r="H102" s="187"/>
      <c r="I102" s="187"/>
      <c r="J102" s="187"/>
      <c r="K102" s="187"/>
      <c r="L102" s="187"/>
      <c r="M102" s="187"/>
      <c r="N102" s="187"/>
      <c r="O102" s="187"/>
      <c r="P102" s="187"/>
      <c r="Q102" t="s">
        <v>293</v>
      </c>
      <c r="R102" t="s">
        <v>294</v>
      </c>
      <c r="S102" t="s">
        <v>295</v>
      </c>
      <c r="T102" t="s">
        <v>286</v>
      </c>
      <c r="U102" t="s">
        <v>287</v>
      </c>
      <c r="V102" t="s">
        <v>288</v>
      </c>
      <c r="W102" t="str">
        <f t="shared" si="3"/>
        <v>養</v>
      </c>
    </row>
    <row r="103" spans="1:23" ht="55.9" customHeight="1" x14ac:dyDescent="0.4">
      <c r="A103" t="s">
        <v>192</v>
      </c>
      <c r="C103" s="187" t="s">
        <v>296</v>
      </c>
      <c r="D103" s="187"/>
      <c r="E103" s="187"/>
      <c r="F103" s="187"/>
      <c r="G103" s="187"/>
      <c r="H103" s="187"/>
      <c r="I103" s="187"/>
      <c r="J103" s="187"/>
      <c r="K103" s="187"/>
      <c r="L103" s="187"/>
      <c r="M103" s="187"/>
      <c r="N103" s="187"/>
      <c r="O103" s="187"/>
      <c r="P103" s="187"/>
      <c r="Q103" t="s">
        <v>283</v>
      </c>
      <c r="R103" t="s">
        <v>291</v>
      </c>
      <c r="S103" t="s">
        <v>285</v>
      </c>
      <c r="T103" t="s">
        <v>297</v>
      </c>
      <c r="U103" t="s">
        <v>287</v>
      </c>
      <c r="V103" t="s">
        <v>298</v>
      </c>
      <c r="W103" t="str">
        <f t="shared" si="3"/>
        <v>長生</v>
      </c>
    </row>
    <row r="104" spans="1:23" ht="55.9" customHeight="1" x14ac:dyDescent="0.4">
      <c r="A104" t="s">
        <v>181</v>
      </c>
      <c r="C104" s="187" t="s">
        <v>299</v>
      </c>
      <c r="D104" s="187"/>
      <c r="E104" s="187"/>
      <c r="F104" s="187"/>
      <c r="G104" s="187"/>
      <c r="H104" s="187"/>
      <c r="I104" s="187"/>
      <c r="J104" s="187"/>
      <c r="K104" s="187"/>
      <c r="L104" s="187"/>
      <c r="M104" s="187"/>
      <c r="N104" s="187"/>
      <c r="O104" s="187"/>
      <c r="P104" s="187"/>
      <c r="Q104" t="s">
        <v>293</v>
      </c>
      <c r="R104" t="s">
        <v>294</v>
      </c>
      <c r="S104" t="s">
        <v>285</v>
      </c>
      <c r="T104" t="s">
        <v>297</v>
      </c>
      <c r="U104" t="s">
        <v>287</v>
      </c>
      <c r="V104" t="s">
        <v>298</v>
      </c>
      <c r="W104" t="str">
        <f t="shared" si="3"/>
        <v>沐浴</v>
      </c>
    </row>
    <row r="105" spans="1:23" ht="55.9" customHeight="1" x14ac:dyDescent="0.4">
      <c r="A105" t="s">
        <v>182</v>
      </c>
      <c r="C105" s="187" t="s">
        <v>300</v>
      </c>
      <c r="D105" s="187"/>
      <c r="E105" s="187"/>
      <c r="F105" s="187"/>
      <c r="G105" s="187"/>
      <c r="H105" s="187"/>
      <c r="I105" s="187"/>
      <c r="J105" s="187"/>
      <c r="K105" s="187"/>
      <c r="L105" s="187"/>
      <c r="M105" s="187"/>
      <c r="N105" s="187"/>
      <c r="O105" s="187"/>
      <c r="P105" s="187"/>
      <c r="Q105" t="s">
        <v>290</v>
      </c>
      <c r="R105" t="s">
        <v>291</v>
      </c>
      <c r="S105" t="s">
        <v>295</v>
      </c>
      <c r="T105" t="s">
        <v>297</v>
      </c>
      <c r="U105" t="s">
        <v>287</v>
      </c>
      <c r="V105" t="s">
        <v>298</v>
      </c>
      <c r="W105" t="str">
        <f t="shared" si="3"/>
        <v>冠帯</v>
      </c>
    </row>
    <row r="106" spans="1:23" ht="55.9" customHeight="1" x14ac:dyDescent="0.4">
      <c r="A106" t="s">
        <v>183</v>
      </c>
      <c r="C106" s="187" t="s">
        <v>301</v>
      </c>
      <c r="D106" s="187"/>
      <c r="E106" s="187"/>
      <c r="F106" s="187"/>
      <c r="G106" s="187"/>
      <c r="H106" s="187"/>
      <c r="I106" s="187"/>
      <c r="J106" s="187"/>
      <c r="K106" s="187"/>
      <c r="L106" s="187"/>
      <c r="M106" s="187"/>
      <c r="N106" s="187"/>
      <c r="O106" s="187"/>
      <c r="P106" s="187"/>
      <c r="Q106" t="s">
        <v>293</v>
      </c>
      <c r="R106" t="s">
        <v>294</v>
      </c>
      <c r="S106" t="s">
        <v>285</v>
      </c>
      <c r="T106" t="s">
        <v>297</v>
      </c>
      <c r="U106" t="s">
        <v>302</v>
      </c>
      <c r="V106" t="s">
        <v>303</v>
      </c>
      <c r="W106" t="str">
        <f t="shared" si="3"/>
        <v>建禄</v>
      </c>
    </row>
    <row r="107" spans="1:23" ht="55.9" customHeight="1" x14ac:dyDescent="0.4">
      <c r="A107" t="s">
        <v>184</v>
      </c>
      <c r="C107" s="187" t="s">
        <v>304</v>
      </c>
      <c r="D107" s="187"/>
      <c r="E107" s="187"/>
      <c r="F107" s="187"/>
      <c r="G107" s="187"/>
      <c r="H107" s="187"/>
      <c r="I107" s="187"/>
      <c r="J107" s="187"/>
      <c r="K107" s="187"/>
      <c r="L107" s="187"/>
      <c r="M107" s="187"/>
      <c r="N107" s="187"/>
      <c r="O107" s="187"/>
      <c r="P107" s="187"/>
      <c r="Q107" t="s">
        <v>283</v>
      </c>
      <c r="R107" t="s">
        <v>291</v>
      </c>
      <c r="S107" t="s">
        <v>285</v>
      </c>
      <c r="T107" t="s">
        <v>297</v>
      </c>
      <c r="U107" t="s">
        <v>302</v>
      </c>
      <c r="V107" t="s">
        <v>303</v>
      </c>
      <c r="W107" t="str">
        <f t="shared" si="3"/>
        <v>帝旺</v>
      </c>
    </row>
    <row r="108" spans="1:23" ht="55.9" customHeight="1" x14ac:dyDescent="0.4">
      <c r="A108" t="s">
        <v>185</v>
      </c>
      <c r="C108" s="187" t="s">
        <v>305</v>
      </c>
      <c r="D108" s="187"/>
      <c r="E108" s="187"/>
      <c r="F108" s="187"/>
      <c r="G108" s="187"/>
      <c r="H108" s="187"/>
      <c r="I108" s="187"/>
      <c r="J108" s="187"/>
      <c r="K108" s="187"/>
      <c r="L108" s="187"/>
      <c r="M108" s="187"/>
      <c r="N108" s="187"/>
      <c r="O108" s="187"/>
      <c r="P108" s="187"/>
      <c r="Q108" t="s">
        <v>290</v>
      </c>
      <c r="R108" t="s">
        <v>294</v>
      </c>
      <c r="S108" t="s">
        <v>295</v>
      </c>
      <c r="T108" t="s">
        <v>297</v>
      </c>
      <c r="U108" t="s">
        <v>302</v>
      </c>
      <c r="V108" t="s">
        <v>303</v>
      </c>
      <c r="W108" t="str">
        <f t="shared" si="3"/>
        <v>衰</v>
      </c>
    </row>
    <row r="109" spans="1:23" ht="55.9" customHeight="1" x14ac:dyDescent="0.4">
      <c r="A109" t="s">
        <v>186</v>
      </c>
      <c r="C109" s="187" t="s">
        <v>306</v>
      </c>
      <c r="D109" s="187"/>
      <c r="E109" s="187"/>
      <c r="F109" s="187"/>
      <c r="G109" s="187"/>
      <c r="H109" s="187"/>
      <c r="I109" s="187"/>
      <c r="J109" s="187"/>
      <c r="K109" s="187"/>
      <c r="L109" s="187"/>
      <c r="M109" s="187"/>
      <c r="N109" s="187"/>
      <c r="O109" s="187"/>
      <c r="P109" s="187"/>
      <c r="Q109" t="s">
        <v>283</v>
      </c>
      <c r="R109" t="s">
        <v>291</v>
      </c>
      <c r="S109" t="s">
        <v>285</v>
      </c>
      <c r="T109" t="s">
        <v>286</v>
      </c>
      <c r="U109" t="s">
        <v>302</v>
      </c>
      <c r="V109" t="s">
        <v>307</v>
      </c>
      <c r="W109" t="str">
        <f t="shared" si="3"/>
        <v>病</v>
      </c>
    </row>
    <row r="110" spans="1:23" ht="55.9" customHeight="1" x14ac:dyDescent="0.4">
      <c r="A110" t="s">
        <v>187</v>
      </c>
      <c r="C110" s="187" t="s">
        <v>308</v>
      </c>
      <c r="D110" s="187"/>
      <c r="E110" s="187"/>
      <c r="F110" s="187"/>
      <c r="G110" s="187"/>
      <c r="H110" s="187"/>
      <c r="I110" s="187"/>
      <c r="J110" s="187"/>
      <c r="K110" s="187"/>
      <c r="L110" s="187"/>
      <c r="M110" s="187"/>
      <c r="N110" s="187"/>
      <c r="O110" s="187"/>
      <c r="P110" s="187"/>
      <c r="Q110" t="s">
        <v>293</v>
      </c>
      <c r="R110" t="s">
        <v>294</v>
      </c>
      <c r="S110" t="s">
        <v>285</v>
      </c>
      <c r="T110" t="s">
        <v>286</v>
      </c>
      <c r="U110" t="s">
        <v>302</v>
      </c>
      <c r="V110" t="s">
        <v>307</v>
      </c>
      <c r="W110" t="str">
        <f t="shared" si="3"/>
        <v>死</v>
      </c>
    </row>
    <row r="111" spans="1:23" ht="55.9" customHeight="1" x14ac:dyDescent="0.4">
      <c r="A111" t="s">
        <v>188</v>
      </c>
      <c r="C111" s="187" t="s">
        <v>309</v>
      </c>
      <c r="D111" s="187"/>
      <c r="E111" s="187"/>
      <c r="F111" s="187"/>
      <c r="G111" s="187"/>
      <c r="H111" s="187"/>
      <c r="I111" s="187"/>
      <c r="J111" s="187"/>
      <c r="K111" s="187"/>
      <c r="L111" s="187"/>
      <c r="M111" s="187"/>
      <c r="N111" s="187"/>
      <c r="O111" s="187"/>
      <c r="P111" s="187"/>
      <c r="Q111" t="s">
        <v>290</v>
      </c>
      <c r="R111" t="s">
        <v>291</v>
      </c>
      <c r="S111" t="s">
        <v>295</v>
      </c>
      <c r="T111" t="s">
        <v>286</v>
      </c>
      <c r="U111" t="s">
        <v>302</v>
      </c>
      <c r="V111" t="s">
        <v>307</v>
      </c>
      <c r="W111" t="str">
        <f t="shared" si="3"/>
        <v>墓</v>
      </c>
    </row>
    <row r="113" spans="1:21" x14ac:dyDescent="0.4">
      <c r="B113" t="s">
        <v>310</v>
      </c>
      <c r="C113" t="s">
        <v>311</v>
      </c>
      <c r="D113" t="s">
        <v>312</v>
      </c>
      <c r="E113" t="s">
        <v>313</v>
      </c>
    </row>
    <row r="114" spans="1:21" x14ac:dyDescent="0.4">
      <c r="A114" t="s">
        <v>283</v>
      </c>
      <c r="B114" t="s">
        <v>314</v>
      </c>
      <c r="C114" t="s">
        <v>315</v>
      </c>
      <c r="D114" t="s">
        <v>316</v>
      </c>
      <c r="E114" t="s">
        <v>317</v>
      </c>
    </row>
    <row r="115" spans="1:21" x14ac:dyDescent="0.4">
      <c r="A115" t="s">
        <v>290</v>
      </c>
      <c r="B115" t="s">
        <v>318</v>
      </c>
      <c r="C115" t="s">
        <v>319</v>
      </c>
      <c r="D115" t="s">
        <v>320</v>
      </c>
      <c r="E115" t="s">
        <v>321</v>
      </c>
    </row>
    <row r="116" spans="1:21" x14ac:dyDescent="0.4">
      <c r="A116" t="s">
        <v>293</v>
      </c>
      <c r="B116" t="s">
        <v>322</v>
      </c>
      <c r="C116" t="s">
        <v>323</v>
      </c>
      <c r="D116" t="s">
        <v>324</v>
      </c>
      <c r="E116" t="s">
        <v>325</v>
      </c>
      <c r="Q116" t="s">
        <v>326</v>
      </c>
    </row>
    <row r="117" spans="1:21" x14ac:dyDescent="0.4">
      <c r="Q117" t="s">
        <v>160</v>
      </c>
      <c r="R117" t="s">
        <v>327</v>
      </c>
      <c r="S117" t="s">
        <v>326</v>
      </c>
      <c r="T117" t="s">
        <v>328</v>
      </c>
      <c r="U117" t="s">
        <v>329</v>
      </c>
    </row>
    <row r="118" spans="1:21" x14ac:dyDescent="0.4">
      <c r="A118" s="1" t="s">
        <v>137</v>
      </c>
      <c r="B118" s="1" t="s">
        <v>149</v>
      </c>
      <c r="C118" t="s">
        <v>330</v>
      </c>
      <c r="D118" t="s">
        <v>331</v>
      </c>
      <c r="E118" t="s">
        <v>332</v>
      </c>
      <c r="F118" t="s">
        <v>333</v>
      </c>
      <c r="Q118" t="s">
        <v>193</v>
      </c>
      <c r="R118" t="s">
        <v>334</v>
      </c>
      <c r="S118" t="s">
        <v>335</v>
      </c>
      <c r="T118" t="s">
        <v>336</v>
      </c>
      <c r="U118" t="s">
        <v>337</v>
      </c>
    </row>
    <row r="119" spans="1:21" x14ac:dyDescent="0.4">
      <c r="A119" s="1" t="s">
        <v>138</v>
      </c>
      <c r="B119" s="1" t="s">
        <v>150</v>
      </c>
      <c r="C119" t="s">
        <v>330</v>
      </c>
      <c r="D119" t="s">
        <v>338</v>
      </c>
      <c r="E119" t="s">
        <v>339</v>
      </c>
      <c r="F119" t="s">
        <v>340</v>
      </c>
      <c r="R119" t="s">
        <v>341</v>
      </c>
      <c r="S119" t="s">
        <v>342</v>
      </c>
      <c r="T119" t="s">
        <v>343</v>
      </c>
      <c r="U119" t="s">
        <v>344</v>
      </c>
    </row>
    <row r="120" spans="1:21" x14ac:dyDescent="0.4">
      <c r="A120" s="1" t="s">
        <v>139</v>
      </c>
      <c r="B120" s="1" t="s">
        <v>151</v>
      </c>
      <c r="C120" t="s">
        <v>345</v>
      </c>
      <c r="D120" t="s">
        <v>346</v>
      </c>
      <c r="E120" t="s">
        <v>347</v>
      </c>
      <c r="F120" t="s">
        <v>348</v>
      </c>
      <c r="R120" t="s">
        <v>349</v>
      </c>
      <c r="S120" t="s">
        <v>350</v>
      </c>
      <c r="T120" t="s">
        <v>351</v>
      </c>
      <c r="U120" t="s">
        <v>352</v>
      </c>
    </row>
    <row r="121" spans="1:21" x14ac:dyDescent="0.4">
      <c r="A121" s="1" t="s">
        <v>140</v>
      </c>
      <c r="B121" s="1" t="s">
        <v>152</v>
      </c>
      <c r="C121" t="s">
        <v>345</v>
      </c>
      <c r="D121" t="s">
        <v>353</v>
      </c>
      <c r="E121" t="s">
        <v>354</v>
      </c>
      <c r="F121" t="s">
        <v>355</v>
      </c>
      <c r="R121" t="s">
        <v>356</v>
      </c>
      <c r="S121" t="s">
        <v>357</v>
      </c>
      <c r="T121" t="s">
        <v>358</v>
      </c>
      <c r="U121" t="s">
        <v>359</v>
      </c>
    </row>
    <row r="122" spans="1:21" x14ac:dyDescent="0.4">
      <c r="A122" s="1" t="s">
        <v>141</v>
      </c>
      <c r="B122" s="1" t="s">
        <v>153</v>
      </c>
      <c r="C122" t="s">
        <v>360</v>
      </c>
      <c r="D122" t="s">
        <v>361</v>
      </c>
      <c r="E122" t="s">
        <v>362</v>
      </c>
      <c r="F122" t="s">
        <v>363</v>
      </c>
      <c r="R122" t="s">
        <v>364</v>
      </c>
      <c r="S122" t="s">
        <v>365</v>
      </c>
      <c r="T122" t="s">
        <v>366</v>
      </c>
      <c r="U122" t="s">
        <v>367</v>
      </c>
    </row>
    <row r="123" spans="1:21" x14ac:dyDescent="0.4">
      <c r="A123" s="1" t="s">
        <v>142</v>
      </c>
      <c r="B123" s="1" t="s">
        <v>154</v>
      </c>
      <c r="C123" t="s">
        <v>360</v>
      </c>
      <c r="D123" t="s">
        <v>368</v>
      </c>
      <c r="E123" t="s">
        <v>369</v>
      </c>
      <c r="F123" t="s">
        <v>370</v>
      </c>
    </row>
    <row r="124" spans="1:21" x14ac:dyDescent="0.4">
      <c r="A124" s="1" t="s">
        <v>143</v>
      </c>
      <c r="B124" s="1" t="s">
        <v>155</v>
      </c>
      <c r="C124" t="s">
        <v>371</v>
      </c>
      <c r="D124" t="s">
        <v>372</v>
      </c>
      <c r="E124" t="s">
        <v>373</v>
      </c>
      <c r="F124" t="s">
        <v>374</v>
      </c>
    </row>
    <row r="125" spans="1:21" x14ac:dyDescent="0.4">
      <c r="A125" s="1" t="s">
        <v>144</v>
      </c>
      <c r="B125" s="1" t="s">
        <v>156</v>
      </c>
      <c r="C125" t="s">
        <v>371</v>
      </c>
      <c r="D125" t="s">
        <v>375</v>
      </c>
      <c r="E125" t="s">
        <v>376</v>
      </c>
      <c r="F125" t="s">
        <v>377</v>
      </c>
    </row>
    <row r="126" spans="1:21" x14ac:dyDescent="0.4">
      <c r="A126" s="1" t="s">
        <v>145</v>
      </c>
      <c r="B126" s="1" t="s">
        <v>157</v>
      </c>
      <c r="C126" t="s">
        <v>378</v>
      </c>
      <c r="D126" t="s">
        <v>379</v>
      </c>
      <c r="E126" t="s">
        <v>380</v>
      </c>
      <c r="F126" t="s">
        <v>381</v>
      </c>
    </row>
    <row r="127" spans="1:21" x14ac:dyDescent="0.4">
      <c r="A127" s="1" t="s">
        <v>146</v>
      </c>
      <c r="B127" s="1" t="s">
        <v>158</v>
      </c>
      <c r="C127" t="s">
        <v>378</v>
      </c>
      <c r="D127" t="s">
        <v>382</v>
      </c>
      <c r="E127" t="s">
        <v>383</v>
      </c>
      <c r="F127" t="s">
        <v>384</v>
      </c>
    </row>
    <row r="129" spans="1:2" x14ac:dyDescent="0.4">
      <c r="A129" s="1" t="s">
        <v>385</v>
      </c>
      <c r="B129" s="23" t="s">
        <v>386</v>
      </c>
    </row>
    <row r="130" spans="1:2" x14ac:dyDescent="0.4">
      <c r="A130" s="1" t="s">
        <v>387</v>
      </c>
      <c r="B130" s="23" t="s">
        <v>388</v>
      </c>
    </row>
    <row r="131" spans="1:2" x14ac:dyDescent="0.4">
      <c r="A131" s="1" t="s">
        <v>389</v>
      </c>
      <c r="B131" t="s">
        <v>390</v>
      </c>
    </row>
    <row r="132" spans="1:2" x14ac:dyDescent="0.4">
      <c r="A132" s="1" t="s">
        <v>391</v>
      </c>
      <c r="B132" t="s">
        <v>392</v>
      </c>
    </row>
    <row r="133" spans="1:2" x14ac:dyDescent="0.4">
      <c r="A133" s="1" t="s">
        <v>393</v>
      </c>
      <c r="B133" t="s">
        <v>394</v>
      </c>
    </row>
    <row r="134" spans="1:2" x14ac:dyDescent="0.4">
      <c r="A134" s="1" t="s">
        <v>395</v>
      </c>
      <c r="B134" t="s">
        <v>396</v>
      </c>
    </row>
    <row r="135" spans="1:2" x14ac:dyDescent="0.4">
      <c r="A135" s="1" t="s">
        <v>397</v>
      </c>
      <c r="B135" t="s">
        <v>398</v>
      </c>
    </row>
    <row r="136" spans="1:2" x14ac:dyDescent="0.4">
      <c r="A136" s="1" t="s">
        <v>399</v>
      </c>
      <c r="B136" t="s">
        <v>400</v>
      </c>
    </row>
    <row r="137" spans="1:2" x14ac:dyDescent="0.4">
      <c r="A137" s="1" t="s">
        <v>401</v>
      </c>
    </row>
    <row r="138" spans="1:2" x14ac:dyDescent="0.4">
      <c r="A138" s="1" t="s">
        <v>402</v>
      </c>
    </row>
    <row r="139" spans="1:2" x14ac:dyDescent="0.4">
      <c r="A139" s="1" t="s">
        <v>403</v>
      </c>
    </row>
    <row r="140" spans="1:2" x14ac:dyDescent="0.4">
      <c r="A140" s="1" t="s">
        <v>404</v>
      </c>
      <c r="B140" t="s">
        <v>405</v>
      </c>
    </row>
    <row r="141" spans="1:2" x14ac:dyDescent="0.4">
      <c r="A141" s="1" t="s">
        <v>406</v>
      </c>
      <c r="B141" t="s">
        <v>407</v>
      </c>
    </row>
    <row r="142" spans="1:2" x14ac:dyDescent="0.4">
      <c r="A142" s="1" t="s">
        <v>408</v>
      </c>
      <c r="B142" t="s">
        <v>409</v>
      </c>
    </row>
    <row r="143" spans="1:2" x14ac:dyDescent="0.4">
      <c r="A143" s="1" t="s">
        <v>410</v>
      </c>
      <c r="B143" t="s">
        <v>411</v>
      </c>
    </row>
    <row r="144" spans="1:2" x14ac:dyDescent="0.4">
      <c r="A144" s="1" t="s">
        <v>412</v>
      </c>
      <c r="B144" t="s">
        <v>413</v>
      </c>
    </row>
    <row r="145" spans="1:5" x14ac:dyDescent="0.4">
      <c r="A145" s="1" t="s">
        <v>414</v>
      </c>
      <c r="B145" t="s">
        <v>415</v>
      </c>
    </row>
    <row r="146" spans="1:5" x14ac:dyDescent="0.4">
      <c r="A146" s="1" t="s">
        <v>416</v>
      </c>
      <c r="B146" t="s">
        <v>417</v>
      </c>
    </row>
    <row r="147" spans="1:5" x14ac:dyDescent="0.4">
      <c r="A147" s="1" t="s">
        <v>418</v>
      </c>
      <c r="B147" t="s">
        <v>419</v>
      </c>
    </row>
    <row r="148" spans="1:5" x14ac:dyDescent="0.4">
      <c r="A148" s="1" t="s">
        <v>164</v>
      </c>
      <c r="B148" t="s">
        <v>420</v>
      </c>
    </row>
    <row r="150" spans="1:5" x14ac:dyDescent="0.4">
      <c r="A150" s="1" t="s">
        <v>201</v>
      </c>
      <c r="B150" t="s">
        <v>200</v>
      </c>
    </row>
    <row r="151" spans="1:5" x14ac:dyDescent="0.4">
      <c r="A151" s="1" t="s">
        <v>421</v>
      </c>
      <c r="B151" t="s">
        <v>422</v>
      </c>
    </row>
    <row r="152" spans="1:5" x14ac:dyDescent="0.4">
      <c r="A152" s="1" t="s">
        <v>423</v>
      </c>
      <c r="B152" t="s">
        <v>402</v>
      </c>
    </row>
    <row r="153" spans="1:5" x14ac:dyDescent="0.4">
      <c r="A153" s="1" t="s">
        <v>424</v>
      </c>
      <c r="B153" t="s">
        <v>425</v>
      </c>
      <c r="C153" t="s">
        <v>426</v>
      </c>
      <c r="D153" t="s">
        <v>427</v>
      </c>
      <c r="E153" t="s">
        <v>428</v>
      </c>
    </row>
    <row r="154" spans="1:5" x14ac:dyDescent="0.4">
      <c r="A154" s="1" t="s">
        <v>429</v>
      </c>
      <c r="B154" t="s">
        <v>430</v>
      </c>
    </row>
    <row r="155" spans="1:5" x14ac:dyDescent="0.4">
      <c r="A155" s="1" t="s">
        <v>431</v>
      </c>
      <c r="B155" t="s">
        <v>432</v>
      </c>
    </row>
    <row r="156" spans="1:5" x14ac:dyDescent="0.4">
      <c r="A156" s="1" t="s">
        <v>433</v>
      </c>
      <c r="B156" t="s">
        <v>434</v>
      </c>
    </row>
    <row r="158" spans="1:5" x14ac:dyDescent="0.4">
      <c r="A158" s="27" t="s">
        <v>435</v>
      </c>
      <c r="B158" s="27" t="s">
        <v>436</v>
      </c>
    </row>
    <row r="159" spans="1:5" x14ac:dyDescent="0.4">
      <c r="A159" s="1" t="s">
        <v>137</v>
      </c>
      <c r="B159" s="1" t="s">
        <v>137</v>
      </c>
      <c r="C159" t="str">
        <f>A159&amp;B159</f>
        <v>比肩比肩</v>
      </c>
      <c r="D159" t="s">
        <v>437</v>
      </c>
    </row>
    <row r="160" spans="1:5" x14ac:dyDescent="0.4">
      <c r="A160" s="1" t="s">
        <v>137</v>
      </c>
      <c r="B160" s="1" t="s">
        <v>138</v>
      </c>
      <c r="C160" t="str">
        <f t="shared" ref="C160:C223" si="4">A160&amp;B160</f>
        <v>比肩劫財</v>
      </c>
      <c r="D160" t="s">
        <v>438</v>
      </c>
    </row>
    <row r="161" spans="1:4" x14ac:dyDescent="0.4">
      <c r="A161" s="1" t="s">
        <v>137</v>
      </c>
      <c r="B161" s="1" t="s">
        <v>139</v>
      </c>
      <c r="C161" t="str">
        <f t="shared" si="4"/>
        <v>比肩食神</v>
      </c>
      <c r="D161" t="s">
        <v>439</v>
      </c>
    </row>
    <row r="162" spans="1:4" x14ac:dyDescent="0.4">
      <c r="A162" s="1" t="s">
        <v>137</v>
      </c>
      <c r="B162" s="1" t="s">
        <v>140</v>
      </c>
      <c r="C162" t="str">
        <f t="shared" si="4"/>
        <v>比肩傷官</v>
      </c>
      <c r="D162" t="s">
        <v>440</v>
      </c>
    </row>
    <row r="163" spans="1:4" x14ac:dyDescent="0.4">
      <c r="A163" s="1" t="s">
        <v>137</v>
      </c>
      <c r="B163" s="1" t="s">
        <v>141</v>
      </c>
      <c r="C163" t="str">
        <f t="shared" si="4"/>
        <v>比肩偏財</v>
      </c>
      <c r="D163" t="s">
        <v>441</v>
      </c>
    </row>
    <row r="164" spans="1:4" x14ac:dyDescent="0.4">
      <c r="A164" s="1" t="s">
        <v>137</v>
      </c>
      <c r="B164" s="1" t="s">
        <v>142</v>
      </c>
      <c r="C164" t="str">
        <f t="shared" si="4"/>
        <v>比肩正財</v>
      </c>
      <c r="D164" t="s">
        <v>442</v>
      </c>
    </row>
    <row r="165" spans="1:4" x14ac:dyDescent="0.4">
      <c r="A165" s="1" t="s">
        <v>137</v>
      </c>
      <c r="B165" s="1" t="s">
        <v>143</v>
      </c>
      <c r="C165" t="str">
        <f t="shared" si="4"/>
        <v>比肩偏官</v>
      </c>
      <c r="D165" t="s">
        <v>443</v>
      </c>
    </row>
    <row r="166" spans="1:4" x14ac:dyDescent="0.4">
      <c r="A166" s="1" t="s">
        <v>137</v>
      </c>
      <c r="B166" s="1" t="s">
        <v>144</v>
      </c>
      <c r="C166" t="str">
        <f t="shared" si="4"/>
        <v>比肩正官</v>
      </c>
      <c r="D166" t="s">
        <v>444</v>
      </c>
    </row>
    <row r="167" spans="1:4" x14ac:dyDescent="0.4">
      <c r="A167" s="1" t="s">
        <v>137</v>
      </c>
      <c r="B167" s="1" t="s">
        <v>145</v>
      </c>
      <c r="C167" t="str">
        <f t="shared" si="4"/>
        <v>比肩偏印</v>
      </c>
      <c r="D167" t="s">
        <v>445</v>
      </c>
    </row>
    <row r="168" spans="1:4" x14ac:dyDescent="0.4">
      <c r="A168" s="1" t="s">
        <v>137</v>
      </c>
      <c r="B168" s="1" t="s">
        <v>146</v>
      </c>
      <c r="C168" t="str">
        <f t="shared" si="4"/>
        <v>比肩印綬</v>
      </c>
      <c r="D168" t="s">
        <v>446</v>
      </c>
    </row>
    <row r="169" spans="1:4" x14ac:dyDescent="0.4">
      <c r="A169" s="1" t="s">
        <v>138</v>
      </c>
      <c r="B169" s="1" t="s">
        <v>137</v>
      </c>
      <c r="C169" t="str">
        <f t="shared" si="4"/>
        <v>劫財比肩</v>
      </c>
      <c r="D169" t="s">
        <v>447</v>
      </c>
    </row>
    <row r="170" spans="1:4" x14ac:dyDescent="0.4">
      <c r="A170" s="1" t="s">
        <v>138</v>
      </c>
      <c r="B170" s="1" t="s">
        <v>138</v>
      </c>
      <c r="C170" t="str">
        <f t="shared" si="4"/>
        <v>劫財劫財</v>
      </c>
      <c r="D170" t="s">
        <v>448</v>
      </c>
    </row>
    <row r="171" spans="1:4" x14ac:dyDescent="0.4">
      <c r="A171" s="1" t="s">
        <v>138</v>
      </c>
      <c r="B171" s="1" t="s">
        <v>139</v>
      </c>
      <c r="C171" t="str">
        <f t="shared" si="4"/>
        <v>劫財食神</v>
      </c>
      <c r="D171" t="s">
        <v>449</v>
      </c>
    </row>
    <row r="172" spans="1:4" x14ac:dyDescent="0.4">
      <c r="A172" s="1" t="s">
        <v>138</v>
      </c>
      <c r="B172" s="1" t="s">
        <v>140</v>
      </c>
      <c r="C172" t="str">
        <f t="shared" si="4"/>
        <v>劫財傷官</v>
      </c>
      <c r="D172" t="s">
        <v>450</v>
      </c>
    </row>
    <row r="173" spans="1:4" x14ac:dyDescent="0.4">
      <c r="A173" s="1" t="s">
        <v>138</v>
      </c>
      <c r="B173" s="1" t="s">
        <v>141</v>
      </c>
      <c r="C173" t="str">
        <f t="shared" si="4"/>
        <v>劫財偏財</v>
      </c>
      <c r="D173" t="s">
        <v>451</v>
      </c>
    </row>
    <row r="174" spans="1:4" x14ac:dyDescent="0.4">
      <c r="A174" s="1" t="s">
        <v>138</v>
      </c>
      <c r="B174" s="1" t="s">
        <v>142</v>
      </c>
      <c r="C174" t="str">
        <f t="shared" si="4"/>
        <v>劫財正財</v>
      </c>
      <c r="D174" t="s">
        <v>452</v>
      </c>
    </row>
    <row r="175" spans="1:4" x14ac:dyDescent="0.4">
      <c r="A175" s="1" t="s">
        <v>138</v>
      </c>
      <c r="B175" s="1" t="s">
        <v>143</v>
      </c>
      <c r="C175" t="str">
        <f t="shared" si="4"/>
        <v>劫財偏官</v>
      </c>
      <c r="D175" t="s">
        <v>453</v>
      </c>
    </row>
    <row r="176" spans="1:4" x14ac:dyDescent="0.4">
      <c r="A176" s="1" t="s">
        <v>138</v>
      </c>
      <c r="B176" s="1" t="s">
        <v>144</v>
      </c>
      <c r="C176" t="str">
        <f t="shared" si="4"/>
        <v>劫財正官</v>
      </c>
      <c r="D176" t="s">
        <v>454</v>
      </c>
    </row>
    <row r="177" spans="1:4" x14ac:dyDescent="0.4">
      <c r="A177" s="1" t="s">
        <v>138</v>
      </c>
      <c r="B177" s="1" t="s">
        <v>145</v>
      </c>
      <c r="C177" t="str">
        <f t="shared" si="4"/>
        <v>劫財偏印</v>
      </c>
      <c r="D177" t="s">
        <v>455</v>
      </c>
    </row>
    <row r="178" spans="1:4" x14ac:dyDescent="0.4">
      <c r="A178" s="1" t="s">
        <v>138</v>
      </c>
      <c r="B178" s="1" t="s">
        <v>146</v>
      </c>
      <c r="C178" t="str">
        <f t="shared" si="4"/>
        <v>劫財印綬</v>
      </c>
      <c r="D178" t="s">
        <v>456</v>
      </c>
    </row>
    <row r="179" spans="1:4" x14ac:dyDescent="0.4">
      <c r="A179" s="1" t="s">
        <v>139</v>
      </c>
      <c r="B179" s="1" t="s">
        <v>137</v>
      </c>
      <c r="C179" t="str">
        <f t="shared" si="4"/>
        <v>食神比肩</v>
      </c>
      <c r="D179" t="s">
        <v>457</v>
      </c>
    </row>
    <row r="180" spans="1:4" x14ac:dyDescent="0.4">
      <c r="A180" s="1" t="s">
        <v>139</v>
      </c>
      <c r="B180" s="1" t="s">
        <v>138</v>
      </c>
      <c r="C180" t="str">
        <f t="shared" si="4"/>
        <v>食神劫財</v>
      </c>
      <c r="D180" t="s">
        <v>458</v>
      </c>
    </row>
    <row r="181" spans="1:4" x14ac:dyDescent="0.4">
      <c r="A181" s="1" t="s">
        <v>139</v>
      </c>
      <c r="B181" s="1" t="s">
        <v>139</v>
      </c>
      <c r="C181" t="str">
        <f t="shared" si="4"/>
        <v>食神食神</v>
      </c>
      <c r="D181" t="s">
        <v>459</v>
      </c>
    </row>
    <row r="182" spans="1:4" x14ac:dyDescent="0.4">
      <c r="A182" s="1" t="s">
        <v>139</v>
      </c>
      <c r="B182" s="1" t="s">
        <v>140</v>
      </c>
      <c r="C182" t="str">
        <f t="shared" si="4"/>
        <v>食神傷官</v>
      </c>
      <c r="D182" t="s">
        <v>460</v>
      </c>
    </row>
    <row r="183" spans="1:4" x14ac:dyDescent="0.4">
      <c r="A183" s="1" t="s">
        <v>139</v>
      </c>
      <c r="B183" s="1" t="s">
        <v>141</v>
      </c>
      <c r="C183" t="str">
        <f t="shared" si="4"/>
        <v>食神偏財</v>
      </c>
      <c r="D183" t="s">
        <v>461</v>
      </c>
    </row>
    <row r="184" spans="1:4" x14ac:dyDescent="0.4">
      <c r="A184" s="1" t="s">
        <v>139</v>
      </c>
      <c r="B184" s="1" t="s">
        <v>142</v>
      </c>
      <c r="C184" t="str">
        <f t="shared" si="4"/>
        <v>食神正財</v>
      </c>
      <c r="D184" t="s">
        <v>462</v>
      </c>
    </row>
    <row r="185" spans="1:4" x14ac:dyDescent="0.4">
      <c r="A185" s="1" t="s">
        <v>139</v>
      </c>
      <c r="B185" s="1" t="s">
        <v>143</v>
      </c>
      <c r="C185" t="str">
        <f t="shared" si="4"/>
        <v>食神偏官</v>
      </c>
      <c r="D185" t="s">
        <v>463</v>
      </c>
    </row>
    <row r="186" spans="1:4" x14ac:dyDescent="0.4">
      <c r="A186" s="1" t="s">
        <v>139</v>
      </c>
      <c r="B186" s="1" t="s">
        <v>144</v>
      </c>
      <c r="C186" t="str">
        <f t="shared" si="4"/>
        <v>食神正官</v>
      </c>
      <c r="D186" t="s">
        <v>464</v>
      </c>
    </row>
    <row r="187" spans="1:4" x14ac:dyDescent="0.4">
      <c r="A187" s="1" t="s">
        <v>139</v>
      </c>
      <c r="B187" s="1" t="s">
        <v>145</v>
      </c>
      <c r="C187" t="str">
        <f t="shared" si="4"/>
        <v>食神偏印</v>
      </c>
      <c r="D187" t="s">
        <v>465</v>
      </c>
    </row>
    <row r="188" spans="1:4" x14ac:dyDescent="0.4">
      <c r="A188" s="1" t="s">
        <v>139</v>
      </c>
      <c r="B188" s="1" t="s">
        <v>146</v>
      </c>
      <c r="C188" t="str">
        <f t="shared" si="4"/>
        <v>食神印綬</v>
      </c>
      <c r="D188" t="s">
        <v>466</v>
      </c>
    </row>
    <row r="189" spans="1:4" x14ac:dyDescent="0.4">
      <c r="A189" s="1" t="s">
        <v>140</v>
      </c>
      <c r="B189" s="1" t="s">
        <v>137</v>
      </c>
      <c r="C189" t="str">
        <f t="shared" si="4"/>
        <v>傷官比肩</v>
      </c>
      <c r="D189" t="s">
        <v>467</v>
      </c>
    </row>
    <row r="190" spans="1:4" x14ac:dyDescent="0.4">
      <c r="A190" s="1" t="s">
        <v>140</v>
      </c>
      <c r="B190" s="1" t="s">
        <v>138</v>
      </c>
      <c r="C190" t="str">
        <f t="shared" si="4"/>
        <v>傷官劫財</v>
      </c>
      <c r="D190" t="s">
        <v>468</v>
      </c>
    </row>
    <row r="191" spans="1:4" x14ac:dyDescent="0.4">
      <c r="A191" s="1" t="s">
        <v>140</v>
      </c>
      <c r="B191" s="1" t="s">
        <v>139</v>
      </c>
      <c r="C191" t="str">
        <f t="shared" si="4"/>
        <v>傷官食神</v>
      </c>
      <c r="D191" t="s">
        <v>469</v>
      </c>
    </row>
    <row r="192" spans="1:4" x14ac:dyDescent="0.4">
      <c r="A192" s="1" t="s">
        <v>140</v>
      </c>
      <c r="B192" s="1" t="s">
        <v>140</v>
      </c>
      <c r="C192" t="str">
        <f t="shared" si="4"/>
        <v>傷官傷官</v>
      </c>
      <c r="D192" t="s">
        <v>470</v>
      </c>
    </row>
    <row r="193" spans="1:4" x14ac:dyDescent="0.4">
      <c r="A193" s="1" t="s">
        <v>140</v>
      </c>
      <c r="B193" s="1" t="s">
        <v>141</v>
      </c>
      <c r="C193" t="str">
        <f t="shared" si="4"/>
        <v>傷官偏財</v>
      </c>
      <c r="D193" t="s">
        <v>471</v>
      </c>
    </row>
    <row r="194" spans="1:4" x14ac:dyDescent="0.4">
      <c r="A194" s="1" t="s">
        <v>140</v>
      </c>
      <c r="B194" s="1" t="s">
        <v>142</v>
      </c>
      <c r="C194" t="str">
        <f t="shared" si="4"/>
        <v>傷官正財</v>
      </c>
      <c r="D194" t="s">
        <v>472</v>
      </c>
    </row>
    <row r="195" spans="1:4" x14ac:dyDescent="0.4">
      <c r="A195" s="1" t="s">
        <v>140</v>
      </c>
      <c r="B195" s="1" t="s">
        <v>143</v>
      </c>
      <c r="C195" t="str">
        <f t="shared" si="4"/>
        <v>傷官偏官</v>
      </c>
      <c r="D195" t="s">
        <v>473</v>
      </c>
    </row>
    <row r="196" spans="1:4" x14ac:dyDescent="0.4">
      <c r="A196" s="1" t="s">
        <v>140</v>
      </c>
      <c r="B196" s="1" t="s">
        <v>144</v>
      </c>
      <c r="C196" t="str">
        <f t="shared" si="4"/>
        <v>傷官正官</v>
      </c>
      <c r="D196" t="s">
        <v>474</v>
      </c>
    </row>
    <row r="197" spans="1:4" x14ac:dyDescent="0.4">
      <c r="A197" s="1" t="s">
        <v>140</v>
      </c>
      <c r="B197" s="1" t="s">
        <v>145</v>
      </c>
      <c r="C197" t="str">
        <f t="shared" si="4"/>
        <v>傷官偏印</v>
      </c>
      <c r="D197" t="s">
        <v>475</v>
      </c>
    </row>
    <row r="198" spans="1:4" x14ac:dyDescent="0.4">
      <c r="A198" s="1" t="s">
        <v>140</v>
      </c>
      <c r="B198" s="1" t="s">
        <v>146</v>
      </c>
      <c r="C198" t="str">
        <f t="shared" si="4"/>
        <v>傷官印綬</v>
      </c>
      <c r="D198" t="s">
        <v>476</v>
      </c>
    </row>
    <row r="199" spans="1:4" x14ac:dyDescent="0.4">
      <c r="A199" s="1" t="s">
        <v>141</v>
      </c>
      <c r="B199" s="1" t="s">
        <v>137</v>
      </c>
      <c r="C199" t="str">
        <f t="shared" si="4"/>
        <v>偏財比肩</v>
      </c>
      <c r="D199" t="s">
        <v>477</v>
      </c>
    </row>
    <row r="200" spans="1:4" x14ac:dyDescent="0.4">
      <c r="A200" s="1" t="s">
        <v>141</v>
      </c>
      <c r="B200" s="1" t="s">
        <v>138</v>
      </c>
      <c r="C200" t="str">
        <f t="shared" si="4"/>
        <v>偏財劫財</v>
      </c>
      <c r="D200" t="s">
        <v>478</v>
      </c>
    </row>
    <row r="201" spans="1:4" x14ac:dyDescent="0.4">
      <c r="A201" s="1" t="s">
        <v>141</v>
      </c>
      <c r="B201" s="1" t="s">
        <v>139</v>
      </c>
      <c r="C201" t="str">
        <f t="shared" si="4"/>
        <v>偏財食神</v>
      </c>
      <c r="D201" t="s">
        <v>479</v>
      </c>
    </row>
    <row r="202" spans="1:4" x14ac:dyDescent="0.4">
      <c r="A202" s="1" t="s">
        <v>141</v>
      </c>
      <c r="B202" s="1" t="s">
        <v>140</v>
      </c>
      <c r="C202" t="str">
        <f t="shared" si="4"/>
        <v>偏財傷官</v>
      </c>
      <c r="D202" t="s">
        <v>480</v>
      </c>
    </row>
    <row r="203" spans="1:4" x14ac:dyDescent="0.4">
      <c r="A203" s="1" t="s">
        <v>141</v>
      </c>
      <c r="B203" s="1" t="s">
        <v>141</v>
      </c>
      <c r="C203" t="str">
        <f t="shared" si="4"/>
        <v>偏財偏財</v>
      </c>
      <c r="D203" t="s">
        <v>481</v>
      </c>
    </row>
    <row r="204" spans="1:4" x14ac:dyDescent="0.4">
      <c r="A204" s="1" t="s">
        <v>141</v>
      </c>
      <c r="B204" s="1" t="s">
        <v>142</v>
      </c>
      <c r="C204" t="str">
        <f t="shared" si="4"/>
        <v>偏財正財</v>
      </c>
      <c r="D204" t="s">
        <v>482</v>
      </c>
    </row>
    <row r="205" spans="1:4" x14ac:dyDescent="0.4">
      <c r="A205" s="1" t="s">
        <v>141</v>
      </c>
      <c r="B205" s="1" t="s">
        <v>143</v>
      </c>
      <c r="C205" t="str">
        <f t="shared" si="4"/>
        <v>偏財偏官</v>
      </c>
      <c r="D205" t="s">
        <v>483</v>
      </c>
    </row>
    <row r="206" spans="1:4" x14ac:dyDescent="0.4">
      <c r="A206" s="1" t="s">
        <v>141</v>
      </c>
      <c r="B206" s="1" t="s">
        <v>144</v>
      </c>
      <c r="C206" t="str">
        <f t="shared" si="4"/>
        <v>偏財正官</v>
      </c>
      <c r="D206" t="s">
        <v>484</v>
      </c>
    </row>
    <row r="207" spans="1:4" x14ac:dyDescent="0.4">
      <c r="A207" s="1" t="s">
        <v>141</v>
      </c>
      <c r="B207" s="1" t="s">
        <v>145</v>
      </c>
      <c r="C207" t="str">
        <f t="shared" si="4"/>
        <v>偏財偏印</v>
      </c>
      <c r="D207" t="s">
        <v>485</v>
      </c>
    </row>
    <row r="208" spans="1:4" x14ac:dyDescent="0.4">
      <c r="A208" s="1" t="s">
        <v>141</v>
      </c>
      <c r="B208" s="1" t="s">
        <v>146</v>
      </c>
      <c r="C208" t="str">
        <f t="shared" si="4"/>
        <v>偏財印綬</v>
      </c>
      <c r="D208" t="s">
        <v>486</v>
      </c>
    </row>
    <row r="209" spans="1:4" x14ac:dyDescent="0.4">
      <c r="A209" s="1" t="s">
        <v>142</v>
      </c>
      <c r="B209" s="1" t="s">
        <v>137</v>
      </c>
      <c r="C209" t="str">
        <f t="shared" si="4"/>
        <v>正財比肩</v>
      </c>
      <c r="D209" t="s">
        <v>487</v>
      </c>
    </row>
    <row r="210" spans="1:4" x14ac:dyDescent="0.4">
      <c r="A210" s="1" t="s">
        <v>142</v>
      </c>
      <c r="B210" s="1" t="s">
        <v>138</v>
      </c>
      <c r="C210" t="str">
        <f t="shared" si="4"/>
        <v>正財劫財</v>
      </c>
      <c r="D210" t="s">
        <v>488</v>
      </c>
    </row>
    <row r="211" spans="1:4" x14ac:dyDescent="0.4">
      <c r="A211" s="1" t="s">
        <v>142</v>
      </c>
      <c r="B211" s="1" t="s">
        <v>139</v>
      </c>
      <c r="C211" t="str">
        <f t="shared" si="4"/>
        <v>正財食神</v>
      </c>
      <c r="D211" t="s">
        <v>489</v>
      </c>
    </row>
    <row r="212" spans="1:4" x14ac:dyDescent="0.4">
      <c r="A212" s="1" t="s">
        <v>142</v>
      </c>
      <c r="B212" s="1" t="s">
        <v>140</v>
      </c>
      <c r="C212" t="str">
        <f t="shared" si="4"/>
        <v>正財傷官</v>
      </c>
      <c r="D212" t="s">
        <v>490</v>
      </c>
    </row>
    <row r="213" spans="1:4" x14ac:dyDescent="0.4">
      <c r="A213" s="1" t="s">
        <v>142</v>
      </c>
      <c r="B213" s="1" t="s">
        <v>141</v>
      </c>
      <c r="C213" t="str">
        <f t="shared" si="4"/>
        <v>正財偏財</v>
      </c>
      <c r="D213" t="s">
        <v>491</v>
      </c>
    </row>
    <row r="214" spans="1:4" x14ac:dyDescent="0.4">
      <c r="A214" s="1" t="s">
        <v>142</v>
      </c>
      <c r="B214" s="1" t="s">
        <v>142</v>
      </c>
      <c r="C214" t="str">
        <f t="shared" si="4"/>
        <v>正財正財</v>
      </c>
      <c r="D214" t="s">
        <v>492</v>
      </c>
    </row>
    <row r="215" spans="1:4" x14ac:dyDescent="0.4">
      <c r="A215" s="1" t="s">
        <v>142</v>
      </c>
      <c r="B215" s="1" t="s">
        <v>143</v>
      </c>
      <c r="C215" t="str">
        <f t="shared" si="4"/>
        <v>正財偏官</v>
      </c>
      <c r="D215" t="s">
        <v>493</v>
      </c>
    </row>
    <row r="216" spans="1:4" x14ac:dyDescent="0.4">
      <c r="A216" s="1" t="s">
        <v>142</v>
      </c>
      <c r="B216" s="1" t="s">
        <v>144</v>
      </c>
      <c r="C216" t="str">
        <f t="shared" si="4"/>
        <v>正財正官</v>
      </c>
      <c r="D216" t="s">
        <v>494</v>
      </c>
    </row>
    <row r="217" spans="1:4" x14ac:dyDescent="0.4">
      <c r="A217" s="1" t="s">
        <v>142</v>
      </c>
      <c r="B217" s="1" t="s">
        <v>145</v>
      </c>
      <c r="C217" t="str">
        <f t="shared" si="4"/>
        <v>正財偏印</v>
      </c>
      <c r="D217" t="s">
        <v>495</v>
      </c>
    </row>
    <row r="218" spans="1:4" x14ac:dyDescent="0.4">
      <c r="A218" s="1" t="s">
        <v>142</v>
      </c>
      <c r="B218" s="1" t="s">
        <v>146</v>
      </c>
      <c r="C218" t="str">
        <f t="shared" si="4"/>
        <v>正財印綬</v>
      </c>
      <c r="D218" t="s">
        <v>496</v>
      </c>
    </row>
    <row r="219" spans="1:4" x14ac:dyDescent="0.4">
      <c r="A219" s="1" t="s">
        <v>143</v>
      </c>
      <c r="B219" s="1" t="s">
        <v>137</v>
      </c>
      <c r="C219" t="str">
        <f t="shared" si="4"/>
        <v>偏官比肩</v>
      </c>
      <c r="D219" t="s">
        <v>497</v>
      </c>
    </row>
    <row r="220" spans="1:4" x14ac:dyDescent="0.4">
      <c r="A220" s="1" t="s">
        <v>143</v>
      </c>
      <c r="B220" s="1" t="s">
        <v>138</v>
      </c>
      <c r="C220" t="str">
        <f t="shared" si="4"/>
        <v>偏官劫財</v>
      </c>
      <c r="D220" t="s">
        <v>498</v>
      </c>
    </row>
    <row r="221" spans="1:4" x14ac:dyDescent="0.4">
      <c r="A221" s="1" t="s">
        <v>143</v>
      </c>
      <c r="B221" s="1" t="s">
        <v>139</v>
      </c>
      <c r="C221" t="str">
        <f t="shared" si="4"/>
        <v>偏官食神</v>
      </c>
      <c r="D221" t="s">
        <v>499</v>
      </c>
    </row>
    <row r="222" spans="1:4" x14ac:dyDescent="0.4">
      <c r="A222" s="1" t="s">
        <v>143</v>
      </c>
      <c r="B222" s="1" t="s">
        <v>140</v>
      </c>
      <c r="C222" t="str">
        <f t="shared" si="4"/>
        <v>偏官傷官</v>
      </c>
      <c r="D222" t="s">
        <v>500</v>
      </c>
    </row>
    <row r="223" spans="1:4" x14ac:dyDescent="0.4">
      <c r="A223" s="1" t="s">
        <v>143</v>
      </c>
      <c r="B223" s="1" t="s">
        <v>141</v>
      </c>
      <c r="C223" t="str">
        <f t="shared" si="4"/>
        <v>偏官偏財</v>
      </c>
      <c r="D223" t="s">
        <v>501</v>
      </c>
    </row>
    <row r="224" spans="1:4" x14ac:dyDescent="0.4">
      <c r="A224" s="1" t="s">
        <v>143</v>
      </c>
      <c r="B224" s="1" t="s">
        <v>142</v>
      </c>
      <c r="C224" t="str">
        <f t="shared" ref="C224:C258" si="5">A224&amp;B224</f>
        <v>偏官正財</v>
      </c>
      <c r="D224" t="s">
        <v>502</v>
      </c>
    </row>
    <row r="225" spans="1:4" x14ac:dyDescent="0.4">
      <c r="A225" s="1" t="s">
        <v>143</v>
      </c>
      <c r="B225" s="1" t="s">
        <v>143</v>
      </c>
      <c r="C225" t="str">
        <f t="shared" si="5"/>
        <v>偏官偏官</v>
      </c>
      <c r="D225" t="s">
        <v>503</v>
      </c>
    </row>
    <row r="226" spans="1:4" x14ac:dyDescent="0.4">
      <c r="A226" s="1" t="s">
        <v>143</v>
      </c>
      <c r="B226" s="1" t="s">
        <v>144</v>
      </c>
      <c r="C226" t="str">
        <f t="shared" si="5"/>
        <v>偏官正官</v>
      </c>
      <c r="D226" t="s">
        <v>504</v>
      </c>
    </row>
    <row r="227" spans="1:4" x14ac:dyDescent="0.4">
      <c r="A227" s="1" t="s">
        <v>143</v>
      </c>
      <c r="B227" s="1" t="s">
        <v>145</v>
      </c>
      <c r="C227" t="str">
        <f t="shared" si="5"/>
        <v>偏官偏印</v>
      </c>
      <c r="D227" t="s">
        <v>505</v>
      </c>
    </row>
    <row r="228" spans="1:4" x14ac:dyDescent="0.4">
      <c r="A228" s="1" t="s">
        <v>143</v>
      </c>
      <c r="B228" s="1" t="s">
        <v>146</v>
      </c>
      <c r="C228" t="str">
        <f t="shared" si="5"/>
        <v>偏官印綬</v>
      </c>
      <c r="D228" t="s">
        <v>506</v>
      </c>
    </row>
    <row r="229" spans="1:4" x14ac:dyDescent="0.4">
      <c r="A229" s="1" t="s">
        <v>144</v>
      </c>
      <c r="B229" s="1" t="s">
        <v>137</v>
      </c>
      <c r="C229" t="str">
        <f t="shared" si="5"/>
        <v>正官比肩</v>
      </c>
      <c r="D229" t="s">
        <v>507</v>
      </c>
    </row>
    <row r="230" spans="1:4" x14ac:dyDescent="0.4">
      <c r="A230" s="1" t="s">
        <v>144</v>
      </c>
      <c r="B230" s="1" t="s">
        <v>138</v>
      </c>
      <c r="C230" t="str">
        <f t="shared" si="5"/>
        <v>正官劫財</v>
      </c>
      <c r="D230" t="s">
        <v>508</v>
      </c>
    </row>
    <row r="231" spans="1:4" x14ac:dyDescent="0.4">
      <c r="A231" s="1" t="s">
        <v>144</v>
      </c>
      <c r="B231" s="1" t="s">
        <v>139</v>
      </c>
      <c r="C231" t="str">
        <f t="shared" si="5"/>
        <v>正官食神</v>
      </c>
      <c r="D231" t="s">
        <v>509</v>
      </c>
    </row>
    <row r="232" spans="1:4" x14ac:dyDescent="0.4">
      <c r="A232" s="1" t="s">
        <v>144</v>
      </c>
      <c r="B232" s="1" t="s">
        <v>140</v>
      </c>
      <c r="C232" t="str">
        <f t="shared" si="5"/>
        <v>正官傷官</v>
      </c>
      <c r="D232" t="s">
        <v>510</v>
      </c>
    </row>
    <row r="233" spans="1:4" x14ac:dyDescent="0.4">
      <c r="A233" s="1" t="s">
        <v>144</v>
      </c>
      <c r="B233" s="1" t="s">
        <v>141</v>
      </c>
      <c r="C233" t="str">
        <f t="shared" si="5"/>
        <v>正官偏財</v>
      </c>
      <c r="D233" t="s">
        <v>511</v>
      </c>
    </row>
    <row r="234" spans="1:4" x14ac:dyDescent="0.4">
      <c r="A234" s="1" t="s">
        <v>144</v>
      </c>
      <c r="B234" s="1" t="s">
        <v>142</v>
      </c>
      <c r="C234" t="str">
        <f t="shared" si="5"/>
        <v>正官正財</v>
      </c>
      <c r="D234" t="s">
        <v>512</v>
      </c>
    </row>
    <row r="235" spans="1:4" x14ac:dyDescent="0.4">
      <c r="A235" s="1" t="s">
        <v>144</v>
      </c>
      <c r="B235" s="1" t="s">
        <v>143</v>
      </c>
      <c r="C235" t="str">
        <f t="shared" si="5"/>
        <v>正官偏官</v>
      </c>
      <c r="D235" t="s">
        <v>513</v>
      </c>
    </row>
    <row r="236" spans="1:4" x14ac:dyDescent="0.4">
      <c r="A236" s="1" t="s">
        <v>144</v>
      </c>
      <c r="B236" s="1" t="s">
        <v>144</v>
      </c>
      <c r="C236" t="str">
        <f t="shared" si="5"/>
        <v>正官正官</v>
      </c>
      <c r="D236" t="s">
        <v>514</v>
      </c>
    </row>
    <row r="237" spans="1:4" x14ac:dyDescent="0.4">
      <c r="A237" s="1" t="s">
        <v>144</v>
      </c>
      <c r="B237" s="1" t="s">
        <v>145</v>
      </c>
      <c r="C237" t="str">
        <f t="shared" si="5"/>
        <v>正官偏印</v>
      </c>
      <c r="D237" t="s">
        <v>515</v>
      </c>
    </row>
    <row r="238" spans="1:4" x14ac:dyDescent="0.4">
      <c r="A238" s="1" t="s">
        <v>144</v>
      </c>
      <c r="B238" s="1" t="s">
        <v>146</v>
      </c>
      <c r="C238" t="str">
        <f t="shared" si="5"/>
        <v>正官印綬</v>
      </c>
      <c r="D238" t="s">
        <v>516</v>
      </c>
    </row>
    <row r="239" spans="1:4" x14ac:dyDescent="0.4">
      <c r="A239" s="1" t="s">
        <v>145</v>
      </c>
      <c r="B239" s="1" t="s">
        <v>137</v>
      </c>
      <c r="C239" t="str">
        <f t="shared" si="5"/>
        <v>偏印比肩</v>
      </c>
      <c r="D239" t="s">
        <v>517</v>
      </c>
    </row>
    <row r="240" spans="1:4" x14ac:dyDescent="0.4">
      <c r="A240" s="1" t="s">
        <v>145</v>
      </c>
      <c r="B240" s="1" t="s">
        <v>138</v>
      </c>
      <c r="C240" t="str">
        <f t="shared" si="5"/>
        <v>偏印劫財</v>
      </c>
      <c r="D240" t="s">
        <v>518</v>
      </c>
    </row>
    <row r="241" spans="1:4" x14ac:dyDescent="0.4">
      <c r="A241" s="1" t="s">
        <v>145</v>
      </c>
      <c r="B241" s="1" t="s">
        <v>139</v>
      </c>
      <c r="C241" t="str">
        <f t="shared" si="5"/>
        <v>偏印食神</v>
      </c>
      <c r="D241" t="s">
        <v>519</v>
      </c>
    </row>
    <row r="242" spans="1:4" x14ac:dyDescent="0.4">
      <c r="A242" s="1" t="s">
        <v>145</v>
      </c>
      <c r="B242" s="1" t="s">
        <v>140</v>
      </c>
      <c r="C242" t="str">
        <f t="shared" si="5"/>
        <v>偏印傷官</v>
      </c>
      <c r="D242" t="s">
        <v>520</v>
      </c>
    </row>
    <row r="243" spans="1:4" x14ac:dyDescent="0.4">
      <c r="A243" s="1" t="s">
        <v>145</v>
      </c>
      <c r="B243" s="1" t="s">
        <v>141</v>
      </c>
      <c r="C243" t="str">
        <f t="shared" si="5"/>
        <v>偏印偏財</v>
      </c>
      <c r="D243" t="s">
        <v>521</v>
      </c>
    </row>
    <row r="244" spans="1:4" x14ac:dyDescent="0.4">
      <c r="A244" s="1" t="s">
        <v>145</v>
      </c>
      <c r="B244" s="1" t="s">
        <v>142</v>
      </c>
      <c r="C244" t="str">
        <f t="shared" si="5"/>
        <v>偏印正財</v>
      </c>
      <c r="D244" t="s">
        <v>522</v>
      </c>
    </row>
    <row r="245" spans="1:4" x14ac:dyDescent="0.4">
      <c r="A245" s="1" t="s">
        <v>145</v>
      </c>
      <c r="B245" s="1" t="s">
        <v>143</v>
      </c>
      <c r="C245" t="str">
        <f t="shared" si="5"/>
        <v>偏印偏官</v>
      </c>
      <c r="D245" t="s">
        <v>523</v>
      </c>
    </row>
    <row r="246" spans="1:4" x14ac:dyDescent="0.4">
      <c r="A246" s="1" t="s">
        <v>145</v>
      </c>
      <c r="B246" s="1" t="s">
        <v>144</v>
      </c>
      <c r="C246" t="str">
        <f t="shared" si="5"/>
        <v>偏印正官</v>
      </c>
      <c r="D246" t="s">
        <v>524</v>
      </c>
    </row>
    <row r="247" spans="1:4" x14ac:dyDescent="0.4">
      <c r="A247" s="1" t="s">
        <v>145</v>
      </c>
      <c r="B247" s="1" t="s">
        <v>145</v>
      </c>
      <c r="C247" t="str">
        <f t="shared" si="5"/>
        <v>偏印偏印</v>
      </c>
      <c r="D247" t="s">
        <v>525</v>
      </c>
    </row>
    <row r="248" spans="1:4" x14ac:dyDescent="0.4">
      <c r="A248" s="1" t="s">
        <v>145</v>
      </c>
      <c r="B248" s="1" t="s">
        <v>146</v>
      </c>
      <c r="C248" t="str">
        <f t="shared" si="5"/>
        <v>偏印印綬</v>
      </c>
      <c r="D248" t="s">
        <v>526</v>
      </c>
    </row>
    <row r="249" spans="1:4" x14ac:dyDescent="0.4">
      <c r="A249" s="1" t="s">
        <v>146</v>
      </c>
      <c r="B249" s="1" t="s">
        <v>137</v>
      </c>
      <c r="C249" t="str">
        <f t="shared" si="5"/>
        <v>印綬比肩</v>
      </c>
      <c r="D249" t="s">
        <v>527</v>
      </c>
    </row>
    <row r="250" spans="1:4" x14ac:dyDescent="0.4">
      <c r="A250" s="1" t="s">
        <v>146</v>
      </c>
      <c r="B250" s="1" t="s">
        <v>138</v>
      </c>
      <c r="C250" t="str">
        <f t="shared" si="5"/>
        <v>印綬劫財</v>
      </c>
      <c r="D250" t="s">
        <v>528</v>
      </c>
    </row>
    <row r="251" spans="1:4" x14ac:dyDescent="0.4">
      <c r="A251" s="1" t="s">
        <v>146</v>
      </c>
      <c r="B251" s="1" t="s">
        <v>139</v>
      </c>
      <c r="C251" t="str">
        <f t="shared" si="5"/>
        <v>印綬食神</v>
      </c>
      <c r="D251" t="s">
        <v>529</v>
      </c>
    </row>
    <row r="252" spans="1:4" x14ac:dyDescent="0.4">
      <c r="A252" s="1" t="s">
        <v>146</v>
      </c>
      <c r="B252" s="1" t="s">
        <v>140</v>
      </c>
      <c r="C252" t="str">
        <f t="shared" si="5"/>
        <v>印綬傷官</v>
      </c>
      <c r="D252" t="s">
        <v>530</v>
      </c>
    </row>
    <row r="253" spans="1:4" x14ac:dyDescent="0.4">
      <c r="A253" s="1" t="s">
        <v>146</v>
      </c>
      <c r="B253" s="1" t="s">
        <v>141</v>
      </c>
      <c r="C253" t="str">
        <f t="shared" si="5"/>
        <v>印綬偏財</v>
      </c>
      <c r="D253" t="s">
        <v>531</v>
      </c>
    </row>
    <row r="254" spans="1:4" x14ac:dyDescent="0.4">
      <c r="A254" s="1" t="s">
        <v>146</v>
      </c>
      <c r="B254" s="1" t="s">
        <v>142</v>
      </c>
      <c r="C254" t="str">
        <f t="shared" si="5"/>
        <v>印綬正財</v>
      </c>
      <c r="D254" t="s">
        <v>532</v>
      </c>
    </row>
    <row r="255" spans="1:4" x14ac:dyDescent="0.4">
      <c r="A255" s="1" t="s">
        <v>146</v>
      </c>
      <c r="B255" s="1" t="s">
        <v>143</v>
      </c>
      <c r="C255" t="str">
        <f t="shared" si="5"/>
        <v>印綬偏官</v>
      </c>
      <c r="D255" t="s">
        <v>533</v>
      </c>
    </row>
    <row r="256" spans="1:4" x14ac:dyDescent="0.4">
      <c r="A256" s="1" t="s">
        <v>146</v>
      </c>
      <c r="B256" s="1" t="s">
        <v>144</v>
      </c>
      <c r="C256" t="str">
        <f t="shared" si="5"/>
        <v>印綬正官</v>
      </c>
      <c r="D256" t="s">
        <v>534</v>
      </c>
    </row>
    <row r="257" spans="1:4" x14ac:dyDescent="0.4">
      <c r="A257" s="1" t="s">
        <v>146</v>
      </c>
      <c r="B257" s="1" t="s">
        <v>145</v>
      </c>
      <c r="C257" t="str">
        <f t="shared" si="5"/>
        <v>印綬偏印</v>
      </c>
      <c r="D257" t="s">
        <v>535</v>
      </c>
    </row>
    <row r="258" spans="1:4" x14ac:dyDescent="0.4">
      <c r="A258" s="1" t="s">
        <v>146</v>
      </c>
      <c r="B258" s="1" t="s">
        <v>146</v>
      </c>
      <c r="C258" t="str">
        <f t="shared" si="5"/>
        <v>印綬印綬</v>
      </c>
      <c r="D258" t="s">
        <v>536</v>
      </c>
    </row>
  </sheetData>
  <mergeCells count="12">
    <mergeCell ref="C111:P111"/>
    <mergeCell ref="C100:P100"/>
    <mergeCell ref="C101:P101"/>
    <mergeCell ref="C102:P102"/>
    <mergeCell ref="C103:P103"/>
    <mergeCell ref="C104:P104"/>
    <mergeCell ref="C105:P105"/>
    <mergeCell ref="C106:P106"/>
    <mergeCell ref="C107:P107"/>
    <mergeCell ref="C108:P108"/>
    <mergeCell ref="C109:P109"/>
    <mergeCell ref="C110:P110"/>
  </mergeCells>
  <phoneticPr fontId="3"/>
  <pageMargins left="0.7" right="0.7" top="0.75" bottom="0.75" header="0.3" footer="0.3"/>
  <pageSetup paperSize="9"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1563E-FAF0-4B39-84F5-8809E3FBC8E8}">
  <sheetPr codeName="Sheet2"/>
  <dimension ref="B1:AE214"/>
  <sheetViews>
    <sheetView showGridLines="0" tabSelected="1" zoomScale="85" zoomScaleNormal="85" workbookViewId="0"/>
  </sheetViews>
  <sheetFormatPr defaultRowHeight="18.75" x14ac:dyDescent="0.4"/>
  <cols>
    <col min="1" max="1" width="1.75" customWidth="1"/>
    <col min="2" max="2" width="2.875" customWidth="1"/>
    <col min="3" max="13" width="8.625" customWidth="1"/>
    <col min="15" max="15" width="1.625" customWidth="1"/>
    <col min="16" max="16" width="2.375" customWidth="1"/>
    <col min="17" max="17" width="12.375" bestFit="1" customWidth="1"/>
  </cols>
  <sheetData>
    <row r="1" spans="2:22" ht="10.5" customHeight="1" thickBot="1" x14ac:dyDescent="0.45">
      <c r="O1" s="28"/>
    </row>
    <row r="2" spans="2:22" ht="20.25" thickBot="1" x14ac:dyDescent="0.3">
      <c r="C2" s="29"/>
      <c r="D2" s="30"/>
      <c r="E2" s="31"/>
      <c r="G2" s="210" t="s">
        <v>537</v>
      </c>
      <c r="H2" s="211"/>
      <c r="I2" s="211"/>
      <c r="J2" s="211"/>
      <c r="K2" s="211"/>
      <c r="L2" s="32" t="s">
        <v>538</v>
      </c>
      <c r="M2" s="33" t="s">
        <v>539</v>
      </c>
      <c r="N2" s="34" t="s">
        <v>540</v>
      </c>
      <c r="O2" s="27"/>
    </row>
    <row r="3" spans="2:22" ht="21" thickTop="1" thickBot="1" x14ac:dyDescent="0.45">
      <c r="C3" s="35" t="s">
        <v>541</v>
      </c>
      <c r="D3" s="36" t="s">
        <v>600</v>
      </c>
      <c r="E3" s="36"/>
      <c r="G3" s="37"/>
      <c r="H3" s="38"/>
      <c r="I3" s="39"/>
      <c r="J3" s="212"/>
      <c r="K3" s="212"/>
      <c r="L3" s="40"/>
      <c r="M3" s="41"/>
      <c r="N3" s="42"/>
      <c r="O3" s="1"/>
      <c r="Q3" s="43" t="s">
        <v>542</v>
      </c>
    </row>
    <row r="4" spans="2:22" ht="19.5" x14ac:dyDescent="0.4">
      <c r="C4" s="44"/>
      <c r="D4" s="1"/>
      <c r="E4" s="1"/>
      <c r="F4" s="1"/>
      <c r="G4" s="45"/>
      <c r="H4" s="174" t="s">
        <v>620</v>
      </c>
      <c r="I4" s="1"/>
      <c r="J4" s="46"/>
      <c r="K4" s="25"/>
      <c r="L4" s="25"/>
      <c r="N4" s="47"/>
      <c r="O4" s="47"/>
      <c r="P4" s="47"/>
      <c r="Q4" s="48" t="str">
        <f>IF($E$7="","",VLOOKUP(E7,計算用!$P$28:$Q$37,2,FALSE))</f>
        <v/>
      </c>
      <c r="R4" s="48" t="str">
        <f>IF($E$7="","",VLOOKUP($Q$4,計算用!$S$28:$W$32,2,FALSE))</f>
        <v/>
      </c>
      <c r="S4" s="48" t="str">
        <f>IF($E$7="","",VLOOKUP($Q$4,計算用!$S$28:$W$32,3,FALSE))</f>
        <v/>
      </c>
      <c r="T4" s="48" t="str">
        <f>IF($E$7="","",VLOOKUP($Q$4,計算用!$S$28:$W$32,4,FALSE))</f>
        <v/>
      </c>
      <c r="U4" s="48" t="str">
        <f>IF($E$7="","",VLOOKUP($Q$4,計算用!$S$28:$W$32,5,FALSE))</f>
        <v/>
      </c>
    </row>
    <row r="5" spans="2:22" ht="21.6" customHeight="1" thickBot="1" x14ac:dyDescent="0.45">
      <c r="C5" s="44"/>
      <c r="D5" s="1"/>
      <c r="E5" s="1"/>
      <c r="F5" s="1"/>
      <c r="G5" s="49"/>
      <c r="H5" s="1"/>
      <c r="I5" s="45"/>
      <c r="N5" s="47"/>
      <c r="O5" s="47"/>
      <c r="P5" s="47"/>
      <c r="Q5" s="47"/>
    </row>
    <row r="6" spans="2:22" ht="25.15" customHeight="1" thickBot="1" x14ac:dyDescent="0.45">
      <c r="D6" s="50" t="s">
        <v>310</v>
      </c>
      <c r="E6" s="51" t="s">
        <v>543</v>
      </c>
      <c r="F6" s="51" t="s">
        <v>312</v>
      </c>
      <c r="G6" s="52" t="s">
        <v>544</v>
      </c>
      <c r="H6" s="53"/>
      <c r="I6" s="54"/>
      <c r="J6" s="55"/>
      <c r="K6" s="56" t="s">
        <v>601</v>
      </c>
      <c r="L6" s="57"/>
      <c r="M6" s="57"/>
      <c r="Q6" s="58"/>
      <c r="R6" s="59" t="s">
        <v>545</v>
      </c>
      <c r="S6" s="59" t="s">
        <v>546</v>
      </c>
      <c r="T6" s="60" t="s">
        <v>312</v>
      </c>
      <c r="U6" s="59" t="s">
        <v>547</v>
      </c>
      <c r="V6" s="61" t="s">
        <v>548</v>
      </c>
    </row>
    <row r="7" spans="2:22" ht="25.15" customHeight="1" x14ac:dyDescent="0.4">
      <c r="C7" s="213" t="s">
        <v>549</v>
      </c>
      <c r="D7" s="62"/>
      <c r="E7" s="63"/>
      <c r="F7" s="63"/>
      <c r="G7" s="64"/>
      <c r="H7" s="53"/>
      <c r="I7" s="57"/>
      <c r="J7" s="54"/>
      <c r="K7" s="57"/>
      <c r="L7" s="57"/>
      <c r="M7" s="57"/>
      <c r="Q7" s="65" t="s">
        <v>193</v>
      </c>
      <c r="R7" s="66"/>
      <c r="S7" s="67"/>
      <c r="T7" s="67"/>
      <c r="U7" s="67"/>
      <c r="V7" s="68">
        <f>SUM(R7:U7)</f>
        <v>0</v>
      </c>
    </row>
    <row r="8" spans="2:22" ht="25.15" customHeight="1" x14ac:dyDescent="0.4">
      <c r="C8" s="214"/>
      <c r="D8" s="70"/>
      <c r="E8" s="71"/>
      <c r="F8" s="72"/>
      <c r="G8" s="73"/>
      <c r="H8" s="53"/>
      <c r="I8" s="74" t="s">
        <v>601</v>
      </c>
      <c r="J8" s="57"/>
      <c r="K8" s="57"/>
      <c r="L8" s="57"/>
      <c r="M8" s="74" t="s">
        <v>601</v>
      </c>
      <c r="Q8" s="65" t="s">
        <v>194</v>
      </c>
      <c r="R8" s="67"/>
      <c r="S8" s="67"/>
      <c r="T8" s="67"/>
      <c r="U8" s="67"/>
      <c r="V8" s="68">
        <f>SUM(R8:U8)</f>
        <v>0</v>
      </c>
    </row>
    <row r="9" spans="2:22" ht="25.15" customHeight="1" x14ac:dyDescent="0.4">
      <c r="C9" s="69" t="s">
        <v>550</v>
      </c>
      <c r="D9" s="75"/>
      <c r="E9" s="76"/>
      <c r="F9" s="76"/>
      <c r="G9" s="77"/>
      <c r="H9" s="53"/>
      <c r="I9" s="57"/>
      <c r="J9" s="57"/>
      <c r="K9" s="57"/>
      <c r="L9" s="57"/>
      <c r="M9" s="78"/>
      <c r="Q9" s="65" t="s">
        <v>195</v>
      </c>
      <c r="R9" s="67"/>
      <c r="S9" s="67"/>
      <c r="T9" s="67"/>
      <c r="U9" s="67"/>
      <c r="V9" s="68">
        <f>SUM(R9:U9)</f>
        <v>0</v>
      </c>
    </row>
    <row r="10" spans="2:22" ht="25.15" customHeight="1" x14ac:dyDescent="0.4">
      <c r="C10" s="69" t="s">
        <v>551</v>
      </c>
      <c r="D10" s="75"/>
      <c r="E10" s="79"/>
      <c r="F10" s="9"/>
      <c r="G10" s="10"/>
      <c r="H10" s="53"/>
      <c r="I10" s="57"/>
      <c r="J10" s="57"/>
      <c r="K10" s="57"/>
      <c r="L10" s="57"/>
      <c r="M10" s="80"/>
      <c r="Q10" s="81" t="s">
        <v>196</v>
      </c>
      <c r="R10" s="67"/>
      <c r="S10" s="67"/>
      <c r="T10" s="67"/>
      <c r="U10" s="67"/>
      <c r="V10" s="68">
        <f>SUM(R10:U10)</f>
        <v>0</v>
      </c>
    </row>
    <row r="11" spans="2:22" ht="25.15" customHeight="1" x14ac:dyDescent="0.4">
      <c r="C11" s="82" t="s">
        <v>552</v>
      </c>
      <c r="D11" s="75"/>
      <c r="E11" s="76"/>
      <c r="F11" s="9"/>
      <c r="G11" s="10"/>
      <c r="H11" s="53"/>
      <c r="I11" s="57"/>
      <c r="J11" s="57"/>
      <c r="K11" s="57"/>
      <c r="L11" s="57"/>
      <c r="M11" s="80"/>
      <c r="N11" s="83"/>
      <c r="O11" s="83"/>
      <c r="Q11" s="65" t="s">
        <v>553</v>
      </c>
      <c r="R11" s="67"/>
      <c r="S11" s="67"/>
      <c r="T11" s="67"/>
      <c r="U11" s="67"/>
      <c r="V11" s="68">
        <f>SUM(R11:U11)</f>
        <v>0</v>
      </c>
    </row>
    <row r="12" spans="2:22" ht="25.15" customHeight="1" thickBot="1" x14ac:dyDescent="0.45">
      <c r="C12" s="84" t="s">
        <v>554</v>
      </c>
      <c r="D12" s="85"/>
      <c r="E12" s="86"/>
      <c r="F12" s="87"/>
      <c r="G12" s="88"/>
      <c r="H12" s="53"/>
      <c r="I12" s="57"/>
      <c r="J12" s="74" t="s">
        <v>601</v>
      </c>
      <c r="K12" s="57"/>
      <c r="L12" s="74" t="s">
        <v>601</v>
      </c>
      <c r="M12" s="57"/>
      <c r="N12" s="47"/>
      <c r="O12" s="47"/>
      <c r="P12" s="47"/>
    </row>
    <row r="13" spans="2:22" ht="25.15" customHeight="1" thickBot="1" x14ac:dyDescent="0.45">
      <c r="C13" s="215" t="s">
        <v>555</v>
      </c>
      <c r="D13" s="216"/>
      <c r="E13" s="89"/>
      <c r="F13" s="217"/>
      <c r="G13" s="218"/>
      <c r="N13" s="47"/>
      <c r="O13" s="47"/>
      <c r="P13" s="90"/>
    </row>
    <row r="14" spans="2:22" ht="11.1" customHeight="1" x14ac:dyDescent="0.4">
      <c r="D14" s="91"/>
      <c r="N14" s="92" t="s">
        <v>556</v>
      </c>
      <c r="O14" s="47"/>
      <c r="P14" s="90"/>
      <c r="Q14" s="93"/>
      <c r="R14" s="94"/>
      <c r="S14" s="94"/>
      <c r="T14" s="94"/>
    </row>
    <row r="15" spans="2:22" ht="15.95" customHeight="1" x14ac:dyDescent="0.4">
      <c r="B15" s="181"/>
      <c r="C15" s="200" t="s">
        <v>618</v>
      </c>
      <c r="D15" s="200"/>
      <c r="E15" s="200"/>
      <c r="F15" s="200"/>
      <c r="G15" s="200"/>
      <c r="H15" s="200"/>
      <c r="I15" s="200"/>
      <c r="J15" s="200"/>
      <c r="K15" s="200"/>
      <c r="L15" s="200"/>
      <c r="M15" s="200"/>
      <c r="N15" s="200"/>
      <c r="O15" s="47"/>
      <c r="P15" s="90"/>
      <c r="Q15" s="93"/>
      <c r="R15" s="94"/>
      <c r="S15" s="94"/>
      <c r="T15" s="94"/>
    </row>
    <row r="16" spans="2:22" ht="15.95" customHeight="1" x14ac:dyDescent="0.4">
      <c r="B16" s="181"/>
      <c r="C16" s="200" t="s">
        <v>619</v>
      </c>
      <c r="D16" s="200"/>
      <c r="E16" s="200"/>
      <c r="F16" s="200"/>
      <c r="G16" s="200"/>
      <c r="H16" s="200"/>
      <c r="I16" s="200"/>
      <c r="J16" s="200"/>
      <c r="K16" s="200"/>
      <c r="L16" s="200"/>
      <c r="M16" s="200"/>
      <c r="N16" s="200"/>
      <c r="O16" s="47"/>
      <c r="P16" s="90"/>
      <c r="Q16" s="93"/>
      <c r="R16" s="94"/>
      <c r="S16" s="94"/>
      <c r="T16" s="94"/>
    </row>
    <row r="17" spans="2:20" ht="9.9499999999999993" customHeight="1" x14ac:dyDescent="0.4">
      <c r="B17" s="181"/>
      <c r="C17" s="183" t="s">
        <v>621</v>
      </c>
      <c r="D17" s="181"/>
      <c r="E17" s="181"/>
      <c r="F17" s="181"/>
      <c r="G17" s="181"/>
      <c r="H17" s="181"/>
      <c r="I17" s="181"/>
      <c r="J17" s="181"/>
      <c r="K17" s="181"/>
      <c r="L17" s="181"/>
      <c r="M17" s="181"/>
      <c r="N17" s="181"/>
      <c r="O17" s="47"/>
      <c r="P17" s="90"/>
      <c r="Q17" s="93"/>
      <c r="R17" s="94"/>
      <c r="S17" s="94"/>
      <c r="T17" s="94"/>
    </row>
    <row r="18" spans="2:20" ht="14.1" customHeight="1" x14ac:dyDescent="0.4">
      <c r="B18" s="196" t="s">
        <v>622</v>
      </c>
      <c r="C18" s="197"/>
      <c r="D18" s="197"/>
      <c r="E18" s="197"/>
      <c r="F18" s="197"/>
      <c r="G18" s="197"/>
      <c r="H18" s="197"/>
      <c r="I18" s="197"/>
      <c r="J18" s="197"/>
      <c r="K18" s="197"/>
      <c r="L18" s="197"/>
      <c r="M18" s="197"/>
      <c r="N18" s="197"/>
      <c r="O18" s="47"/>
      <c r="P18" s="90"/>
      <c r="Q18" s="90"/>
    </row>
    <row r="19" spans="2:20" ht="12.95" customHeight="1" x14ac:dyDescent="0.4">
      <c r="B19" s="181"/>
      <c r="C19" s="199" t="s">
        <v>617</v>
      </c>
      <c r="D19" s="199"/>
      <c r="E19" s="200" t="s">
        <v>623</v>
      </c>
      <c r="F19" s="200"/>
      <c r="G19" s="200"/>
      <c r="H19" s="200"/>
      <c r="I19" s="200"/>
      <c r="J19" s="200"/>
      <c r="K19" s="200"/>
      <c r="L19" s="200"/>
      <c r="M19" s="200"/>
      <c r="N19" s="200"/>
      <c r="O19" s="47"/>
      <c r="P19" s="90"/>
      <c r="Q19" s="97" t="s">
        <v>557</v>
      </c>
    </row>
    <row r="20" spans="2:20" ht="12.95" customHeight="1" x14ac:dyDescent="0.4">
      <c r="B20" s="181"/>
      <c r="C20" s="199" t="s">
        <v>617</v>
      </c>
      <c r="D20" s="199"/>
      <c r="E20" s="200" t="s">
        <v>623</v>
      </c>
      <c r="F20" s="200"/>
      <c r="G20" s="200"/>
      <c r="H20" s="200"/>
      <c r="I20" s="200"/>
      <c r="J20" s="200"/>
      <c r="K20" s="200"/>
      <c r="L20" s="200"/>
      <c r="M20" s="200"/>
      <c r="N20" s="200"/>
      <c r="O20" s="47"/>
      <c r="P20" s="90"/>
    </row>
    <row r="21" spans="2:20" ht="12.95" customHeight="1" x14ac:dyDescent="0.4">
      <c r="B21" s="181"/>
      <c r="C21" s="199" t="s">
        <v>617</v>
      </c>
      <c r="D21" s="199"/>
      <c r="E21" s="200" t="s">
        <v>623</v>
      </c>
      <c r="F21" s="200"/>
      <c r="G21" s="200"/>
      <c r="H21" s="200"/>
      <c r="I21" s="200"/>
      <c r="J21" s="200"/>
      <c r="K21" s="200"/>
      <c r="L21" s="200"/>
      <c r="M21" s="200"/>
      <c r="N21" s="200"/>
      <c r="O21" s="47"/>
      <c r="P21" s="90"/>
      <c r="Q21" s="90"/>
    </row>
    <row r="22" spans="2:20" ht="12.95" customHeight="1" x14ac:dyDescent="0.4">
      <c r="B22" s="181"/>
      <c r="C22" s="199" t="s">
        <v>617</v>
      </c>
      <c r="D22" s="199"/>
      <c r="E22" s="200" t="s">
        <v>623</v>
      </c>
      <c r="F22" s="200"/>
      <c r="G22" s="200"/>
      <c r="H22" s="200"/>
      <c r="I22" s="200"/>
      <c r="J22" s="200"/>
      <c r="K22" s="200"/>
      <c r="L22" s="200"/>
      <c r="M22" s="200"/>
      <c r="N22" s="200"/>
      <c r="O22" s="47"/>
      <c r="P22" s="90"/>
      <c r="Q22" s="90"/>
    </row>
    <row r="23" spans="2:20" ht="12.95" customHeight="1" x14ac:dyDescent="0.4">
      <c r="B23" s="181"/>
      <c r="C23" s="199" t="s">
        <v>617</v>
      </c>
      <c r="D23" s="199"/>
      <c r="E23" s="200" t="s">
        <v>623</v>
      </c>
      <c r="F23" s="200"/>
      <c r="G23" s="200"/>
      <c r="H23" s="200"/>
      <c r="I23" s="200"/>
      <c r="J23" s="200"/>
      <c r="K23" s="200"/>
      <c r="L23" s="200"/>
      <c r="M23" s="200"/>
      <c r="N23" s="200"/>
      <c r="O23" s="47"/>
      <c r="P23" s="90"/>
      <c r="Q23" s="90"/>
    </row>
    <row r="24" spans="2:20" ht="12.95" customHeight="1" x14ac:dyDescent="0.4">
      <c r="B24" s="181"/>
      <c r="C24" s="199" t="s">
        <v>617</v>
      </c>
      <c r="D24" s="199"/>
      <c r="E24" s="200" t="s">
        <v>623</v>
      </c>
      <c r="F24" s="200"/>
      <c r="G24" s="200"/>
      <c r="H24" s="200"/>
      <c r="I24" s="200"/>
      <c r="J24" s="200"/>
      <c r="K24" s="200"/>
      <c r="L24" s="200"/>
      <c r="M24" s="200"/>
      <c r="N24" s="200"/>
      <c r="O24" s="47"/>
      <c r="P24" s="90"/>
      <c r="Q24" s="90"/>
    </row>
    <row r="25" spans="2:20" ht="14.1" customHeight="1" x14ac:dyDescent="0.4">
      <c r="B25" s="196" t="s">
        <v>624</v>
      </c>
      <c r="C25" s="197"/>
      <c r="D25" s="197"/>
      <c r="E25" s="197"/>
      <c r="F25" s="197"/>
      <c r="G25" s="197"/>
      <c r="H25" s="197"/>
      <c r="I25" s="197"/>
      <c r="J25" s="197"/>
      <c r="K25" s="197"/>
      <c r="L25" s="197"/>
      <c r="M25" s="197"/>
      <c r="N25" s="197"/>
      <c r="O25" s="47"/>
      <c r="P25" s="90"/>
      <c r="R25" s="90"/>
    </row>
    <row r="26" spans="2:20" ht="15" customHeight="1" x14ac:dyDescent="0.4">
      <c r="B26" s="181"/>
      <c r="C26" s="200"/>
      <c r="D26" s="200"/>
      <c r="E26" s="200"/>
      <c r="F26" s="200"/>
      <c r="G26" s="200"/>
      <c r="H26" s="200"/>
      <c r="I26" s="200"/>
      <c r="J26" s="200"/>
      <c r="K26" s="200"/>
      <c r="L26" s="200"/>
      <c r="M26" s="200"/>
      <c r="N26" s="200"/>
      <c r="O26" s="47"/>
      <c r="P26" s="90"/>
      <c r="Q26" s="90"/>
    </row>
    <row r="27" spans="2:20" ht="15" customHeight="1" x14ac:dyDescent="0.4">
      <c r="B27" s="181"/>
      <c r="C27" s="200"/>
      <c r="D27" s="200"/>
      <c r="E27" s="200"/>
      <c r="F27" s="200"/>
      <c r="G27" s="200"/>
      <c r="H27" s="200"/>
      <c r="I27" s="200"/>
      <c r="J27" s="200"/>
      <c r="K27" s="200"/>
      <c r="L27" s="200"/>
      <c r="M27" s="200"/>
      <c r="N27" s="200"/>
      <c r="O27" s="47"/>
      <c r="P27" s="90"/>
      <c r="Q27" s="94"/>
      <c r="R27" s="94"/>
      <c r="S27" s="94"/>
      <c r="T27" s="94"/>
    </row>
    <row r="28" spans="2:20" ht="15" customHeight="1" x14ac:dyDescent="0.4">
      <c r="B28" s="181"/>
      <c r="C28" s="200"/>
      <c r="D28" s="200"/>
      <c r="E28" s="200"/>
      <c r="F28" s="200"/>
      <c r="G28" s="200"/>
      <c r="H28" s="200"/>
      <c r="I28" s="200"/>
      <c r="J28" s="200"/>
      <c r="K28" s="200"/>
      <c r="L28" s="200"/>
      <c r="M28" s="200"/>
      <c r="N28" s="200"/>
      <c r="O28" s="98"/>
      <c r="P28" s="90"/>
      <c r="R28" s="94"/>
      <c r="S28" s="94"/>
      <c r="T28" s="94"/>
    </row>
    <row r="29" spans="2:20" ht="14.1" customHeight="1" x14ac:dyDescent="0.4">
      <c r="B29" s="196" t="s">
        <v>625</v>
      </c>
      <c r="C29" s="197"/>
      <c r="D29" s="197"/>
      <c r="E29" s="197"/>
      <c r="F29" s="197"/>
      <c r="G29" s="197"/>
      <c r="H29" s="197"/>
      <c r="I29" s="197"/>
      <c r="J29" s="197"/>
      <c r="K29" s="197"/>
      <c r="L29" s="197"/>
      <c r="M29" s="197"/>
      <c r="N29" s="197"/>
      <c r="O29" s="98"/>
      <c r="P29" s="90"/>
      <c r="R29" s="94"/>
      <c r="S29" s="94"/>
      <c r="T29" s="94"/>
    </row>
    <row r="30" spans="2:20" ht="14.1" customHeight="1" x14ac:dyDescent="0.4">
      <c r="B30" s="181"/>
      <c r="C30" s="199" t="s">
        <v>613</v>
      </c>
      <c r="D30" s="199"/>
      <c r="E30" s="199"/>
      <c r="F30" s="199"/>
      <c r="G30" s="199"/>
      <c r="H30" s="199"/>
      <c r="I30" s="199" t="s">
        <v>614</v>
      </c>
      <c r="J30" s="199"/>
      <c r="K30" s="199"/>
      <c r="L30" s="199"/>
      <c r="M30" s="199"/>
      <c r="N30" s="199"/>
      <c r="O30" s="98"/>
      <c r="P30" s="90"/>
      <c r="Q30" s="97"/>
      <c r="R30" s="94"/>
      <c r="S30" s="94"/>
      <c r="T30" s="94"/>
    </row>
    <row r="31" spans="2:20" ht="175.5" customHeight="1" x14ac:dyDescent="0.4">
      <c r="B31" s="181"/>
      <c r="C31" s="200"/>
      <c r="D31" s="200"/>
      <c r="E31" s="200"/>
      <c r="F31" s="200"/>
      <c r="G31" s="200"/>
      <c r="H31" s="200"/>
      <c r="I31" s="200"/>
      <c r="J31" s="200"/>
      <c r="K31" s="200"/>
      <c r="L31" s="200"/>
      <c r="M31" s="200"/>
      <c r="N31" s="200"/>
      <c r="O31" s="47"/>
      <c r="P31" s="90"/>
      <c r="Q31" s="97"/>
      <c r="R31" s="94"/>
      <c r="S31" s="94"/>
      <c r="T31" s="94"/>
    </row>
    <row r="32" spans="2:20" ht="14.1" customHeight="1" x14ac:dyDescent="0.4">
      <c r="B32" s="181"/>
      <c r="C32" s="199" t="s">
        <v>615</v>
      </c>
      <c r="D32" s="199"/>
      <c r="E32" s="199"/>
      <c r="F32" s="199"/>
      <c r="G32" s="199"/>
      <c r="H32" s="199"/>
      <c r="I32" s="199" t="s">
        <v>616</v>
      </c>
      <c r="J32" s="199"/>
      <c r="K32" s="199"/>
      <c r="L32" s="199"/>
      <c r="M32" s="199"/>
      <c r="N32" s="199"/>
      <c r="O32" s="47"/>
      <c r="P32" s="90"/>
      <c r="Q32" s="90"/>
    </row>
    <row r="33" spans="2:20" ht="175.5" customHeight="1" x14ac:dyDescent="0.4">
      <c r="B33" s="181"/>
      <c r="C33" s="200"/>
      <c r="D33" s="200"/>
      <c r="E33" s="200"/>
      <c r="F33" s="200"/>
      <c r="G33" s="200"/>
      <c r="H33" s="200"/>
      <c r="I33" s="200"/>
      <c r="J33" s="200"/>
      <c r="K33" s="200"/>
      <c r="L33" s="200"/>
      <c r="M33" s="200"/>
      <c r="N33" s="200"/>
      <c r="O33" s="47"/>
      <c r="P33" s="90"/>
      <c r="Q33" s="102" t="s">
        <v>559</v>
      </c>
      <c r="R33" s="9" t="str">
        <f>IF($E$7="","",VLOOKUP($E$7,計算用!$P$28:$Q$37,2,FALSE))</f>
        <v/>
      </c>
    </row>
    <row r="34" spans="2:20" ht="14.1" customHeight="1" x14ac:dyDescent="0.4">
      <c r="B34" s="196" t="s">
        <v>626</v>
      </c>
      <c r="C34" s="197"/>
      <c r="D34" s="197"/>
      <c r="E34" s="197"/>
      <c r="F34" s="197"/>
      <c r="G34" s="197"/>
      <c r="H34" s="197"/>
      <c r="I34" s="197"/>
      <c r="J34" s="197"/>
      <c r="K34" s="197"/>
      <c r="L34" s="197"/>
      <c r="M34" s="197"/>
      <c r="N34" s="197"/>
      <c r="O34" s="104"/>
      <c r="P34" s="90"/>
      <c r="Q34" s="105"/>
    </row>
    <row r="35" spans="2:20" ht="32.1" customHeight="1" x14ac:dyDescent="0.4">
      <c r="B35" s="181"/>
      <c r="C35" s="200"/>
      <c r="D35" s="200"/>
      <c r="E35" s="200"/>
      <c r="F35" s="200"/>
      <c r="G35" s="200"/>
      <c r="H35" s="200"/>
      <c r="I35" s="200"/>
      <c r="J35" s="200"/>
      <c r="K35" s="200"/>
      <c r="L35" s="200"/>
      <c r="M35" s="200"/>
      <c r="N35" s="200"/>
      <c r="O35" s="104"/>
      <c r="P35" s="90"/>
      <c r="Q35" s="105"/>
    </row>
    <row r="36" spans="2:20" ht="14.1" customHeight="1" x14ac:dyDescent="0.4">
      <c r="B36" s="196" t="s">
        <v>627</v>
      </c>
      <c r="C36" s="197"/>
      <c r="D36" s="197"/>
      <c r="E36" s="197"/>
      <c r="F36" s="197"/>
      <c r="G36" s="197"/>
      <c r="H36" s="197"/>
      <c r="I36" s="197"/>
      <c r="J36" s="197"/>
      <c r="K36" s="197"/>
      <c r="L36" s="197"/>
      <c r="M36" s="197"/>
      <c r="N36" s="197"/>
      <c r="O36" s="104"/>
      <c r="P36" s="90"/>
      <c r="Q36" s="105"/>
    </row>
    <row r="37" spans="2:20" ht="15.95" customHeight="1" x14ac:dyDescent="0.4">
      <c r="B37" s="181"/>
      <c r="C37" s="199" t="s">
        <v>608</v>
      </c>
      <c r="D37" s="199"/>
      <c r="E37" s="199"/>
      <c r="F37" s="199"/>
      <c r="G37" s="199"/>
      <c r="H37" s="199"/>
      <c r="I37" s="199" t="s">
        <v>609</v>
      </c>
      <c r="J37" s="199"/>
      <c r="K37" s="199"/>
      <c r="L37" s="199"/>
      <c r="M37" s="199"/>
      <c r="N37" s="199"/>
      <c r="O37" s="47"/>
      <c r="P37" s="90"/>
      <c r="Q37" s="97"/>
      <c r="R37" s="94"/>
      <c r="S37" s="94"/>
      <c r="T37" s="94"/>
    </row>
    <row r="38" spans="2:20" ht="120" customHeight="1" x14ac:dyDescent="0.4">
      <c r="B38" s="181"/>
      <c r="C38" s="200"/>
      <c r="D38" s="200"/>
      <c r="E38" s="200"/>
      <c r="F38" s="200"/>
      <c r="G38" s="200"/>
      <c r="H38" s="200"/>
      <c r="I38" s="200"/>
      <c r="J38" s="200"/>
      <c r="K38" s="200"/>
      <c r="L38" s="200"/>
      <c r="M38" s="200"/>
      <c r="N38" s="200"/>
      <c r="O38" s="108"/>
      <c r="P38" s="90"/>
      <c r="Q38" s="97"/>
      <c r="R38" s="94"/>
      <c r="S38" s="94"/>
      <c r="T38" s="94"/>
    </row>
    <row r="39" spans="2:20" ht="14.1" customHeight="1" x14ac:dyDescent="0.4">
      <c r="B39" s="181"/>
      <c r="C39" s="198" t="s">
        <v>628</v>
      </c>
      <c r="D39" s="198"/>
      <c r="E39" s="198"/>
      <c r="F39" s="198"/>
      <c r="G39" s="198"/>
      <c r="H39" s="198"/>
      <c r="I39" s="198" t="s">
        <v>628</v>
      </c>
      <c r="J39" s="198"/>
      <c r="K39" s="198"/>
      <c r="L39" s="198"/>
      <c r="M39" s="198"/>
      <c r="N39" s="198"/>
      <c r="O39" s="109"/>
      <c r="P39" s="90"/>
      <c r="Q39" s="97"/>
      <c r="R39" s="94"/>
      <c r="S39" s="94"/>
      <c r="T39" s="94"/>
    </row>
    <row r="40" spans="2:20" ht="15.95" customHeight="1" x14ac:dyDescent="0.4">
      <c r="B40" s="181"/>
      <c r="C40" s="199" t="s">
        <v>610</v>
      </c>
      <c r="D40" s="199"/>
      <c r="E40" s="199"/>
      <c r="F40" s="199"/>
      <c r="G40" s="199"/>
      <c r="H40" s="199"/>
      <c r="I40" s="199" t="s">
        <v>611</v>
      </c>
      <c r="J40" s="199"/>
      <c r="K40" s="199"/>
      <c r="L40" s="199"/>
      <c r="M40" s="199"/>
      <c r="N40" s="199"/>
      <c r="O40" s="109"/>
      <c r="P40" s="90"/>
      <c r="Q40" s="97"/>
      <c r="R40" s="94"/>
      <c r="S40" s="94"/>
      <c r="T40" s="94"/>
    </row>
    <row r="41" spans="2:20" ht="120" customHeight="1" x14ac:dyDescent="0.4">
      <c r="B41" s="181"/>
      <c r="C41" s="200"/>
      <c r="D41" s="200"/>
      <c r="E41" s="200"/>
      <c r="F41" s="200"/>
      <c r="G41" s="200"/>
      <c r="H41" s="200"/>
      <c r="I41" s="200"/>
      <c r="J41" s="200"/>
      <c r="K41" s="200"/>
      <c r="L41" s="200"/>
      <c r="M41" s="200"/>
      <c r="N41" s="200"/>
      <c r="O41" s="109"/>
      <c r="P41" s="90"/>
      <c r="Q41" s="97"/>
      <c r="R41" s="94"/>
      <c r="S41" s="94"/>
      <c r="T41" s="94"/>
    </row>
    <row r="42" spans="2:20" ht="14.1" customHeight="1" x14ac:dyDescent="0.4">
      <c r="B42" s="181"/>
      <c r="C42" s="198" t="s">
        <v>628</v>
      </c>
      <c r="D42" s="198"/>
      <c r="E42" s="198"/>
      <c r="F42" s="198"/>
      <c r="G42" s="198"/>
      <c r="H42" s="198"/>
      <c r="I42" s="198" t="s">
        <v>628</v>
      </c>
      <c r="J42" s="198"/>
      <c r="K42" s="198"/>
      <c r="L42" s="198"/>
      <c r="M42" s="198"/>
      <c r="N42" s="198"/>
      <c r="O42" s="109"/>
      <c r="P42" s="90"/>
      <c r="Q42" s="97"/>
      <c r="R42" s="94"/>
      <c r="S42" s="94"/>
      <c r="T42" s="94"/>
    </row>
    <row r="43" spans="2:20" ht="14.1" customHeight="1" x14ac:dyDescent="0.4">
      <c r="B43" s="196" t="s">
        <v>612</v>
      </c>
      <c r="C43" s="197"/>
      <c r="D43" s="197"/>
      <c r="E43" s="197"/>
      <c r="F43" s="197"/>
      <c r="G43" s="197"/>
      <c r="H43" s="197"/>
      <c r="I43" s="197"/>
      <c r="J43" s="197"/>
      <c r="K43" s="197"/>
      <c r="L43" s="197"/>
      <c r="M43" s="197"/>
      <c r="N43" s="197"/>
      <c r="O43" s="108"/>
      <c r="P43" s="90"/>
      <c r="Q43" s="97"/>
      <c r="R43" s="94"/>
      <c r="S43" s="94"/>
      <c r="T43" s="94"/>
    </row>
    <row r="44" spans="2:20" ht="19.5" customHeight="1" x14ac:dyDescent="0.4">
      <c r="B44" s="181"/>
      <c r="C44" s="188" t="s">
        <v>573</v>
      </c>
      <c r="D44" s="189"/>
      <c r="E44" s="190"/>
      <c r="F44" s="188" t="s">
        <v>574</v>
      </c>
      <c r="G44" s="189"/>
      <c r="H44" s="190"/>
      <c r="I44" s="191" t="s">
        <v>575</v>
      </c>
      <c r="J44" s="192"/>
      <c r="K44" s="192"/>
      <c r="L44" s="192"/>
      <c r="M44" s="192"/>
      <c r="N44" s="193"/>
      <c r="O44" s="109"/>
      <c r="P44" s="90"/>
      <c r="Q44" s="97"/>
      <c r="R44" s="94"/>
      <c r="S44" s="94"/>
      <c r="T44" s="94"/>
    </row>
    <row r="45" spans="2:20" ht="19.5" customHeight="1" x14ac:dyDescent="0.4">
      <c r="B45" s="181"/>
      <c r="C45" s="118"/>
      <c r="D45" s="109"/>
      <c r="E45" s="119"/>
      <c r="F45" s="118"/>
      <c r="G45" s="109"/>
      <c r="H45" s="119"/>
      <c r="I45" s="118"/>
      <c r="J45" s="109"/>
      <c r="K45" s="109"/>
      <c r="L45" s="109"/>
      <c r="M45" s="109"/>
      <c r="N45" s="119"/>
      <c r="O45" s="109"/>
      <c r="P45" s="90"/>
      <c r="Q45" s="97"/>
      <c r="R45" s="94"/>
      <c r="S45" s="94"/>
      <c r="T45" s="94"/>
    </row>
    <row r="46" spans="2:20" ht="19.5" customHeight="1" x14ac:dyDescent="0.4">
      <c r="B46" s="181"/>
      <c r="C46" s="118"/>
      <c r="D46" s="109"/>
      <c r="E46" s="119"/>
      <c r="F46" s="118"/>
      <c r="G46" s="109"/>
      <c r="H46" s="119"/>
      <c r="I46" s="118"/>
      <c r="J46" s="109"/>
      <c r="K46" s="109"/>
      <c r="L46" s="109"/>
      <c r="M46" s="109"/>
      <c r="N46" s="119"/>
      <c r="O46" s="109"/>
      <c r="P46" s="90"/>
      <c r="Q46" s="97"/>
      <c r="R46" s="94"/>
      <c r="S46" s="94"/>
      <c r="T46" s="94"/>
    </row>
    <row r="47" spans="2:20" ht="19.5" customHeight="1" x14ac:dyDescent="0.4">
      <c r="B47" s="181"/>
      <c r="C47" s="118"/>
      <c r="D47" s="109"/>
      <c r="E47" s="119"/>
      <c r="F47" s="118"/>
      <c r="G47" s="109"/>
      <c r="H47" s="119"/>
      <c r="I47" s="118"/>
      <c r="J47" s="109"/>
      <c r="K47" s="109"/>
      <c r="L47" s="109"/>
      <c r="M47" s="109"/>
      <c r="N47" s="119"/>
      <c r="O47" s="109"/>
      <c r="P47" s="90"/>
      <c r="Q47" s="97"/>
      <c r="R47" s="94"/>
      <c r="S47" s="94"/>
      <c r="T47" s="94"/>
    </row>
    <row r="48" spans="2:20" ht="19.5" customHeight="1" x14ac:dyDescent="0.4">
      <c r="B48" s="181"/>
      <c r="C48" s="120"/>
      <c r="D48" s="121"/>
      <c r="E48" s="122"/>
      <c r="F48" s="120"/>
      <c r="G48" s="121"/>
      <c r="H48" s="122"/>
      <c r="I48" s="118"/>
      <c r="J48" s="109"/>
      <c r="K48" s="109"/>
      <c r="L48" s="109"/>
      <c r="M48" s="109"/>
      <c r="N48" s="119"/>
      <c r="O48" s="109"/>
      <c r="P48" s="90"/>
      <c r="Q48" s="97"/>
      <c r="R48" s="94"/>
      <c r="S48" s="94"/>
      <c r="T48" s="94"/>
    </row>
    <row r="49" spans="2:20" ht="19.5" customHeight="1" x14ac:dyDescent="0.4">
      <c r="B49" s="181"/>
      <c r="C49" s="194" t="s">
        <v>580</v>
      </c>
      <c r="D49" s="195"/>
      <c r="E49" s="195"/>
      <c r="F49" s="123"/>
      <c r="G49" s="123"/>
      <c r="H49" s="124"/>
      <c r="I49" s="118"/>
      <c r="J49" s="109"/>
      <c r="K49" s="109"/>
      <c r="L49" s="109"/>
      <c r="M49" s="109"/>
      <c r="N49" s="119"/>
      <c r="O49" s="109"/>
      <c r="P49" s="90"/>
      <c r="Q49" s="97"/>
      <c r="R49" s="94"/>
      <c r="S49" s="94"/>
      <c r="T49" s="94"/>
    </row>
    <row r="50" spans="2:20" ht="19.5" customHeight="1" x14ac:dyDescent="0.4">
      <c r="B50" s="181"/>
      <c r="C50" s="118"/>
      <c r="D50" s="109"/>
      <c r="E50" s="109"/>
      <c r="F50" s="109"/>
      <c r="G50" s="109"/>
      <c r="H50" s="119"/>
      <c r="I50" s="118"/>
      <c r="J50" s="109"/>
      <c r="K50" s="109"/>
      <c r="L50" s="109"/>
      <c r="M50" s="109"/>
      <c r="N50" s="119"/>
      <c r="O50" s="109"/>
      <c r="P50" s="90"/>
      <c r="Q50" s="97"/>
      <c r="R50" s="94"/>
      <c r="S50" s="94"/>
      <c r="T50" s="94"/>
    </row>
    <row r="51" spans="2:20" ht="19.5" customHeight="1" x14ac:dyDescent="0.4">
      <c r="B51" s="181"/>
      <c r="C51" s="118"/>
      <c r="D51" s="109"/>
      <c r="E51" s="109"/>
      <c r="F51" s="109"/>
      <c r="G51" s="109"/>
      <c r="H51" s="119"/>
      <c r="I51" s="118"/>
      <c r="J51" s="109"/>
      <c r="K51" s="109"/>
      <c r="L51" s="109"/>
      <c r="M51" s="109"/>
      <c r="N51" s="119"/>
      <c r="O51" s="109"/>
      <c r="P51" s="90"/>
      <c r="Q51" s="97"/>
      <c r="R51" s="94"/>
      <c r="S51" s="94"/>
      <c r="T51" s="94"/>
    </row>
    <row r="52" spans="2:20" ht="19.5" customHeight="1" x14ac:dyDescent="0.4">
      <c r="B52" s="181"/>
      <c r="C52" s="118"/>
      <c r="D52" s="109"/>
      <c r="E52" s="109"/>
      <c r="F52" s="109"/>
      <c r="G52" s="109"/>
      <c r="H52" s="119"/>
      <c r="I52" s="118"/>
      <c r="J52" s="109"/>
      <c r="K52" s="109"/>
      <c r="L52" s="109"/>
      <c r="M52" s="109"/>
      <c r="N52" s="119"/>
      <c r="O52" s="109"/>
      <c r="P52" s="90"/>
      <c r="Q52" s="97"/>
      <c r="R52" s="94"/>
      <c r="S52" s="94"/>
      <c r="T52" s="94"/>
    </row>
    <row r="53" spans="2:20" ht="19.5" customHeight="1" x14ac:dyDescent="0.4">
      <c r="B53" s="181"/>
      <c r="C53" s="118"/>
      <c r="D53" s="109"/>
      <c r="E53" s="109"/>
      <c r="F53" s="109"/>
      <c r="G53" s="109"/>
      <c r="H53" s="119"/>
      <c r="I53" s="118"/>
      <c r="N53" s="125"/>
      <c r="O53" s="109"/>
      <c r="P53" s="90"/>
      <c r="Q53" s="97"/>
      <c r="R53" s="94"/>
      <c r="S53" s="94"/>
      <c r="T53" s="94"/>
    </row>
    <row r="54" spans="2:20" ht="19.5" customHeight="1" x14ac:dyDescent="0.4">
      <c r="B54" s="181"/>
      <c r="C54" s="126"/>
      <c r="D54" s="127"/>
      <c r="E54" s="128"/>
      <c r="F54" s="128"/>
      <c r="G54" s="128"/>
      <c r="H54" s="129"/>
      <c r="I54" s="130"/>
      <c r="J54" s="128"/>
      <c r="K54" s="128"/>
      <c r="L54" s="128"/>
      <c r="M54" s="128"/>
      <c r="N54" s="131"/>
      <c r="O54" s="109"/>
      <c r="P54" s="90"/>
      <c r="Q54" s="97"/>
      <c r="R54" s="94"/>
      <c r="S54" s="94"/>
      <c r="T54" s="94"/>
    </row>
    <row r="55" spans="2:20" ht="14.1" customHeight="1" thickBot="1" x14ac:dyDescent="0.45">
      <c r="B55" s="196" t="s">
        <v>629</v>
      </c>
      <c r="C55" s="197"/>
      <c r="D55" s="197"/>
      <c r="E55" s="197"/>
      <c r="F55" s="197"/>
      <c r="G55" s="197"/>
      <c r="H55" s="197"/>
      <c r="I55" s="197"/>
      <c r="J55" s="197"/>
      <c r="K55" s="197"/>
      <c r="L55" s="197"/>
      <c r="M55" s="197"/>
      <c r="N55" s="197"/>
      <c r="O55" s="109"/>
      <c r="P55" s="90"/>
      <c r="Q55" s="97"/>
      <c r="R55" s="94"/>
      <c r="S55" s="94"/>
      <c r="T55" s="94"/>
    </row>
    <row r="56" spans="2:20" ht="15.95" customHeight="1" thickBot="1" x14ac:dyDescent="0.45">
      <c r="B56" s="181"/>
      <c r="C56" s="132" t="s">
        <v>602</v>
      </c>
      <c r="D56" s="133" t="s">
        <v>602</v>
      </c>
      <c r="E56" s="132" t="s">
        <v>602</v>
      </c>
      <c r="F56" s="175" t="s">
        <v>602</v>
      </c>
      <c r="G56" s="178" t="s">
        <v>602</v>
      </c>
      <c r="H56" s="132" t="s">
        <v>602</v>
      </c>
      <c r="I56" s="134" t="s">
        <v>602</v>
      </c>
      <c r="J56" s="133" t="s">
        <v>602</v>
      </c>
      <c r="K56" s="132" t="s">
        <v>602</v>
      </c>
      <c r="L56" s="133" t="s">
        <v>602</v>
      </c>
      <c r="M56" s="181"/>
      <c r="N56" s="181"/>
      <c r="O56" s="109"/>
      <c r="P56" s="90"/>
      <c r="Q56" s="97"/>
      <c r="R56" s="94"/>
      <c r="S56" s="94"/>
      <c r="T56" s="94"/>
    </row>
    <row r="57" spans="2:20" ht="15.95" customHeight="1" thickTop="1" x14ac:dyDescent="0.4">
      <c r="B57" s="181"/>
      <c r="C57" s="140" t="s">
        <v>603</v>
      </c>
      <c r="D57" s="141" t="s">
        <v>603</v>
      </c>
      <c r="E57" s="140" t="s">
        <v>603</v>
      </c>
      <c r="F57" s="185" t="s">
        <v>603</v>
      </c>
      <c r="G57" s="186" t="s">
        <v>603</v>
      </c>
      <c r="H57" s="140" t="s">
        <v>603</v>
      </c>
      <c r="I57" s="142" t="s">
        <v>603</v>
      </c>
      <c r="J57" s="141" t="s">
        <v>603</v>
      </c>
      <c r="K57" s="140" t="s">
        <v>603</v>
      </c>
      <c r="L57" s="141" t="s">
        <v>603</v>
      </c>
      <c r="M57" s="181"/>
      <c r="N57" s="181"/>
      <c r="O57" s="109"/>
      <c r="P57" s="90"/>
      <c r="Q57" s="97"/>
      <c r="R57" s="94"/>
      <c r="S57" s="94"/>
      <c r="T57" s="94"/>
    </row>
    <row r="58" spans="2:20" ht="15.95" customHeight="1" x14ac:dyDescent="0.4">
      <c r="B58" s="181"/>
      <c r="C58" s="144" t="s">
        <v>604</v>
      </c>
      <c r="D58" s="145" t="s">
        <v>604</v>
      </c>
      <c r="E58" s="144" t="s">
        <v>604</v>
      </c>
      <c r="F58" s="176" t="s">
        <v>604</v>
      </c>
      <c r="G58" s="179" t="s">
        <v>604</v>
      </c>
      <c r="H58" s="144" t="s">
        <v>604</v>
      </c>
      <c r="I58" s="146" t="s">
        <v>604</v>
      </c>
      <c r="J58" s="145" t="s">
        <v>604</v>
      </c>
      <c r="K58" s="144" t="s">
        <v>604</v>
      </c>
      <c r="L58" s="145" t="s">
        <v>604</v>
      </c>
      <c r="M58" s="181"/>
      <c r="N58" s="181"/>
      <c r="O58" s="109"/>
      <c r="P58" s="90"/>
      <c r="Q58" s="97"/>
      <c r="R58" s="94"/>
      <c r="S58" s="94"/>
      <c r="T58" s="94"/>
    </row>
    <row r="59" spans="2:20" ht="15.95" customHeight="1" thickBot="1" x14ac:dyDescent="0.45">
      <c r="B59" s="181"/>
      <c r="C59" s="150" t="s">
        <v>605</v>
      </c>
      <c r="D59" s="151" t="s">
        <v>605</v>
      </c>
      <c r="E59" s="150" t="s">
        <v>605</v>
      </c>
      <c r="F59" s="177" t="s">
        <v>605</v>
      </c>
      <c r="G59" s="180" t="s">
        <v>605</v>
      </c>
      <c r="H59" s="150" t="s">
        <v>605</v>
      </c>
      <c r="I59" s="152" t="s">
        <v>605</v>
      </c>
      <c r="J59" s="151" t="s">
        <v>605</v>
      </c>
      <c r="K59" s="150" t="s">
        <v>605</v>
      </c>
      <c r="L59" s="151" t="s">
        <v>605</v>
      </c>
      <c r="M59" s="181"/>
      <c r="N59" s="181"/>
      <c r="O59" s="109"/>
      <c r="P59" s="90"/>
      <c r="Q59" s="97"/>
      <c r="R59" s="94"/>
      <c r="S59" s="94"/>
      <c r="T59" s="94"/>
    </row>
    <row r="60" spans="2:20" ht="14.1" customHeight="1" x14ac:dyDescent="0.4">
      <c r="B60" s="219" t="s">
        <v>630</v>
      </c>
      <c r="C60" s="196"/>
      <c r="D60" s="196"/>
      <c r="E60" s="196"/>
      <c r="F60" s="196"/>
      <c r="G60" s="196"/>
      <c r="H60" s="196"/>
      <c r="I60" s="196"/>
      <c r="J60" s="196"/>
      <c r="K60" s="196"/>
      <c r="L60" s="184" t="s">
        <v>631</v>
      </c>
      <c r="M60" s="182" t="s">
        <v>604</v>
      </c>
      <c r="N60" s="182" t="s">
        <v>605</v>
      </c>
      <c r="O60" s="109"/>
      <c r="P60" s="90"/>
      <c r="Q60" s="97"/>
      <c r="R60" s="94"/>
      <c r="S60" s="94"/>
      <c r="T60" s="94"/>
    </row>
    <row r="61" spans="2:20" ht="15.95" customHeight="1" x14ac:dyDescent="0.4">
      <c r="B61" s="181"/>
      <c r="C61" s="199" t="s">
        <v>606</v>
      </c>
      <c r="D61" s="199"/>
      <c r="E61" s="200" t="s">
        <v>607</v>
      </c>
      <c r="F61" s="200"/>
      <c r="G61" s="200" t="s">
        <v>632</v>
      </c>
      <c r="H61" s="200"/>
      <c r="I61" s="200"/>
      <c r="J61" s="200"/>
      <c r="K61" s="200"/>
      <c r="L61" s="200"/>
      <c r="M61" s="200"/>
      <c r="N61" s="200"/>
      <c r="O61" s="109"/>
      <c r="P61" s="90"/>
      <c r="Q61" s="97"/>
      <c r="R61" s="94"/>
      <c r="S61" s="94"/>
      <c r="T61" s="94"/>
    </row>
    <row r="62" spans="2:20" ht="9.9499999999999993" customHeight="1" thickBot="1" x14ac:dyDescent="0.45">
      <c r="B62" s="181"/>
      <c r="C62" s="220" t="s">
        <v>633</v>
      </c>
      <c r="D62" s="200"/>
      <c r="E62" s="200"/>
      <c r="F62" s="200"/>
      <c r="G62" s="200"/>
      <c r="H62" s="200"/>
      <c r="I62" s="200"/>
      <c r="J62" s="200"/>
      <c r="K62" s="200"/>
      <c r="L62" s="200"/>
      <c r="M62" s="200"/>
      <c r="N62" s="200"/>
      <c r="O62" s="109"/>
      <c r="P62" s="90"/>
      <c r="Q62" s="97"/>
      <c r="R62" s="94"/>
      <c r="S62" s="94"/>
      <c r="T62" s="94"/>
    </row>
    <row r="63" spans="2:20" ht="15.95" customHeight="1" thickBot="1" x14ac:dyDescent="0.45">
      <c r="B63" s="181"/>
      <c r="C63" s="154" t="s">
        <v>587</v>
      </c>
      <c r="D63" s="155" t="s">
        <v>588</v>
      </c>
      <c r="E63" s="155" t="s">
        <v>589</v>
      </c>
      <c r="F63" s="156" t="s">
        <v>590</v>
      </c>
      <c r="G63" s="156" t="s">
        <v>591</v>
      </c>
      <c r="H63" s="156" t="s">
        <v>592</v>
      </c>
      <c r="I63" s="156" t="s">
        <v>593</v>
      </c>
      <c r="J63" s="157" t="s">
        <v>594</v>
      </c>
      <c r="K63" s="157" t="s">
        <v>595</v>
      </c>
      <c r="L63" s="157" t="s">
        <v>596</v>
      </c>
      <c r="M63" s="156" t="s">
        <v>597</v>
      </c>
      <c r="N63" s="158" t="s">
        <v>598</v>
      </c>
      <c r="O63" s="109"/>
      <c r="P63" s="90"/>
      <c r="Q63" s="97"/>
      <c r="R63" s="94"/>
      <c r="S63" s="94"/>
      <c r="T63" s="94"/>
    </row>
    <row r="64" spans="2:20" ht="15.95" customHeight="1" x14ac:dyDescent="0.4">
      <c r="B64" s="181"/>
      <c r="C64" s="163" t="s">
        <v>604</v>
      </c>
      <c r="D64" s="164" t="s">
        <v>604</v>
      </c>
      <c r="E64" s="164" t="s">
        <v>604</v>
      </c>
      <c r="F64" s="164" t="s">
        <v>604</v>
      </c>
      <c r="G64" s="164" t="s">
        <v>604</v>
      </c>
      <c r="H64" s="164" t="s">
        <v>604</v>
      </c>
      <c r="I64" s="164" t="s">
        <v>604</v>
      </c>
      <c r="J64" s="164" t="s">
        <v>604</v>
      </c>
      <c r="K64" s="164" t="s">
        <v>604</v>
      </c>
      <c r="L64" s="164" t="s">
        <v>604</v>
      </c>
      <c r="M64" s="164" t="s">
        <v>604</v>
      </c>
      <c r="N64" s="165" t="s">
        <v>604</v>
      </c>
      <c r="O64" s="109"/>
      <c r="P64" s="90"/>
      <c r="Q64" s="97"/>
      <c r="R64" s="94"/>
      <c r="S64" s="94"/>
      <c r="T64" s="94"/>
    </row>
    <row r="65" spans="2:20" ht="15.95" customHeight="1" x14ac:dyDescent="0.4">
      <c r="B65" s="181"/>
      <c r="C65" s="166" t="s">
        <v>605</v>
      </c>
      <c r="D65" s="167" t="s">
        <v>605</v>
      </c>
      <c r="E65" s="167" t="s">
        <v>605</v>
      </c>
      <c r="F65" s="167" t="s">
        <v>605</v>
      </c>
      <c r="G65" s="167" t="s">
        <v>605</v>
      </c>
      <c r="H65" s="167" t="s">
        <v>605</v>
      </c>
      <c r="I65" s="167" t="s">
        <v>605</v>
      </c>
      <c r="J65" s="167" t="s">
        <v>605</v>
      </c>
      <c r="K65" s="167" t="s">
        <v>605</v>
      </c>
      <c r="L65" s="167" t="s">
        <v>605</v>
      </c>
      <c r="M65" s="167" t="s">
        <v>605</v>
      </c>
      <c r="N65" s="168" t="s">
        <v>605</v>
      </c>
      <c r="O65" s="109"/>
      <c r="P65" s="90"/>
      <c r="Q65" s="97"/>
      <c r="R65" s="94"/>
      <c r="S65" s="94"/>
      <c r="T65" s="94"/>
    </row>
    <row r="66" spans="2:20" ht="15.95" customHeight="1" thickBot="1" x14ac:dyDescent="0.45">
      <c r="B66" s="181"/>
      <c r="C66" s="169" t="s">
        <v>607</v>
      </c>
      <c r="D66" s="170" t="s">
        <v>607</v>
      </c>
      <c r="E66" s="170" t="s">
        <v>607</v>
      </c>
      <c r="F66" s="170" t="s">
        <v>607</v>
      </c>
      <c r="G66" s="170" t="s">
        <v>607</v>
      </c>
      <c r="H66" s="170" t="s">
        <v>607</v>
      </c>
      <c r="I66" s="170" t="s">
        <v>607</v>
      </c>
      <c r="J66" s="170" t="s">
        <v>607</v>
      </c>
      <c r="K66" s="170" t="s">
        <v>607</v>
      </c>
      <c r="L66" s="170" t="s">
        <v>607</v>
      </c>
      <c r="M66" s="170" t="s">
        <v>607</v>
      </c>
      <c r="N66" s="171" t="s">
        <v>607</v>
      </c>
      <c r="O66" s="109"/>
      <c r="P66" s="90"/>
      <c r="Q66" s="97"/>
      <c r="R66" s="94"/>
      <c r="S66" s="94"/>
      <c r="T66" s="94"/>
    </row>
    <row r="67" spans="2:20" ht="14.1" customHeight="1" x14ac:dyDescent="0.4">
      <c r="B67" s="196" t="s">
        <v>634</v>
      </c>
      <c r="C67" s="197"/>
      <c r="D67" s="197"/>
      <c r="E67" s="197"/>
      <c r="F67" s="197"/>
      <c r="G67" s="197"/>
      <c r="H67" s="197"/>
      <c r="I67" s="197"/>
      <c r="J67" s="197"/>
      <c r="K67" s="197"/>
      <c r="L67" s="197"/>
      <c r="M67" s="197"/>
      <c r="N67" s="197"/>
      <c r="O67" s="109"/>
      <c r="P67" s="90"/>
      <c r="Q67" s="97"/>
      <c r="R67" s="94"/>
      <c r="S67" s="94"/>
      <c r="T67" s="94"/>
    </row>
    <row r="68" spans="2:20" ht="189.95" customHeight="1" x14ac:dyDescent="0.4">
      <c r="B68" s="181"/>
      <c r="C68" s="200"/>
      <c r="D68" s="200"/>
      <c r="E68" s="200"/>
      <c r="F68" s="200"/>
      <c r="G68" s="200"/>
      <c r="H68" s="200"/>
      <c r="I68" s="200"/>
      <c r="J68" s="200"/>
      <c r="K68" s="200"/>
      <c r="L68" s="200"/>
      <c r="M68" s="200"/>
      <c r="N68" s="200"/>
      <c r="O68" s="109"/>
      <c r="P68" s="90"/>
      <c r="Q68" s="97"/>
      <c r="R68" s="94"/>
      <c r="S68" s="94"/>
      <c r="T68" s="94"/>
    </row>
    <row r="69" spans="2:20" ht="14.1" hidden="1" customHeight="1" x14ac:dyDescent="0.4">
      <c r="B69" s="181"/>
      <c r="C69" s="181"/>
      <c r="D69" s="181"/>
      <c r="E69" s="181"/>
      <c r="F69" s="181"/>
      <c r="G69" s="181"/>
      <c r="H69" s="181"/>
      <c r="I69" s="181"/>
      <c r="J69" s="181"/>
      <c r="K69" s="181"/>
      <c r="L69" s="181"/>
      <c r="M69" s="181"/>
      <c r="N69" s="181"/>
      <c r="O69" s="109"/>
      <c r="P69" s="90"/>
      <c r="Q69" s="97"/>
      <c r="R69" s="94"/>
      <c r="S69" s="94"/>
      <c r="T69" s="94"/>
    </row>
    <row r="70" spans="2:20" ht="14.1" hidden="1" customHeight="1" x14ac:dyDescent="0.4">
      <c r="B70" s="181"/>
      <c r="C70" s="181"/>
      <c r="D70" s="181"/>
      <c r="E70" s="181"/>
      <c r="F70" s="181"/>
      <c r="G70" s="181"/>
      <c r="H70" s="181"/>
      <c r="I70" s="181"/>
      <c r="J70" s="181"/>
      <c r="K70" s="181"/>
      <c r="L70" s="181"/>
      <c r="M70" s="181"/>
      <c r="N70" s="181"/>
      <c r="O70" s="109"/>
      <c r="P70" s="90"/>
      <c r="Q70" s="97"/>
      <c r="R70" s="94"/>
      <c r="S70" s="94"/>
      <c r="T70" s="94"/>
    </row>
    <row r="71" spans="2:20" ht="14.1" hidden="1" customHeight="1" x14ac:dyDescent="0.4">
      <c r="B71" s="181"/>
      <c r="C71" s="181"/>
      <c r="D71" s="181"/>
      <c r="E71" s="181"/>
      <c r="F71" s="181"/>
      <c r="G71" s="181"/>
      <c r="H71" s="181"/>
      <c r="I71" s="181"/>
      <c r="J71" s="181"/>
      <c r="K71" s="181"/>
      <c r="L71" s="181"/>
      <c r="M71" s="181"/>
      <c r="N71" s="181"/>
      <c r="O71" s="109"/>
      <c r="P71" s="90"/>
      <c r="Q71" s="97"/>
      <c r="R71" s="94"/>
      <c r="S71" s="94"/>
      <c r="T71" s="94"/>
    </row>
    <row r="72" spans="2:20" ht="14.1" hidden="1" customHeight="1" x14ac:dyDescent="0.4">
      <c r="B72" s="181"/>
      <c r="C72" s="181"/>
      <c r="D72" s="181"/>
      <c r="E72" s="181"/>
      <c r="F72" s="181"/>
      <c r="G72" s="181"/>
      <c r="H72" s="181"/>
      <c r="I72" s="181"/>
      <c r="J72" s="181"/>
      <c r="K72" s="181"/>
      <c r="L72" s="181"/>
      <c r="M72" s="181"/>
      <c r="N72" s="181"/>
      <c r="O72" s="109"/>
      <c r="P72" s="90"/>
      <c r="Q72" s="97"/>
      <c r="R72" s="94"/>
      <c r="S72" s="94"/>
      <c r="T72" s="94"/>
    </row>
    <row r="73" spans="2:20" ht="14.1" hidden="1" customHeight="1" x14ac:dyDescent="0.4">
      <c r="B73" s="181"/>
      <c r="C73" s="181"/>
      <c r="D73" s="181"/>
      <c r="E73" s="181"/>
      <c r="F73" s="181"/>
      <c r="G73" s="181"/>
      <c r="H73" s="181"/>
      <c r="I73" s="181"/>
      <c r="J73" s="181"/>
      <c r="K73" s="181"/>
      <c r="L73" s="181"/>
      <c r="M73" s="181"/>
      <c r="N73" s="181"/>
      <c r="O73" s="109"/>
      <c r="P73" s="90"/>
      <c r="Q73" s="97"/>
      <c r="R73" s="94"/>
      <c r="S73" s="94"/>
      <c r="T73" s="94"/>
    </row>
    <row r="74" spans="2:20" ht="14.1" hidden="1" customHeight="1" x14ac:dyDescent="0.4">
      <c r="B74" s="181"/>
      <c r="C74" s="181"/>
      <c r="D74" s="181"/>
      <c r="E74" s="181"/>
      <c r="F74" s="181"/>
      <c r="G74" s="181"/>
      <c r="H74" s="181"/>
      <c r="I74" s="181"/>
      <c r="J74" s="181"/>
      <c r="K74" s="181"/>
      <c r="L74" s="181"/>
      <c r="M74" s="181"/>
      <c r="N74" s="181"/>
      <c r="O74" s="109"/>
      <c r="P74" s="90"/>
      <c r="Q74" s="97"/>
      <c r="R74" s="94"/>
      <c r="S74" s="94"/>
      <c r="T74" s="94"/>
    </row>
    <row r="75" spans="2:20" ht="14.1" hidden="1" customHeight="1" x14ac:dyDescent="0.4">
      <c r="B75" s="181"/>
      <c r="C75" s="181"/>
      <c r="D75" s="181"/>
      <c r="E75" s="181"/>
      <c r="F75" s="181"/>
      <c r="G75" s="181"/>
      <c r="H75" s="181"/>
      <c r="I75" s="181"/>
      <c r="J75" s="181"/>
      <c r="K75" s="181"/>
      <c r="L75" s="181"/>
      <c r="M75" s="181"/>
      <c r="N75" s="181"/>
      <c r="O75" s="109"/>
      <c r="P75" s="90"/>
      <c r="Q75" s="97"/>
      <c r="R75" s="94"/>
      <c r="S75" s="94"/>
      <c r="T75" s="94"/>
    </row>
    <row r="76" spans="2:20" ht="14.1" hidden="1" customHeight="1" x14ac:dyDescent="0.4">
      <c r="B76" s="181"/>
      <c r="C76" s="181"/>
      <c r="D76" s="181"/>
      <c r="E76" s="181"/>
      <c r="F76" s="181"/>
      <c r="G76" s="181"/>
      <c r="H76" s="181"/>
      <c r="I76" s="181"/>
      <c r="J76" s="181"/>
      <c r="K76" s="181"/>
      <c r="L76" s="181"/>
      <c r="M76" s="181"/>
      <c r="N76" s="181"/>
      <c r="O76" s="109"/>
      <c r="P76" s="90"/>
      <c r="Q76" s="97"/>
      <c r="R76" s="94"/>
      <c r="S76" s="94"/>
      <c r="T76" s="94"/>
    </row>
    <row r="77" spans="2:20" ht="14.1" hidden="1" customHeight="1" x14ac:dyDescent="0.4">
      <c r="B77" s="181"/>
      <c r="C77" s="181"/>
      <c r="D77" s="181"/>
      <c r="E77" s="181"/>
      <c r="F77" s="181"/>
      <c r="G77" s="181"/>
      <c r="H77" s="181"/>
      <c r="I77" s="181"/>
      <c r="J77" s="181"/>
      <c r="K77" s="181"/>
      <c r="L77" s="181"/>
      <c r="M77" s="181"/>
      <c r="N77" s="181"/>
      <c r="O77" s="109"/>
      <c r="P77" s="90"/>
      <c r="Q77" s="97"/>
      <c r="R77" s="94"/>
      <c r="S77" s="94"/>
      <c r="T77" s="94"/>
    </row>
    <row r="78" spans="2:20" ht="14.1" hidden="1" customHeight="1" x14ac:dyDescent="0.4">
      <c r="B78" s="181"/>
      <c r="C78" s="181"/>
      <c r="D78" s="181"/>
      <c r="E78" s="181"/>
      <c r="F78" s="181"/>
      <c r="G78" s="181"/>
      <c r="H78" s="181"/>
      <c r="I78" s="181"/>
      <c r="J78" s="181"/>
      <c r="K78" s="181"/>
      <c r="L78" s="181"/>
      <c r="M78" s="181"/>
      <c r="N78" s="181"/>
      <c r="O78" s="109"/>
      <c r="P78" s="90"/>
      <c r="Q78" s="97"/>
      <c r="R78" s="94"/>
      <c r="S78" s="94"/>
      <c r="T78" s="94"/>
    </row>
    <row r="79" spans="2:20" ht="14.1" hidden="1" customHeight="1" x14ac:dyDescent="0.4">
      <c r="B79" s="181"/>
      <c r="C79" s="181"/>
      <c r="D79" s="181"/>
      <c r="E79" s="181"/>
      <c r="F79" s="181"/>
      <c r="G79" s="181"/>
      <c r="H79" s="181"/>
      <c r="I79" s="181"/>
      <c r="J79" s="181"/>
      <c r="K79" s="181"/>
      <c r="L79" s="181"/>
      <c r="M79" s="181"/>
      <c r="N79" s="181"/>
      <c r="O79" s="109"/>
      <c r="P79" s="90"/>
      <c r="Q79" s="97"/>
      <c r="R79" s="94"/>
      <c r="S79" s="94"/>
      <c r="T79" s="94"/>
    </row>
    <row r="80" spans="2:20" ht="14.1" hidden="1" customHeight="1" x14ac:dyDescent="0.4">
      <c r="B80" s="181"/>
      <c r="C80" s="181"/>
      <c r="D80" s="181"/>
      <c r="E80" s="181"/>
      <c r="F80" s="181"/>
      <c r="G80" s="181"/>
      <c r="H80" s="181"/>
      <c r="I80" s="181"/>
      <c r="J80" s="181"/>
      <c r="K80" s="181"/>
      <c r="L80" s="181"/>
      <c r="M80" s="181"/>
      <c r="N80" s="181"/>
      <c r="O80" s="109"/>
      <c r="P80" s="90"/>
    </row>
    <row r="81" spans="2:31" ht="14.1" hidden="1" customHeight="1" x14ac:dyDescent="0.4">
      <c r="B81" s="181"/>
      <c r="C81" s="181"/>
      <c r="D81" s="181"/>
      <c r="E81" s="181"/>
      <c r="F81" s="181"/>
      <c r="G81" s="181"/>
      <c r="H81" s="181"/>
      <c r="I81" s="181"/>
      <c r="J81" s="181"/>
      <c r="K81" s="181"/>
      <c r="L81" s="181"/>
      <c r="M81" s="181"/>
      <c r="N81" s="181"/>
      <c r="O81" s="109"/>
      <c r="P81" s="90"/>
      <c r="Q81" s="110" t="s">
        <v>310</v>
      </c>
      <c r="R81" s="111" t="s">
        <v>562</v>
      </c>
      <c r="S81" s="110" t="s">
        <v>563</v>
      </c>
      <c r="T81" s="110" t="s">
        <v>564</v>
      </c>
      <c r="U81" s="95" t="str">
        <f>IF(COUNTA($D$12:$G$12)&lt;4,"",D12)</f>
        <v/>
      </c>
      <c r="V81" t="str">
        <f>IF(COUNTA($D$12:$G$12)&lt;4,"",VLOOKUP($U81,計算用!$A$100:$W$111,17,FALSE))</f>
        <v/>
      </c>
      <c r="W81" t="str">
        <f>IF(COUNTA($D$12:$G$12)&lt;4,"",VLOOKUP($U81,計算用!$A$100:$W$111,18,FALSE))</f>
        <v/>
      </c>
      <c r="X81" t="str">
        <f>IF(COUNTA($D$12:$G$12)&lt;4,"",VLOOKUP($U81,計算用!$A$100:$W$111,19,FALSE))</f>
        <v/>
      </c>
      <c r="Y81" t="str">
        <f>IF(COUNTA($D$12:$G$12)&lt;4,"",VLOOKUP($U81,計算用!$A$100:$W$111,20,FALSE))</f>
        <v/>
      </c>
      <c r="Z81" t="str">
        <f>IF(COUNTA($D$12:$G$12)&lt;4,"",VLOOKUP($U81,計算用!$A$100:$W$111,21,FALSE))</f>
        <v/>
      </c>
      <c r="AA81" t="str">
        <f>IF(COUNTA($D$12:$G$12)&lt;4,"",VLOOKUP($U81,計算用!$A$100:$W$111,22,FALSE))</f>
        <v/>
      </c>
      <c r="AB81" s="112">
        <v>5</v>
      </c>
      <c r="AC81" t="str">
        <f>IF(COUNTA($D$12:$G$12)&lt;4,"",VLOOKUP($U81,計算用!$A$100:$W$111,3,FALSE))</f>
        <v/>
      </c>
    </row>
    <row r="82" spans="2:31" ht="14.1" hidden="1" customHeight="1" x14ac:dyDescent="0.4">
      <c r="B82" s="181"/>
      <c r="C82" s="181"/>
      <c r="D82" s="181"/>
      <c r="E82" s="181"/>
      <c r="F82" s="181"/>
      <c r="G82" s="181"/>
      <c r="H82" s="181"/>
      <c r="I82" s="181"/>
      <c r="J82" s="181"/>
      <c r="K82" s="181"/>
      <c r="L82" s="181"/>
      <c r="M82" s="181"/>
      <c r="N82" s="181"/>
      <c r="O82" s="109"/>
      <c r="P82" s="90"/>
      <c r="Q82" s="113" t="s">
        <v>543</v>
      </c>
      <c r="R82" s="111" t="s">
        <v>565</v>
      </c>
      <c r="S82" s="113" t="s">
        <v>328</v>
      </c>
      <c r="T82" s="113" t="s">
        <v>566</v>
      </c>
      <c r="U82" s="95" t="str">
        <f>IF(COUNTA($D$12:$G$12)&lt;4,"",E12)</f>
        <v/>
      </c>
      <c r="V82" t="str">
        <f>IF(COUNTA($D$12:$G$12)&lt;4,"",VLOOKUP($U82,計算用!$A$100:$W$111,17,FALSE))</f>
        <v/>
      </c>
      <c r="W82" t="str">
        <f>IF(COUNTA($D$12:$G$12)&lt;4,"",VLOOKUP($U82,計算用!$A$100:$W$111,18,FALSE))</f>
        <v/>
      </c>
      <c r="X82" t="str">
        <f>IF(COUNTA($D$12:$G$12)&lt;4,"",VLOOKUP($U82,計算用!$A$100:$W$111,19,FALSE))</f>
        <v/>
      </c>
      <c r="Y82" t="str">
        <f>IF(COUNTA($D$12:$G$12)&lt;4,"",VLOOKUP($U82,計算用!$A$100:$W$111,20,FALSE))</f>
        <v/>
      </c>
      <c r="Z82" t="str">
        <f>IF(COUNTA($D$12:$G$12)&lt;4,"",VLOOKUP($U82,計算用!$A$100:$W$111,21,FALSE))</f>
        <v/>
      </c>
      <c r="AA82" t="str">
        <f>IF(COUNTA($D$12:$G$12)&lt;4,"",VLOOKUP($U82,計算用!$A$100:$W$111,22,FALSE))</f>
        <v/>
      </c>
      <c r="AB82" s="114">
        <v>50</v>
      </c>
      <c r="AC82" t="str">
        <f>IF(COUNTA($D$12:$G$12)&lt;4,"",VLOOKUP($U82,計算用!$A$100:$W$111,3,FALSE))</f>
        <v/>
      </c>
      <c r="AE82" s="113"/>
    </row>
    <row r="83" spans="2:31" ht="14.1" hidden="1" customHeight="1" x14ac:dyDescent="0.4">
      <c r="B83" s="181"/>
      <c r="C83" s="181"/>
      <c r="D83" s="181"/>
      <c r="E83" s="181"/>
      <c r="F83" s="181"/>
      <c r="G83" s="181"/>
      <c r="H83" s="181"/>
      <c r="I83" s="181"/>
      <c r="J83" s="181"/>
      <c r="K83" s="181"/>
      <c r="L83" s="181"/>
      <c r="M83" s="181"/>
      <c r="N83" s="181"/>
      <c r="O83" s="109"/>
      <c r="P83" s="90"/>
      <c r="Q83" s="113" t="s">
        <v>312</v>
      </c>
      <c r="R83" s="111" t="s">
        <v>567</v>
      </c>
      <c r="S83" s="113" t="s">
        <v>568</v>
      </c>
      <c r="T83" s="113" t="s">
        <v>569</v>
      </c>
      <c r="U83" s="95" t="str">
        <f>IF(COUNTA($D$12:$G$12)&lt;4,"",F12)</f>
        <v/>
      </c>
      <c r="V83" t="str">
        <f>IF(COUNTA($D$12:$G$12)&lt;4,"",VLOOKUP($U83,計算用!$A$100:$W$111,17,FALSE))</f>
        <v/>
      </c>
      <c r="W83" t="str">
        <f>IF(COUNTA($D$12:$G$12)&lt;4,"",VLOOKUP($U83,計算用!$A$100:$W$111,18,FALSE))</f>
        <v/>
      </c>
      <c r="X83" t="str">
        <f>IF(COUNTA($D$12:$G$12)&lt;4,"",VLOOKUP($U83,計算用!$A$100:$W$111,19,FALSE))</f>
        <v/>
      </c>
      <c r="Y83" t="str">
        <f>IF(COUNTA($D$12:$G$12)&lt;4,"",VLOOKUP($U83,計算用!$A$100:$W$111,20,FALSE))</f>
        <v/>
      </c>
      <c r="Z83" t="str">
        <f>IF(COUNTA($D$12:$G$12)&lt;4,"",VLOOKUP($U83,計算用!$A$100:$W$111,21,FALSE))</f>
        <v/>
      </c>
      <c r="AA83" t="str">
        <f>IF(COUNTA($D$12:$G$12)&lt;4,"",VLOOKUP($U83,計算用!$A$100:$W$111,22,FALSE))</f>
        <v/>
      </c>
      <c r="AB83" s="114">
        <v>30</v>
      </c>
      <c r="AC83" t="str">
        <f>IF(COUNTA($D$12:$G$12)&lt;4,"",VLOOKUP($U83,計算用!$A$100:$W$111,3,FALSE))</f>
        <v/>
      </c>
      <c r="AE83" s="113"/>
    </row>
    <row r="84" spans="2:31" ht="14.1" hidden="1" customHeight="1" x14ac:dyDescent="0.4">
      <c r="B84" s="181"/>
      <c r="C84" s="181"/>
      <c r="D84" s="181"/>
      <c r="E84" s="181"/>
      <c r="F84" s="181"/>
      <c r="G84" s="181"/>
      <c r="H84" s="181"/>
      <c r="I84" s="181"/>
      <c r="J84" s="181"/>
      <c r="K84" s="181"/>
      <c r="L84" s="181"/>
      <c r="M84" s="181"/>
      <c r="N84" s="181"/>
      <c r="O84" s="109"/>
      <c r="P84" s="90"/>
      <c r="Q84" s="113" t="s">
        <v>544</v>
      </c>
      <c r="R84" s="111" t="s">
        <v>570</v>
      </c>
      <c r="S84" s="113" t="s">
        <v>571</v>
      </c>
      <c r="T84" s="113" t="s">
        <v>572</v>
      </c>
      <c r="U84" s="95" t="str">
        <f>IF(COUNTA($D$12:$G$12)&lt;4,"",G12)</f>
        <v/>
      </c>
      <c r="V84" t="str">
        <f>IF(COUNTA($D$12:$G$12)&lt;4,"",VLOOKUP($U84,計算用!$A$100:$W$111,17,FALSE))</f>
        <v/>
      </c>
      <c r="W84" t="str">
        <f>IF(COUNTA($D$12:$G$12)&lt;4,"",VLOOKUP($U84,計算用!$A$100:$W$111,18,FALSE))</f>
        <v/>
      </c>
      <c r="X84" t="str">
        <f>IF(COUNTA($D$12:$G$12)&lt;4,"",VLOOKUP($U84,計算用!$A$100:$W$111,19,FALSE))</f>
        <v/>
      </c>
      <c r="Y84" t="str">
        <f>IF(COUNTA($D$12:$G$12)&lt;4,"",VLOOKUP($U84,計算用!$A$100:$W$111,20,FALSE))</f>
        <v/>
      </c>
      <c r="Z84" t="str">
        <f>IF(COUNTA($D$12:$G$12)&lt;4,"",VLOOKUP($U84,計算用!$A$100:$W$111,21,FALSE))</f>
        <v/>
      </c>
      <c r="AA84" t="str">
        <f>IF(COUNTA($D$12:$G$12)&lt;4,"",VLOOKUP($U84,計算用!$A$100:$W$111,22,FALSE))</f>
        <v/>
      </c>
      <c r="AB84" s="114">
        <v>15</v>
      </c>
      <c r="AC84" t="str">
        <f>IF(COUNTA($D$12:$G$12)&lt;4,"",VLOOKUP($U84,計算用!$A$100:$W$111,3,FALSE))</f>
        <v/>
      </c>
    </row>
    <row r="85" spans="2:31" ht="14.1" hidden="1" customHeight="1" x14ac:dyDescent="0.4">
      <c r="B85" s="181"/>
      <c r="C85" s="181"/>
      <c r="D85" s="181"/>
      <c r="E85" s="181"/>
      <c r="F85" s="181"/>
      <c r="G85" s="181"/>
      <c r="H85" s="181"/>
      <c r="I85" s="181"/>
      <c r="J85" s="181"/>
      <c r="K85" s="181"/>
      <c r="L85" s="181"/>
      <c r="M85" s="181"/>
      <c r="N85" s="181"/>
      <c r="O85" s="109"/>
      <c r="P85" s="90"/>
      <c r="S85" s="110"/>
      <c r="V85" s="113"/>
      <c r="W85" s="113"/>
      <c r="X85" s="113"/>
    </row>
    <row r="86" spans="2:31" ht="14.1" hidden="1" customHeight="1" x14ac:dyDescent="0.4">
      <c r="B86" s="181"/>
      <c r="C86" s="181"/>
      <c r="D86" s="181"/>
      <c r="E86" s="181"/>
      <c r="F86" s="181"/>
      <c r="G86" s="181"/>
      <c r="H86" s="181"/>
      <c r="I86" s="181"/>
      <c r="J86" s="181"/>
      <c r="K86" s="181"/>
      <c r="L86" s="181"/>
      <c r="M86" s="181"/>
      <c r="N86" s="181"/>
      <c r="O86" s="109"/>
      <c r="P86" s="90"/>
      <c r="S86" s="110"/>
      <c r="V86" s="113"/>
      <c r="W86" s="113"/>
      <c r="X86" s="113"/>
    </row>
    <row r="87" spans="2:31" ht="14.1" hidden="1" customHeight="1" x14ac:dyDescent="0.4">
      <c r="B87" s="181"/>
      <c r="C87" s="181"/>
      <c r="D87" s="181"/>
      <c r="E87" s="181"/>
      <c r="F87" s="181"/>
      <c r="G87" s="181"/>
      <c r="H87" s="181"/>
      <c r="I87" s="181"/>
      <c r="J87" s="181"/>
      <c r="K87" s="181"/>
      <c r="L87" s="181"/>
      <c r="M87" s="181"/>
      <c r="N87" s="181"/>
      <c r="O87" s="109"/>
      <c r="P87" s="90"/>
      <c r="S87" s="110"/>
      <c r="V87" s="113"/>
      <c r="W87" s="113"/>
      <c r="X87" s="113"/>
    </row>
    <row r="88" spans="2:31" ht="14.1" hidden="1" customHeight="1" x14ac:dyDescent="0.4">
      <c r="B88" s="181"/>
      <c r="C88" s="181"/>
      <c r="D88" s="181"/>
      <c r="E88" s="181"/>
      <c r="F88" s="181"/>
      <c r="G88" s="181"/>
      <c r="H88" s="181"/>
      <c r="I88" s="181"/>
      <c r="J88" s="181"/>
      <c r="K88" s="181"/>
      <c r="L88" s="181"/>
      <c r="M88" s="181"/>
      <c r="N88" s="181"/>
      <c r="O88" s="109"/>
      <c r="P88" s="90"/>
      <c r="S88" s="110"/>
      <c r="V88" s="113"/>
      <c r="W88" s="113"/>
      <c r="X88" s="113"/>
    </row>
    <row r="89" spans="2:31" ht="14.1" hidden="1" customHeight="1" x14ac:dyDescent="0.4">
      <c r="B89" s="181"/>
      <c r="C89" s="181"/>
      <c r="D89" s="181"/>
      <c r="E89" s="181"/>
      <c r="F89" s="181"/>
      <c r="G89" s="181"/>
      <c r="H89" s="181"/>
      <c r="I89" s="181"/>
      <c r="J89" s="181"/>
      <c r="K89" s="181"/>
      <c r="L89" s="181"/>
      <c r="M89" s="181"/>
      <c r="N89" s="181"/>
      <c r="O89" s="109"/>
      <c r="P89" s="90"/>
      <c r="S89" s="110"/>
      <c r="V89" s="113"/>
      <c r="W89" s="113"/>
      <c r="X89" s="113"/>
    </row>
    <row r="90" spans="2:31" ht="14.1" hidden="1" customHeight="1" x14ac:dyDescent="0.4">
      <c r="B90" s="181"/>
      <c r="C90" s="181"/>
      <c r="D90" s="181"/>
      <c r="E90" s="181"/>
      <c r="F90" s="181"/>
      <c r="G90" s="181"/>
      <c r="H90" s="181"/>
      <c r="I90" s="181"/>
      <c r="J90" s="181"/>
      <c r="K90" s="181"/>
      <c r="L90" s="181"/>
      <c r="M90" s="181"/>
      <c r="N90" s="181"/>
      <c r="O90" s="109"/>
      <c r="P90" s="90"/>
      <c r="S90" s="110"/>
      <c r="V90" s="113"/>
      <c r="W90" s="113"/>
      <c r="X90" s="113"/>
    </row>
    <row r="91" spans="2:31" ht="14.1" hidden="1" customHeight="1" x14ac:dyDescent="0.4">
      <c r="B91" s="181"/>
      <c r="C91" s="181"/>
      <c r="D91" s="181"/>
      <c r="E91" s="181"/>
      <c r="F91" s="181"/>
      <c r="G91" s="181"/>
      <c r="H91" s="181"/>
      <c r="I91" s="181"/>
      <c r="J91" s="181"/>
      <c r="K91" s="181"/>
      <c r="L91" s="181"/>
      <c r="M91" s="181"/>
      <c r="N91" s="181"/>
      <c r="O91" s="109"/>
      <c r="P91" s="90"/>
      <c r="S91" s="110"/>
      <c r="V91" s="113"/>
      <c r="W91" s="113"/>
      <c r="X91" s="113"/>
    </row>
    <row r="92" spans="2:31" ht="14.1" hidden="1" customHeight="1" x14ac:dyDescent="0.4">
      <c r="B92" s="181"/>
      <c r="C92" s="181"/>
      <c r="D92" s="181"/>
      <c r="E92" s="181"/>
      <c r="F92" s="181"/>
      <c r="G92" s="181"/>
      <c r="H92" s="181"/>
      <c r="I92" s="181"/>
      <c r="J92" s="181"/>
      <c r="K92" s="181"/>
      <c r="L92" s="181"/>
      <c r="M92" s="181"/>
      <c r="N92" s="181"/>
      <c r="O92" s="109"/>
      <c r="P92" s="90"/>
      <c r="S92" s="110"/>
      <c r="V92" s="113"/>
      <c r="W92" s="113"/>
      <c r="X92" s="113"/>
    </row>
    <row r="93" spans="2:31" ht="14.1" hidden="1" customHeight="1" x14ac:dyDescent="0.4">
      <c r="B93" s="181"/>
      <c r="C93" s="181"/>
      <c r="D93" s="181"/>
      <c r="E93" s="181"/>
      <c r="F93" s="181"/>
      <c r="G93" s="181"/>
      <c r="H93" s="181"/>
      <c r="I93" s="181"/>
      <c r="J93" s="181"/>
      <c r="K93" s="181"/>
      <c r="L93" s="181"/>
      <c r="M93" s="181"/>
      <c r="N93" s="181"/>
      <c r="O93" s="109"/>
      <c r="P93" s="90"/>
      <c r="S93" s="110"/>
      <c r="V93" s="113"/>
      <c r="W93" s="113"/>
      <c r="X93" s="113"/>
    </row>
    <row r="94" spans="2:31" ht="14.1" hidden="1" customHeight="1" x14ac:dyDescent="0.4">
      <c r="B94" s="181"/>
      <c r="C94" s="181"/>
      <c r="D94" s="181"/>
      <c r="E94" s="181"/>
      <c r="F94" s="181"/>
      <c r="G94" s="181"/>
      <c r="H94" s="181"/>
      <c r="I94" s="181"/>
      <c r="J94" s="181"/>
      <c r="K94" s="181"/>
      <c r="L94" s="181"/>
      <c r="M94" s="181"/>
      <c r="N94" s="181"/>
      <c r="O94" s="109"/>
      <c r="P94" s="90"/>
      <c r="S94" s="110"/>
      <c r="V94" s="113"/>
      <c r="W94" s="113"/>
      <c r="X94" s="113"/>
    </row>
    <row r="95" spans="2:31" ht="14.1" hidden="1" customHeight="1" x14ac:dyDescent="0.4">
      <c r="B95" s="181"/>
      <c r="C95" s="181"/>
      <c r="D95" s="181"/>
      <c r="E95" s="181"/>
      <c r="F95" s="181"/>
      <c r="G95" s="181"/>
      <c r="H95" s="181"/>
      <c r="I95" s="181"/>
      <c r="J95" s="181"/>
      <c r="K95" s="181"/>
      <c r="L95" s="181"/>
      <c r="M95" s="181"/>
      <c r="N95" s="181"/>
      <c r="O95" s="109"/>
      <c r="P95" s="90"/>
      <c r="S95" s="110"/>
      <c r="V95" s="113"/>
      <c r="W95" s="113"/>
      <c r="X95" s="113"/>
    </row>
    <row r="96" spans="2:31" ht="14.1" hidden="1" customHeight="1" x14ac:dyDescent="0.4">
      <c r="B96" s="181"/>
      <c r="C96" s="181"/>
      <c r="D96" s="181"/>
      <c r="E96" s="181"/>
      <c r="F96" s="181"/>
      <c r="G96" s="181"/>
      <c r="H96" s="181"/>
      <c r="I96" s="181"/>
      <c r="J96" s="181"/>
      <c r="K96" s="181"/>
      <c r="L96" s="181"/>
      <c r="M96" s="181"/>
      <c r="N96" s="181"/>
      <c r="O96" s="109"/>
      <c r="P96" s="90"/>
      <c r="S96" s="110"/>
      <c r="V96" s="113"/>
      <c r="W96" s="113"/>
      <c r="X96" s="113"/>
    </row>
    <row r="97" spans="2:24" ht="14.1" hidden="1" customHeight="1" x14ac:dyDescent="0.4">
      <c r="B97" s="181"/>
      <c r="C97" s="181"/>
      <c r="D97" s="181"/>
      <c r="E97" s="181"/>
      <c r="F97" s="181"/>
      <c r="G97" s="181"/>
      <c r="H97" s="181"/>
      <c r="I97" s="181"/>
      <c r="J97" s="181"/>
      <c r="K97" s="181"/>
      <c r="L97" s="181"/>
      <c r="M97" s="181"/>
      <c r="N97" s="181"/>
      <c r="O97" s="109"/>
      <c r="P97" s="90"/>
      <c r="S97" s="110"/>
      <c r="V97" s="113"/>
      <c r="W97" s="113"/>
      <c r="X97" s="113"/>
    </row>
    <row r="98" spans="2:24" ht="14.1" hidden="1" customHeight="1" x14ac:dyDescent="0.4">
      <c r="B98" s="181"/>
      <c r="C98" s="181"/>
      <c r="D98" s="181"/>
      <c r="E98" s="181"/>
      <c r="F98" s="181"/>
      <c r="G98" s="181"/>
      <c r="H98" s="181"/>
      <c r="I98" s="181"/>
      <c r="J98" s="181"/>
      <c r="K98" s="181"/>
      <c r="L98" s="181"/>
      <c r="M98" s="181"/>
      <c r="N98" s="181"/>
      <c r="O98" s="109"/>
      <c r="P98" s="90"/>
      <c r="S98" s="110"/>
      <c r="V98" s="113"/>
      <c r="W98" s="113"/>
      <c r="X98" s="113"/>
    </row>
    <row r="99" spans="2:24" ht="14.1" hidden="1" customHeight="1" x14ac:dyDescent="0.4">
      <c r="B99" s="181"/>
      <c r="C99" s="181"/>
      <c r="D99" s="181"/>
      <c r="E99" s="181"/>
      <c r="F99" s="181"/>
      <c r="G99" s="181"/>
      <c r="H99" s="181"/>
      <c r="I99" s="181"/>
      <c r="J99" s="181"/>
      <c r="K99" s="181"/>
      <c r="L99" s="181"/>
      <c r="M99" s="181"/>
      <c r="N99" s="181"/>
      <c r="O99" s="109"/>
      <c r="P99" s="90"/>
      <c r="S99" s="110"/>
      <c r="V99" s="113"/>
      <c r="W99" s="113"/>
      <c r="X99" s="113"/>
    </row>
    <row r="100" spans="2:24" ht="14.1" hidden="1" customHeight="1" x14ac:dyDescent="0.4">
      <c r="B100" s="181"/>
      <c r="C100" s="181"/>
      <c r="D100" s="181"/>
      <c r="E100" s="181"/>
      <c r="F100" s="181"/>
      <c r="G100" s="181"/>
      <c r="H100" s="181"/>
      <c r="I100" s="181"/>
      <c r="J100" s="181"/>
      <c r="K100" s="181"/>
      <c r="L100" s="181"/>
      <c r="M100" s="181"/>
      <c r="N100" s="181"/>
      <c r="O100" s="109"/>
      <c r="P100" s="90"/>
      <c r="S100" s="110"/>
      <c r="V100" s="113"/>
      <c r="W100" s="113"/>
      <c r="X100" s="113"/>
    </row>
    <row r="101" spans="2:24" ht="14.1" hidden="1" customHeight="1" x14ac:dyDescent="0.4">
      <c r="B101" s="181"/>
      <c r="C101" s="181"/>
      <c r="D101" s="181"/>
      <c r="E101" s="181"/>
      <c r="F101" s="181"/>
      <c r="G101" s="181"/>
      <c r="H101" s="181"/>
      <c r="I101" s="181"/>
      <c r="J101" s="181"/>
      <c r="K101" s="181"/>
      <c r="L101" s="181"/>
      <c r="M101" s="181"/>
      <c r="N101" s="181"/>
      <c r="O101" s="109"/>
      <c r="P101" s="90"/>
      <c r="S101" s="110"/>
      <c r="V101" s="113"/>
      <c r="W101" s="113"/>
      <c r="X101" s="113"/>
    </row>
    <row r="102" spans="2:24" ht="14.1" hidden="1" customHeight="1" x14ac:dyDescent="0.4">
      <c r="B102" s="181"/>
      <c r="C102" s="181"/>
      <c r="D102" s="181"/>
      <c r="E102" s="181"/>
      <c r="F102" s="181"/>
      <c r="G102" s="181"/>
      <c r="H102" s="181"/>
      <c r="I102" s="181"/>
      <c r="J102" s="181"/>
      <c r="K102" s="181"/>
      <c r="L102" s="181"/>
      <c r="M102" s="181"/>
      <c r="N102" s="181"/>
      <c r="O102" s="109"/>
      <c r="P102" s="90"/>
      <c r="S102" s="110"/>
      <c r="V102" s="113"/>
      <c r="W102" s="113"/>
      <c r="X102" s="113"/>
    </row>
    <row r="103" spans="2:24" ht="14.1" hidden="1" customHeight="1" x14ac:dyDescent="0.4">
      <c r="B103" s="181"/>
      <c r="C103" s="181"/>
      <c r="D103" s="181"/>
      <c r="E103" s="181"/>
      <c r="F103" s="181"/>
      <c r="G103" s="181"/>
      <c r="H103" s="181"/>
      <c r="I103" s="181"/>
      <c r="J103" s="181"/>
      <c r="K103" s="181"/>
      <c r="L103" s="181"/>
      <c r="M103" s="181"/>
      <c r="N103" s="181"/>
      <c r="O103" s="109"/>
      <c r="P103" s="90"/>
      <c r="Q103" s="115" t="s">
        <v>576</v>
      </c>
      <c r="R103" s="116">
        <v>0.5</v>
      </c>
      <c r="S103" s="110"/>
      <c r="T103" s="115" t="s">
        <v>284</v>
      </c>
      <c r="U103" s="116">
        <v>0.45</v>
      </c>
      <c r="V103" s="113"/>
      <c r="W103" s="117" t="s">
        <v>298</v>
      </c>
      <c r="X103" s="115">
        <v>35</v>
      </c>
    </row>
    <row r="104" spans="2:24" ht="14.1" hidden="1" customHeight="1" x14ac:dyDescent="0.4">
      <c r="B104" s="181"/>
      <c r="C104" s="181"/>
      <c r="D104" s="181"/>
      <c r="E104" s="181"/>
      <c r="F104" s="181"/>
      <c r="G104" s="181"/>
      <c r="H104" s="181"/>
      <c r="I104" s="181"/>
      <c r="J104" s="181"/>
      <c r="K104" s="181"/>
      <c r="L104" s="181"/>
      <c r="M104" s="181"/>
      <c r="N104" s="181"/>
      <c r="O104" s="109"/>
      <c r="P104" s="90"/>
      <c r="Q104" s="115" t="s">
        <v>286</v>
      </c>
      <c r="R104" s="116">
        <v>0.5</v>
      </c>
      <c r="S104" s="110"/>
      <c r="T104" s="115" t="s">
        <v>291</v>
      </c>
      <c r="U104" s="116">
        <v>0.55000000000000004</v>
      </c>
      <c r="V104" s="113"/>
      <c r="W104" s="117" t="s">
        <v>577</v>
      </c>
      <c r="X104" s="115">
        <v>0</v>
      </c>
    </row>
    <row r="105" spans="2:24" ht="14.1" hidden="1" customHeight="1" x14ac:dyDescent="0.4">
      <c r="B105" s="181"/>
      <c r="C105" s="181"/>
      <c r="D105" s="181"/>
      <c r="E105" s="181"/>
      <c r="F105" s="181"/>
      <c r="G105" s="181"/>
      <c r="H105" s="181"/>
      <c r="I105" s="181"/>
      <c r="J105" s="181"/>
      <c r="K105" s="181"/>
      <c r="L105" s="181"/>
      <c r="M105" s="181"/>
      <c r="N105" s="181"/>
      <c r="O105" s="109"/>
      <c r="P105" s="90"/>
      <c r="Q105" s="90"/>
      <c r="R105" s="90"/>
      <c r="S105" s="110"/>
      <c r="T105" s="115" t="s">
        <v>295</v>
      </c>
      <c r="U105" s="116">
        <v>0.2</v>
      </c>
      <c r="V105" s="113"/>
      <c r="W105" s="117" t="s">
        <v>578</v>
      </c>
      <c r="X105" s="115">
        <v>15</v>
      </c>
    </row>
    <row r="106" spans="2:24" ht="14.1" hidden="1" customHeight="1" x14ac:dyDescent="0.4">
      <c r="B106" s="181"/>
      <c r="C106" s="181"/>
      <c r="D106" s="181"/>
      <c r="E106" s="181"/>
      <c r="F106" s="181"/>
      <c r="G106" s="181"/>
      <c r="H106" s="181"/>
      <c r="I106" s="181"/>
      <c r="J106" s="181"/>
      <c r="K106" s="181"/>
      <c r="L106" s="181"/>
      <c r="M106" s="181"/>
      <c r="N106" s="181"/>
      <c r="O106" s="109"/>
      <c r="P106" s="90"/>
      <c r="Q106" s="115" t="s">
        <v>302</v>
      </c>
      <c r="R106" s="116">
        <v>0.15</v>
      </c>
      <c r="S106" s="110"/>
      <c r="T106" s="115" t="s">
        <v>285</v>
      </c>
      <c r="U106" s="116">
        <v>0.8</v>
      </c>
      <c r="V106" s="113"/>
      <c r="W106" s="117" t="s">
        <v>579</v>
      </c>
      <c r="X106" s="115">
        <v>50</v>
      </c>
    </row>
    <row r="107" spans="2:24" ht="14.1" hidden="1" customHeight="1" x14ac:dyDescent="0.4">
      <c r="B107" s="181"/>
      <c r="C107" s="181"/>
      <c r="D107" s="181"/>
      <c r="E107" s="181"/>
      <c r="F107" s="181"/>
      <c r="G107" s="181"/>
      <c r="H107" s="181"/>
      <c r="I107" s="181"/>
      <c r="J107" s="181"/>
      <c r="K107" s="181"/>
      <c r="L107" s="181"/>
      <c r="M107" s="181"/>
      <c r="N107" s="181"/>
      <c r="O107" s="109"/>
      <c r="P107" s="90"/>
      <c r="Q107" s="115" t="s">
        <v>287</v>
      </c>
      <c r="R107" s="116">
        <v>0.85</v>
      </c>
      <c r="S107" s="110"/>
      <c r="T107" s="113"/>
      <c r="U107" s="113"/>
      <c r="V107" s="113"/>
      <c r="W107" s="113"/>
      <c r="X107" s="113"/>
    </row>
    <row r="108" spans="2:24" ht="14.1" hidden="1" customHeight="1" x14ac:dyDescent="0.4">
      <c r="B108" s="181"/>
      <c r="C108" s="181"/>
      <c r="D108" s="181"/>
      <c r="E108" s="181"/>
      <c r="F108" s="181"/>
      <c r="G108" s="181"/>
      <c r="H108" s="181"/>
      <c r="I108" s="181"/>
      <c r="J108" s="181"/>
      <c r="K108" s="181"/>
      <c r="L108" s="181"/>
      <c r="M108" s="181"/>
      <c r="N108" s="181"/>
      <c r="O108" s="109"/>
      <c r="P108" s="90"/>
    </row>
    <row r="109" spans="2:24" ht="14.1" hidden="1" customHeight="1" x14ac:dyDescent="0.4">
      <c r="B109" s="181"/>
      <c r="C109" s="181"/>
      <c r="D109" s="181"/>
      <c r="E109" s="181"/>
      <c r="F109" s="181"/>
      <c r="G109" s="181"/>
      <c r="H109" s="181"/>
      <c r="I109" s="181"/>
      <c r="J109" s="181"/>
      <c r="K109" s="181"/>
      <c r="L109" s="181"/>
      <c r="M109" s="181"/>
      <c r="N109" s="181"/>
      <c r="O109" s="109"/>
      <c r="P109" s="90"/>
    </row>
    <row r="110" spans="2:24" ht="14.1" hidden="1" customHeight="1" x14ac:dyDescent="0.4">
      <c r="B110" s="181"/>
      <c r="C110" s="181"/>
      <c r="D110" s="181"/>
      <c r="E110" s="181"/>
      <c r="F110" s="181"/>
      <c r="G110" s="181"/>
      <c r="H110" s="181"/>
      <c r="I110" s="181"/>
      <c r="J110" s="181"/>
      <c r="K110" s="181"/>
      <c r="L110" s="181"/>
      <c r="M110" s="181"/>
      <c r="N110" s="181"/>
      <c r="O110" s="109"/>
      <c r="P110" s="90"/>
    </row>
    <row r="111" spans="2:24" ht="14.1" hidden="1" customHeight="1" x14ac:dyDescent="0.4">
      <c r="B111" s="181"/>
      <c r="C111" s="181"/>
      <c r="D111" s="181"/>
      <c r="E111" s="181"/>
      <c r="F111" s="181"/>
      <c r="G111" s="181"/>
      <c r="H111" s="181"/>
      <c r="I111" s="181"/>
      <c r="J111" s="181"/>
      <c r="K111" s="181"/>
      <c r="L111" s="181"/>
      <c r="M111" s="181"/>
      <c r="N111" s="181"/>
      <c r="O111" s="109"/>
      <c r="P111" s="90"/>
    </row>
    <row r="112" spans="2:24" ht="14.1" hidden="1" customHeight="1" x14ac:dyDescent="0.4">
      <c r="B112" s="181"/>
      <c r="C112" s="181"/>
      <c r="D112" s="181"/>
      <c r="E112" s="181"/>
      <c r="F112" s="181"/>
      <c r="G112" s="181"/>
      <c r="H112" s="181"/>
      <c r="I112" s="181"/>
      <c r="J112" s="181"/>
      <c r="K112" s="181"/>
      <c r="L112" s="181"/>
      <c r="M112" s="181"/>
      <c r="N112" s="181"/>
      <c r="O112" s="109"/>
      <c r="P112" s="90"/>
      <c r="Q112" s="110"/>
      <c r="R112" s="113"/>
      <c r="S112" s="113"/>
      <c r="T112" s="113"/>
      <c r="U112" s="113"/>
      <c r="V112" s="113"/>
    </row>
    <row r="113" spans="2:29" ht="14.1" hidden="1" customHeight="1" x14ac:dyDescent="0.4">
      <c r="B113" s="181"/>
      <c r="C113" s="181"/>
      <c r="D113" s="181"/>
      <c r="E113" s="181"/>
      <c r="F113" s="181"/>
      <c r="G113" s="181"/>
      <c r="H113" s="181"/>
      <c r="I113" s="181"/>
      <c r="J113" s="181"/>
      <c r="K113" s="181"/>
      <c r="L113" s="181"/>
      <c r="M113" s="181"/>
      <c r="N113" s="181"/>
      <c r="O113" s="47"/>
      <c r="P113" s="90"/>
      <c r="Q113" s="90"/>
    </row>
    <row r="114" spans="2:29" ht="14.1" hidden="1" customHeight="1" x14ac:dyDescent="0.4">
      <c r="B114" s="181"/>
      <c r="C114" s="181"/>
      <c r="D114" s="181"/>
      <c r="E114" s="181"/>
      <c r="F114" s="181"/>
      <c r="G114" s="181"/>
      <c r="H114" s="181"/>
      <c r="I114" s="181"/>
      <c r="J114" s="181"/>
      <c r="K114" s="181"/>
      <c r="L114" s="181"/>
      <c r="M114" s="181"/>
      <c r="N114" s="181"/>
      <c r="O114" s="47"/>
      <c r="P114" s="90"/>
      <c r="Q114" s="90"/>
    </row>
    <row r="115" spans="2:29" ht="14.1" hidden="1" customHeight="1" x14ac:dyDescent="0.4">
      <c r="B115" s="181"/>
      <c r="C115" s="181"/>
      <c r="D115" s="181"/>
      <c r="E115" s="181"/>
      <c r="F115" s="181"/>
      <c r="G115" s="181"/>
      <c r="H115" s="181"/>
      <c r="I115" s="181"/>
      <c r="J115" s="181"/>
      <c r="K115" s="181"/>
      <c r="L115" s="181"/>
      <c r="M115" s="181"/>
      <c r="N115" s="181"/>
    </row>
    <row r="116" spans="2:29" ht="14.1" hidden="1" customHeight="1" x14ac:dyDescent="0.4">
      <c r="B116" s="181"/>
      <c r="C116" s="181"/>
      <c r="D116" s="181"/>
      <c r="E116" s="181"/>
      <c r="F116" s="181"/>
      <c r="G116" s="181"/>
      <c r="H116" s="181"/>
      <c r="I116" s="181"/>
      <c r="J116" s="181"/>
      <c r="K116" s="181"/>
      <c r="L116" s="181"/>
      <c r="M116" s="181"/>
      <c r="N116" s="181"/>
      <c r="Q116" s="135" t="s">
        <v>581</v>
      </c>
      <c r="R116" s="136"/>
      <c r="S116" s="137" t="s">
        <v>582</v>
      </c>
    </row>
    <row r="117" spans="2:29" ht="14.1" hidden="1" customHeight="1" x14ac:dyDescent="0.4">
      <c r="B117" s="181"/>
      <c r="C117" s="181"/>
      <c r="D117" s="181"/>
      <c r="E117" s="181"/>
      <c r="F117" s="181"/>
      <c r="G117" s="181"/>
      <c r="H117" s="181"/>
      <c r="I117" s="181"/>
      <c r="J117" s="181"/>
      <c r="K117" s="181"/>
      <c r="L117" s="181"/>
      <c r="M117" s="181"/>
      <c r="N117" s="181"/>
      <c r="O117" s="90"/>
      <c r="P117" s="90"/>
      <c r="Q117" s="138" t="s">
        <v>583</v>
      </c>
      <c r="R117" s="139"/>
      <c r="S117" s="137" t="s">
        <v>584</v>
      </c>
    </row>
    <row r="118" spans="2:29" ht="14.1" hidden="1" customHeight="1" x14ac:dyDescent="0.4">
      <c r="B118" s="181"/>
      <c r="C118" s="181"/>
      <c r="D118" s="181"/>
      <c r="E118" s="181"/>
      <c r="F118" s="181"/>
      <c r="G118" s="181"/>
      <c r="H118" s="181"/>
      <c r="I118" s="181"/>
      <c r="J118" s="181"/>
      <c r="K118" s="181"/>
      <c r="L118" s="181"/>
      <c r="M118" s="181"/>
      <c r="N118" s="181"/>
      <c r="Q118" s="138" t="s">
        <v>585</v>
      </c>
      <c r="R118" s="143" t="str">
        <f>IF(OR($F$7="",$R$117="",$R$116=""),"",ROUND(R117/3,0))</f>
        <v/>
      </c>
    </row>
    <row r="119" spans="2:29" ht="14.1" hidden="1" customHeight="1" x14ac:dyDescent="0.4">
      <c r="B119" s="181"/>
      <c r="C119" s="181"/>
      <c r="D119" s="181"/>
      <c r="E119" s="181"/>
      <c r="F119" s="181"/>
      <c r="G119" s="181"/>
      <c r="H119" s="181"/>
      <c r="I119" s="181"/>
      <c r="J119" s="181"/>
      <c r="K119" s="181"/>
      <c r="L119" s="181"/>
      <c r="M119" s="181"/>
      <c r="N119" s="181"/>
      <c r="Q119" s="147" t="s">
        <v>586</v>
      </c>
      <c r="R119" s="148">
        <v>0</v>
      </c>
      <c r="S119" s="149" t="str">
        <f>IF(OR($F$7="",$R$117="",$R$116=""),"",IF(R118&lt;&gt;0,R118,10))</f>
        <v/>
      </c>
      <c r="T119" s="149" t="str">
        <f t="shared" ref="T119:AA119" si="0">IF(OR($F$7="",$R$117="",$R$116=""),"",S119+10)</f>
        <v/>
      </c>
      <c r="U119" s="149" t="str">
        <f t="shared" si="0"/>
        <v/>
      </c>
      <c r="V119" s="149" t="str">
        <f t="shared" si="0"/>
        <v/>
      </c>
      <c r="W119" s="149" t="str">
        <f t="shared" si="0"/>
        <v/>
      </c>
      <c r="X119" s="149" t="str">
        <f t="shared" si="0"/>
        <v/>
      </c>
      <c r="Y119" s="149" t="str">
        <f t="shared" si="0"/>
        <v/>
      </c>
      <c r="Z119" s="149" t="str">
        <f t="shared" si="0"/>
        <v/>
      </c>
      <c r="AA119" s="149" t="str">
        <f t="shared" si="0"/>
        <v/>
      </c>
      <c r="AB119" s="149"/>
      <c r="AC119" s="149" t="str">
        <f>IF(COUNTA($G$3:$I$3)&lt;3,"",AA119+10)</f>
        <v/>
      </c>
    </row>
    <row r="120" spans="2:29" ht="14.1" hidden="1" customHeight="1" x14ac:dyDescent="0.4">
      <c r="B120" s="181"/>
      <c r="C120" s="181"/>
      <c r="D120" s="181"/>
      <c r="E120" s="181"/>
      <c r="F120" s="181"/>
      <c r="G120" s="181"/>
      <c r="H120" s="181"/>
      <c r="I120" s="181"/>
      <c r="J120" s="181"/>
      <c r="K120" s="181"/>
      <c r="L120" s="181"/>
      <c r="M120" s="181"/>
      <c r="N120" s="181"/>
      <c r="O120" s="1"/>
    </row>
    <row r="121" spans="2:29" ht="14.1" hidden="1" customHeight="1" x14ac:dyDescent="0.4">
      <c r="B121" s="181"/>
      <c r="C121" s="181"/>
      <c r="D121" s="181"/>
      <c r="E121" s="181"/>
      <c r="F121" s="181"/>
      <c r="G121" s="181"/>
      <c r="H121" s="181"/>
      <c r="I121" s="181"/>
      <c r="J121" s="181"/>
      <c r="K121" s="181"/>
      <c r="L121" s="181"/>
      <c r="M121" s="181"/>
      <c r="N121" s="181"/>
    </row>
    <row r="122" spans="2:29" ht="14.1" hidden="1" customHeight="1" x14ac:dyDescent="0.4">
      <c r="B122" s="181"/>
      <c r="C122" s="181"/>
      <c r="D122" s="181"/>
      <c r="E122" s="181"/>
      <c r="F122" s="181"/>
      <c r="G122" s="181"/>
      <c r="H122" s="181"/>
      <c r="I122" s="181"/>
      <c r="J122" s="181"/>
      <c r="K122" s="181"/>
      <c r="L122" s="181"/>
      <c r="M122" s="181"/>
      <c r="N122" s="181"/>
      <c r="O122" s="153"/>
    </row>
    <row r="123" spans="2:29" ht="14.1" hidden="1" customHeight="1" x14ac:dyDescent="0.4">
      <c r="B123" s="181"/>
      <c r="C123" s="181"/>
      <c r="D123" s="181"/>
      <c r="E123" s="181"/>
      <c r="F123" s="181"/>
      <c r="G123" s="181"/>
      <c r="H123" s="181"/>
      <c r="I123" s="181"/>
      <c r="J123" s="181"/>
      <c r="K123" s="181"/>
      <c r="L123" s="181"/>
      <c r="M123" s="181"/>
      <c r="N123" s="181"/>
      <c r="O123" s="153"/>
    </row>
    <row r="124" spans="2:29" ht="14.1" hidden="1" customHeight="1" x14ac:dyDescent="0.4">
      <c r="B124" s="181"/>
      <c r="C124" s="181"/>
      <c r="D124" s="181"/>
      <c r="E124" s="181"/>
      <c r="F124" s="181"/>
      <c r="G124" s="181"/>
      <c r="H124" s="181"/>
      <c r="I124" s="181"/>
      <c r="J124" s="181"/>
      <c r="K124" s="181"/>
      <c r="L124" s="181"/>
      <c r="M124" s="181"/>
      <c r="N124" s="181"/>
      <c r="O124" s="153"/>
    </row>
    <row r="125" spans="2:29" ht="14.1" hidden="1" customHeight="1" x14ac:dyDescent="0.4">
      <c r="B125" s="181"/>
      <c r="C125" s="181"/>
      <c r="D125" s="181"/>
      <c r="E125" s="181"/>
      <c r="F125" s="181"/>
      <c r="G125" s="181"/>
      <c r="H125" s="181"/>
      <c r="I125" s="181"/>
      <c r="J125" s="181"/>
      <c r="K125" s="181"/>
      <c r="L125" s="181"/>
      <c r="M125" s="181"/>
      <c r="N125" s="181"/>
      <c r="O125" s="153"/>
    </row>
    <row r="126" spans="2:29" ht="14.1" hidden="1" customHeight="1" x14ac:dyDescent="0.4">
      <c r="B126" s="181"/>
      <c r="C126" s="181"/>
      <c r="D126" s="181"/>
      <c r="E126" s="181"/>
      <c r="F126" s="181"/>
      <c r="G126" s="181"/>
      <c r="H126" s="181"/>
      <c r="I126" s="181"/>
      <c r="J126" s="181"/>
      <c r="K126" s="181"/>
      <c r="L126" s="181"/>
      <c r="M126" s="181"/>
      <c r="N126" s="181"/>
      <c r="O126" s="153"/>
    </row>
    <row r="127" spans="2:29" ht="14.1" hidden="1" customHeight="1" x14ac:dyDescent="0.4">
      <c r="B127" s="181"/>
      <c r="C127" s="181"/>
      <c r="D127" s="181"/>
      <c r="E127" s="181"/>
      <c r="F127" s="181"/>
      <c r="G127" s="181"/>
      <c r="H127" s="181"/>
      <c r="I127" s="181"/>
      <c r="J127" s="181"/>
      <c r="K127" s="181"/>
      <c r="L127" s="181"/>
      <c r="M127" s="181"/>
      <c r="N127" s="181"/>
      <c r="O127" s="153"/>
    </row>
    <row r="128" spans="2:29" ht="14.1" hidden="1" customHeight="1" x14ac:dyDescent="0.4">
      <c r="B128" s="181"/>
      <c r="C128" s="181"/>
      <c r="D128" s="181"/>
      <c r="E128" s="181"/>
      <c r="F128" s="181"/>
      <c r="G128" s="181"/>
      <c r="H128" s="181"/>
      <c r="I128" s="181"/>
      <c r="J128" s="181"/>
      <c r="K128" s="181"/>
      <c r="L128" s="181"/>
      <c r="M128" s="181"/>
      <c r="N128" s="181"/>
      <c r="O128" s="153"/>
    </row>
    <row r="129" spans="2:30" ht="14.1" hidden="1" customHeight="1" x14ac:dyDescent="0.4">
      <c r="B129" s="181"/>
      <c r="C129" s="181"/>
      <c r="D129" s="181"/>
      <c r="E129" s="181"/>
      <c r="F129" s="181"/>
      <c r="G129" s="181"/>
      <c r="H129" s="181"/>
      <c r="I129" s="181"/>
      <c r="J129" s="181"/>
      <c r="K129" s="181"/>
      <c r="L129" s="181"/>
      <c r="M129" s="181"/>
      <c r="N129" s="181"/>
      <c r="O129" s="159"/>
      <c r="Q129" s="160" t="s">
        <v>599</v>
      </c>
      <c r="R129" s="161" t="str">
        <f>LEFT(E13,1)</f>
        <v/>
      </c>
      <c r="S129" s="161" t="str">
        <f>RIGHT(E13,1)</f>
        <v/>
      </c>
    </row>
    <row r="130" spans="2:30" ht="14.1" hidden="1" customHeight="1" x14ac:dyDescent="0.4">
      <c r="B130" s="181"/>
      <c r="C130" s="181"/>
      <c r="D130" s="181"/>
      <c r="E130" s="181"/>
      <c r="F130" s="181"/>
      <c r="G130" s="181"/>
      <c r="H130" s="181"/>
      <c r="I130" s="181"/>
      <c r="J130" s="181"/>
      <c r="K130" s="181"/>
      <c r="L130" s="181"/>
      <c r="M130" s="181"/>
      <c r="N130" s="181"/>
      <c r="O130" s="162"/>
    </row>
    <row r="131" spans="2:30" ht="14.1" hidden="1" customHeight="1" x14ac:dyDescent="0.4">
      <c r="B131" s="181"/>
      <c r="C131" s="181"/>
      <c r="D131" s="181"/>
      <c r="E131" s="181"/>
      <c r="F131" s="181"/>
      <c r="G131" s="181"/>
      <c r="H131" s="181"/>
      <c r="I131" s="181"/>
      <c r="J131" s="181"/>
      <c r="K131" s="181"/>
      <c r="L131" s="181"/>
      <c r="M131" s="181"/>
      <c r="N131" s="181"/>
      <c r="O131" s="96"/>
    </row>
    <row r="132" spans="2:30" ht="14.1" hidden="1" customHeight="1" x14ac:dyDescent="0.4">
      <c r="B132" s="181"/>
      <c r="C132" s="181"/>
      <c r="D132" s="181"/>
      <c r="E132" s="181"/>
      <c r="F132" s="181"/>
      <c r="G132" s="181"/>
      <c r="H132" s="181"/>
      <c r="I132" s="181"/>
      <c r="J132" s="181"/>
      <c r="K132" s="181"/>
      <c r="L132" s="181"/>
      <c r="M132" s="181"/>
      <c r="N132" s="181"/>
      <c r="O132" s="96"/>
    </row>
    <row r="133" spans="2:30" ht="14.1" hidden="1" customHeight="1" x14ac:dyDescent="0.4">
      <c r="B133" s="181"/>
      <c r="C133" s="181"/>
      <c r="D133" s="181"/>
      <c r="E133" s="181"/>
      <c r="F133" s="181"/>
      <c r="G133" s="181"/>
      <c r="H133" s="181"/>
      <c r="I133" s="181"/>
      <c r="J133" s="181"/>
      <c r="K133" s="181"/>
      <c r="L133" s="181"/>
      <c r="M133" s="181"/>
      <c r="N133" s="181"/>
      <c r="O133" s="96"/>
    </row>
    <row r="134" spans="2:30" ht="14.1" hidden="1" customHeight="1" x14ac:dyDescent="0.4">
      <c r="B134" s="181"/>
      <c r="C134" s="181"/>
      <c r="D134" s="181"/>
      <c r="E134" s="181"/>
      <c r="F134" s="181"/>
      <c r="G134" s="181"/>
      <c r="H134" s="181"/>
      <c r="I134" s="181"/>
      <c r="J134" s="181"/>
      <c r="K134" s="181"/>
      <c r="L134" s="181"/>
      <c r="M134" s="181"/>
      <c r="N134" s="181"/>
      <c r="P134" s="1"/>
    </row>
    <row r="135" spans="2:30" ht="14.1" hidden="1" customHeight="1" x14ac:dyDescent="0.4">
      <c r="B135" s="181"/>
      <c r="C135" s="181"/>
      <c r="D135" s="181"/>
      <c r="E135" s="181"/>
      <c r="F135" s="181"/>
      <c r="G135" s="181"/>
      <c r="H135" s="181"/>
      <c r="I135" s="181"/>
      <c r="J135" s="181"/>
      <c r="K135" s="181"/>
      <c r="L135" s="181"/>
      <c r="M135" s="181"/>
      <c r="N135" s="181"/>
      <c r="Q135" s="137"/>
    </row>
    <row r="136" spans="2:30" ht="14.1" hidden="1" customHeight="1" x14ac:dyDescent="0.4">
      <c r="B136" s="181"/>
      <c r="C136" s="181"/>
      <c r="D136" s="181"/>
      <c r="E136" s="181"/>
      <c r="F136" s="181"/>
      <c r="G136" s="181"/>
      <c r="H136" s="181"/>
      <c r="I136" s="181"/>
      <c r="J136" s="181"/>
      <c r="K136" s="181"/>
      <c r="L136" s="181"/>
      <c r="M136" s="181"/>
      <c r="N136" s="181"/>
      <c r="Q136" s="209"/>
      <c r="R136" s="209"/>
      <c r="S136" s="209"/>
      <c r="T136" s="209"/>
      <c r="U136" s="209"/>
      <c r="V136" s="209"/>
      <c r="W136" s="209"/>
      <c r="X136" s="209"/>
      <c r="Y136" s="209"/>
      <c r="Z136" s="209"/>
      <c r="AA136" s="209"/>
      <c r="AB136" s="209"/>
      <c r="AC136" s="209"/>
      <c r="AD136" s="209"/>
    </row>
    <row r="137" spans="2:30" ht="14.1" hidden="1" customHeight="1" x14ac:dyDescent="0.4">
      <c r="B137" s="181"/>
      <c r="C137" s="181"/>
      <c r="D137" s="181"/>
      <c r="E137" s="181"/>
      <c r="F137" s="181"/>
      <c r="G137" s="181"/>
      <c r="H137" s="181"/>
      <c r="I137" s="181"/>
      <c r="J137" s="181"/>
      <c r="K137" s="181"/>
      <c r="L137" s="181"/>
      <c r="M137" s="181"/>
      <c r="N137" s="181"/>
      <c r="Q137" s="209"/>
      <c r="R137" s="209"/>
      <c r="S137" s="209"/>
      <c r="T137" s="209"/>
      <c r="U137" s="209"/>
      <c r="V137" s="209"/>
      <c r="W137" s="209"/>
      <c r="X137" s="209"/>
      <c r="Y137" s="209"/>
      <c r="Z137" s="209"/>
      <c r="AA137" s="209"/>
      <c r="AB137" s="209"/>
      <c r="AC137" s="209"/>
      <c r="AD137" s="209"/>
    </row>
    <row r="138" spans="2:30" ht="14.1" hidden="1" customHeight="1" x14ac:dyDescent="0.4">
      <c r="B138" s="181"/>
      <c r="C138" s="181"/>
      <c r="D138" s="181"/>
      <c r="E138" s="181"/>
      <c r="F138" s="181"/>
      <c r="G138" s="181"/>
      <c r="H138" s="181"/>
      <c r="I138" s="181"/>
      <c r="J138" s="181"/>
      <c r="K138" s="181"/>
      <c r="L138" s="181"/>
      <c r="M138" s="181"/>
      <c r="N138" s="181"/>
      <c r="Q138" s="209"/>
      <c r="R138" s="209"/>
      <c r="S138" s="209"/>
      <c r="T138" s="209"/>
      <c r="U138" s="209"/>
      <c r="V138" s="209"/>
      <c r="W138" s="209"/>
      <c r="X138" s="209"/>
      <c r="Y138" s="209"/>
      <c r="Z138" s="209"/>
      <c r="AA138" s="209"/>
      <c r="AB138" s="209"/>
      <c r="AC138" s="209"/>
      <c r="AD138" s="209"/>
    </row>
    <row r="139" spans="2:30" ht="14.1" hidden="1" customHeight="1" x14ac:dyDescent="0.4">
      <c r="B139" s="181"/>
      <c r="C139" s="181"/>
      <c r="D139" s="181"/>
      <c r="E139" s="181"/>
      <c r="F139" s="181"/>
      <c r="G139" s="181"/>
      <c r="H139" s="181"/>
      <c r="I139" s="181"/>
      <c r="J139" s="181"/>
      <c r="K139" s="181"/>
      <c r="L139" s="181"/>
      <c r="M139" s="181"/>
      <c r="N139" s="181"/>
      <c r="Q139" s="209"/>
      <c r="R139" s="209"/>
      <c r="S139" s="209"/>
      <c r="T139" s="209"/>
      <c r="U139" s="209"/>
      <c r="V139" s="209"/>
      <c r="W139" s="209"/>
      <c r="X139" s="209"/>
      <c r="Y139" s="209"/>
      <c r="Z139" s="209"/>
      <c r="AA139" s="209"/>
      <c r="AB139" s="209"/>
      <c r="AC139" s="209"/>
      <c r="AD139" s="209"/>
    </row>
    <row r="140" spans="2:30" ht="14.1" hidden="1" customHeight="1" x14ac:dyDescent="0.4">
      <c r="B140" s="181"/>
      <c r="C140" s="181"/>
      <c r="D140" s="181"/>
      <c r="E140" s="181"/>
      <c r="F140" s="181"/>
      <c r="G140" s="181"/>
      <c r="H140" s="181"/>
      <c r="I140" s="181"/>
      <c r="J140" s="181"/>
      <c r="K140" s="181"/>
      <c r="L140" s="181"/>
      <c r="M140" s="181"/>
      <c r="N140" s="181"/>
      <c r="Q140" s="209"/>
      <c r="R140" s="209"/>
      <c r="S140" s="209"/>
      <c r="T140" s="209"/>
      <c r="U140" s="209"/>
      <c r="V140" s="209"/>
      <c r="W140" s="209"/>
      <c r="X140" s="209"/>
      <c r="Y140" s="209"/>
      <c r="Z140" s="209"/>
      <c r="AA140" s="209"/>
      <c r="AB140" s="209"/>
      <c r="AC140" s="209"/>
      <c r="AD140" s="209"/>
    </row>
    <row r="141" spans="2:30" ht="14.1" hidden="1" customHeight="1" x14ac:dyDescent="0.4">
      <c r="B141" s="181"/>
      <c r="C141" s="181"/>
      <c r="D141" s="181"/>
      <c r="E141" s="181"/>
      <c r="F141" s="181"/>
      <c r="G141" s="181"/>
      <c r="H141" s="181"/>
      <c r="I141" s="181"/>
      <c r="J141" s="181"/>
      <c r="K141" s="181"/>
      <c r="L141" s="181"/>
      <c r="M141" s="181"/>
      <c r="N141" s="181"/>
      <c r="Q141" s="209"/>
      <c r="R141" s="209"/>
      <c r="S141" s="209"/>
      <c r="T141" s="209"/>
      <c r="U141" s="209"/>
      <c r="V141" s="209"/>
      <c r="W141" s="209"/>
      <c r="X141" s="209"/>
      <c r="Y141" s="209"/>
      <c r="Z141" s="209"/>
      <c r="AA141" s="209"/>
      <c r="AB141" s="209"/>
      <c r="AC141" s="209"/>
      <c r="AD141" s="209"/>
    </row>
    <row r="142" spans="2:30" ht="14.1" hidden="1" customHeight="1" x14ac:dyDescent="0.4">
      <c r="B142" s="181"/>
      <c r="C142" s="181"/>
      <c r="D142" s="181"/>
      <c r="E142" s="181"/>
      <c r="F142" s="181"/>
      <c r="G142" s="181"/>
      <c r="H142" s="181"/>
      <c r="I142" s="181"/>
      <c r="J142" s="181"/>
      <c r="K142" s="181"/>
      <c r="L142" s="181"/>
      <c r="M142" s="181"/>
      <c r="N142" s="181"/>
      <c r="Q142" s="209"/>
      <c r="R142" s="209"/>
      <c r="S142" s="209"/>
      <c r="T142" s="209"/>
      <c r="U142" s="209"/>
      <c r="V142" s="209"/>
      <c r="W142" s="209"/>
      <c r="X142" s="209"/>
      <c r="Y142" s="209"/>
      <c r="Z142" s="209"/>
      <c r="AA142" s="209"/>
      <c r="AB142" s="209"/>
      <c r="AC142" s="209"/>
      <c r="AD142" s="209"/>
    </row>
    <row r="143" spans="2:30" ht="14.1" hidden="1" customHeight="1" x14ac:dyDescent="0.4">
      <c r="B143" s="181"/>
      <c r="C143" s="181"/>
      <c r="D143" s="181"/>
      <c r="E143" s="181"/>
      <c r="F143" s="181"/>
      <c r="G143" s="181"/>
      <c r="H143" s="181"/>
      <c r="I143" s="181"/>
      <c r="J143" s="181"/>
      <c r="K143" s="181"/>
      <c r="L143" s="181"/>
      <c r="M143" s="181"/>
      <c r="N143" s="181"/>
      <c r="Q143" s="209"/>
      <c r="R143" s="209"/>
      <c r="S143" s="209"/>
      <c r="T143" s="209"/>
      <c r="U143" s="209"/>
      <c r="V143" s="209"/>
      <c r="W143" s="209"/>
      <c r="X143" s="209"/>
      <c r="Y143" s="209"/>
      <c r="Z143" s="209"/>
      <c r="AA143" s="209"/>
      <c r="AB143" s="209"/>
      <c r="AC143" s="209"/>
      <c r="AD143" s="209"/>
    </row>
    <row r="144" spans="2:30" ht="14.1" hidden="1" customHeight="1" x14ac:dyDescent="0.4">
      <c r="B144" s="181"/>
      <c r="C144" s="181"/>
      <c r="D144" s="181"/>
      <c r="E144" s="181"/>
      <c r="F144" s="181"/>
      <c r="G144" s="181"/>
      <c r="H144" s="181"/>
      <c r="I144" s="181"/>
      <c r="J144" s="181"/>
      <c r="K144" s="181"/>
      <c r="L144" s="181"/>
      <c r="M144" s="181"/>
      <c r="N144" s="181"/>
      <c r="Q144" s="209"/>
      <c r="R144" s="209"/>
      <c r="S144" s="209"/>
      <c r="T144" s="209"/>
      <c r="U144" s="209"/>
      <c r="V144" s="209"/>
      <c r="W144" s="209"/>
      <c r="X144" s="209"/>
      <c r="Y144" s="209"/>
      <c r="Z144" s="209"/>
      <c r="AA144" s="209"/>
      <c r="AB144" s="209"/>
      <c r="AC144" s="209"/>
      <c r="AD144" s="209"/>
    </row>
    <row r="145" spans="2:14" x14ac:dyDescent="0.4">
      <c r="C145" s="172"/>
      <c r="D145" s="172"/>
    </row>
    <row r="146" spans="2:14" ht="22.15" customHeight="1" x14ac:dyDescent="0.4"/>
    <row r="147" spans="2:14" ht="22.15" customHeight="1" x14ac:dyDescent="0.4"/>
    <row r="148" spans="2:14" ht="22.15" customHeight="1" x14ac:dyDescent="0.4"/>
    <row r="149" spans="2:14" ht="22.15" customHeight="1" x14ac:dyDescent="0.4"/>
    <row r="150" spans="2:14" ht="22.15" customHeight="1" x14ac:dyDescent="0.4"/>
    <row r="151" spans="2:14" ht="22.15" customHeight="1" x14ac:dyDescent="0.4"/>
    <row r="152" spans="2:14" ht="22.15" customHeight="1" x14ac:dyDescent="0.4"/>
    <row r="153" spans="2:14" ht="22.15" customHeight="1" x14ac:dyDescent="0.4"/>
    <row r="154" spans="2:14" ht="42.4" customHeight="1" x14ac:dyDescent="0.4">
      <c r="C154" s="173"/>
      <c r="D154" s="173"/>
      <c r="E154" s="173"/>
      <c r="F154" s="173"/>
      <c r="G154" s="173"/>
      <c r="H154" s="173"/>
      <c r="I154" s="173"/>
      <c r="J154" s="173"/>
      <c r="K154" s="173"/>
      <c r="L154" s="173"/>
    </row>
    <row r="155" spans="2:14" ht="24" x14ac:dyDescent="0.4">
      <c r="C155" s="173"/>
      <c r="D155" s="173"/>
      <c r="E155" s="173"/>
      <c r="F155" s="173"/>
      <c r="G155" s="173"/>
      <c r="H155" s="173"/>
      <c r="I155" s="173"/>
      <c r="J155" s="173"/>
      <c r="K155" s="173"/>
      <c r="L155" s="173"/>
    </row>
    <row r="156" spans="2:14" ht="24" x14ac:dyDescent="0.4">
      <c r="C156" s="173"/>
      <c r="D156" s="173"/>
      <c r="E156" s="173"/>
      <c r="F156" s="173"/>
      <c r="G156" s="173"/>
      <c r="H156" s="173"/>
      <c r="I156" s="173"/>
      <c r="J156" s="173"/>
      <c r="K156" s="173"/>
      <c r="L156" s="173"/>
    </row>
    <row r="160" spans="2:14" ht="20.25" hidden="1" thickBot="1" x14ac:dyDescent="0.45">
      <c r="B160" s="95" t="s">
        <v>558</v>
      </c>
      <c r="C160" s="1"/>
      <c r="D160" s="91"/>
      <c r="N160" s="47"/>
    </row>
    <row r="161" spans="3:14" ht="19.5" hidden="1" thickBot="1" x14ac:dyDescent="0.45">
      <c r="C161" s="99" t="s">
        <v>327</v>
      </c>
      <c r="D161" s="201"/>
      <c r="E161" s="202"/>
      <c r="F161" s="100" t="s">
        <v>326</v>
      </c>
      <c r="G161" s="203"/>
      <c r="H161" s="204"/>
      <c r="M161" s="101"/>
    </row>
    <row r="162" spans="3:14" hidden="1" x14ac:dyDescent="0.4">
      <c r="C162" s="103" t="s">
        <v>328</v>
      </c>
      <c r="D162" s="205"/>
      <c r="E162" s="205"/>
      <c r="F162" s="205"/>
      <c r="G162" s="205"/>
      <c r="H162" s="205"/>
      <c r="I162" s="205"/>
      <c r="J162" s="205"/>
      <c r="K162" s="205"/>
      <c r="L162" s="205"/>
      <c r="M162" s="205"/>
      <c r="N162" s="206"/>
    </row>
    <row r="163" spans="3:14" ht="19.5" hidden="1" thickBot="1" x14ac:dyDescent="0.45">
      <c r="C163" s="106" t="s">
        <v>560</v>
      </c>
      <c r="D163" s="207"/>
      <c r="E163" s="207"/>
      <c r="F163" s="207"/>
      <c r="G163" s="207"/>
      <c r="H163" s="207"/>
      <c r="I163" s="207"/>
      <c r="J163" s="207"/>
      <c r="K163" s="207"/>
      <c r="L163" s="207"/>
      <c r="M163" s="207"/>
      <c r="N163" s="208"/>
    </row>
    <row r="164" spans="3:14" hidden="1" x14ac:dyDescent="0.4">
      <c r="C164" s="104"/>
      <c r="D164" s="104"/>
      <c r="E164" s="104"/>
      <c r="F164" s="104"/>
      <c r="G164" s="104"/>
      <c r="H164" s="104"/>
      <c r="I164" s="104"/>
      <c r="J164" s="104"/>
      <c r="K164" s="104"/>
      <c r="L164" s="104"/>
      <c r="M164" s="104"/>
      <c r="N164" s="107" t="s">
        <v>561</v>
      </c>
    </row>
    <row r="165" spans="3:14" hidden="1" x14ac:dyDescent="0.4"/>
    <row r="166" spans="3:14" hidden="1" x14ac:dyDescent="0.4"/>
    <row r="167" spans="3:14" hidden="1" x14ac:dyDescent="0.4"/>
    <row r="168" spans="3:14" hidden="1" x14ac:dyDescent="0.4"/>
    <row r="169" spans="3:14" hidden="1" x14ac:dyDescent="0.4"/>
    <row r="170" spans="3:14" hidden="1" x14ac:dyDescent="0.4"/>
    <row r="171" spans="3:14" hidden="1" x14ac:dyDescent="0.4"/>
    <row r="172" spans="3:14" hidden="1" x14ac:dyDescent="0.4"/>
    <row r="173" spans="3:14" hidden="1" x14ac:dyDescent="0.4"/>
    <row r="174" spans="3:14" hidden="1" x14ac:dyDescent="0.4"/>
    <row r="175" spans="3:14" hidden="1" x14ac:dyDescent="0.4"/>
    <row r="176" spans="3:14" hidden="1" x14ac:dyDescent="0.4"/>
    <row r="177" hidden="1" x14ac:dyDescent="0.4"/>
    <row r="178" hidden="1" x14ac:dyDescent="0.4"/>
    <row r="179" hidden="1" x14ac:dyDescent="0.4"/>
    <row r="180" ht="18.75" hidden="1" customHeight="1" x14ac:dyDescent="0.4"/>
    <row r="181" ht="18.75" hidden="1" customHeight="1" x14ac:dyDescent="0.4"/>
    <row r="182" ht="18.75" hidden="1" customHeight="1" x14ac:dyDescent="0.4"/>
    <row r="183" ht="18.75" hidden="1" customHeight="1" x14ac:dyDescent="0.4"/>
    <row r="184" ht="18.75" hidden="1" customHeight="1" x14ac:dyDescent="0.4"/>
    <row r="185" ht="18.75" hidden="1" customHeight="1" x14ac:dyDescent="0.4"/>
    <row r="186" ht="18.75" hidden="1" customHeight="1" x14ac:dyDescent="0.4"/>
    <row r="187" ht="18.75" hidden="1" customHeight="1" x14ac:dyDescent="0.4"/>
    <row r="188" ht="18.75" hidden="1" customHeight="1" x14ac:dyDescent="0.4"/>
    <row r="189" ht="18.75" hidden="1" customHeight="1" x14ac:dyDescent="0.4"/>
    <row r="190" ht="19.5" hidden="1" customHeight="1" x14ac:dyDescent="0.4"/>
    <row r="191" ht="18.75" hidden="1" customHeight="1" x14ac:dyDescent="0.4"/>
    <row r="192" ht="18.75" hidden="1" customHeight="1" x14ac:dyDescent="0.4"/>
    <row r="193" ht="18.75" hidden="1" customHeight="1" x14ac:dyDescent="0.4"/>
    <row r="194" ht="18.75" hidden="1" customHeight="1" x14ac:dyDescent="0.4"/>
    <row r="195" ht="18.75" hidden="1" customHeight="1" x14ac:dyDescent="0.4"/>
    <row r="196" ht="18.75" hidden="1" customHeight="1" x14ac:dyDescent="0.4"/>
    <row r="197" ht="18.75" hidden="1" customHeight="1" x14ac:dyDescent="0.4"/>
    <row r="198" ht="18.75" hidden="1" customHeight="1" x14ac:dyDescent="0.4"/>
    <row r="199" ht="19.5" hidden="1" customHeight="1" thickBot="1" x14ac:dyDescent="0.4"/>
    <row r="200" ht="19.5" hidden="1" customHeight="1" thickBot="1" x14ac:dyDescent="0.4"/>
    <row r="201" ht="20.25" hidden="1" customHeight="1" thickTop="1" thickBot="1" x14ac:dyDescent="0.4"/>
    <row r="202" ht="18.75" hidden="1" customHeight="1" x14ac:dyDescent="0.4"/>
    <row r="203" ht="18.75" hidden="1" customHeight="1" x14ac:dyDescent="0.4"/>
    <row r="204" ht="19.5" hidden="1" customHeight="1" thickBot="1" x14ac:dyDescent="0.4"/>
    <row r="205" ht="18.75" hidden="1" customHeight="1" x14ac:dyDescent="0.4"/>
    <row r="206" ht="18.75" hidden="1" customHeight="1" x14ac:dyDescent="0.4"/>
    <row r="207" ht="18.75" hidden="1" customHeight="1" x14ac:dyDescent="0.4"/>
    <row r="208" ht="18.75" hidden="1" customHeight="1" x14ac:dyDescent="0.4"/>
    <row r="209" ht="19.5" hidden="1" customHeight="1" thickBot="1" x14ac:dyDescent="0.4"/>
    <row r="210" ht="19.5" hidden="1" customHeight="1" thickBot="1" x14ac:dyDescent="0.4"/>
    <row r="211" ht="19.5" hidden="1" customHeight="1" thickBot="1" x14ac:dyDescent="0.4"/>
    <row r="212" ht="18.75" hidden="1" customHeight="1" x14ac:dyDescent="0.4"/>
    <row r="213" ht="18.75" hidden="1" customHeight="1" x14ac:dyDescent="0.4"/>
    <row r="214" ht="19.5" hidden="1" customHeight="1" thickBot="1" x14ac:dyDescent="0.4"/>
  </sheetData>
  <mergeCells count="64">
    <mergeCell ref="Q136:AD144"/>
    <mergeCell ref="B67:N67"/>
    <mergeCell ref="C68:N68"/>
    <mergeCell ref="G2:K2"/>
    <mergeCell ref="J3:K3"/>
    <mergeCell ref="C7:C8"/>
    <mergeCell ref="C13:D13"/>
    <mergeCell ref="F13:G13"/>
    <mergeCell ref="B60:K60"/>
    <mergeCell ref="C61:D61"/>
    <mergeCell ref="E61:F61"/>
    <mergeCell ref="G61:N61"/>
    <mergeCell ref="C62:N62"/>
    <mergeCell ref="C32:H32"/>
    <mergeCell ref="C33:H33"/>
    <mergeCell ref="I32:N32"/>
    <mergeCell ref="I33:N33"/>
    <mergeCell ref="B34:N34"/>
    <mergeCell ref="C15:N15"/>
    <mergeCell ref="C16:N16"/>
    <mergeCell ref="B29:N29"/>
    <mergeCell ref="C30:H30"/>
    <mergeCell ref="C31:H31"/>
    <mergeCell ref="I30:N30"/>
    <mergeCell ref="I31:N31"/>
    <mergeCell ref="E24:N24"/>
    <mergeCell ref="B25:N25"/>
    <mergeCell ref="C26:N28"/>
    <mergeCell ref="D161:E161"/>
    <mergeCell ref="G161:H161"/>
    <mergeCell ref="D162:N162"/>
    <mergeCell ref="D163:N163"/>
    <mergeCell ref="B18:N18"/>
    <mergeCell ref="C19:D19"/>
    <mergeCell ref="E19:N19"/>
    <mergeCell ref="C20:D20"/>
    <mergeCell ref="E20:N20"/>
    <mergeCell ref="C21:D21"/>
    <mergeCell ref="E21:N21"/>
    <mergeCell ref="C22:D22"/>
    <mergeCell ref="E22:N22"/>
    <mergeCell ref="C23:D23"/>
    <mergeCell ref="E23:N23"/>
    <mergeCell ref="C24:D24"/>
    <mergeCell ref="C35:N35"/>
    <mergeCell ref="B36:N36"/>
    <mergeCell ref="C37:H37"/>
    <mergeCell ref="C38:H38"/>
    <mergeCell ref="C39:H39"/>
    <mergeCell ref="I37:N37"/>
    <mergeCell ref="I38:N38"/>
    <mergeCell ref="I39:N39"/>
    <mergeCell ref="C42:H42"/>
    <mergeCell ref="I40:N40"/>
    <mergeCell ref="I41:N41"/>
    <mergeCell ref="I42:N42"/>
    <mergeCell ref="B43:N43"/>
    <mergeCell ref="C40:H40"/>
    <mergeCell ref="C41:H41"/>
    <mergeCell ref="C44:E44"/>
    <mergeCell ref="F44:H44"/>
    <mergeCell ref="I44:N44"/>
    <mergeCell ref="C49:E49"/>
    <mergeCell ref="B55:N55"/>
  </mergeCells>
  <phoneticPr fontId="3"/>
  <conditionalFormatting sqref="C63:N66">
    <cfRule type="expression" dxfId="1" priority="6" stopIfTrue="1">
      <formula>OR(C$65=$R$129,C$65=$S$129)</formula>
    </cfRule>
  </conditionalFormatting>
  <conditionalFormatting sqref="O130:O133">
    <cfRule type="expression" dxfId="0" priority="5">
      <formula>OR(O$132=$R$129,O$132=$S$129)</formula>
    </cfRule>
  </conditionalFormatting>
  <dataValidations count="2">
    <dataValidation type="list" allowBlank="1" showInputMessage="1" showErrorMessage="1" sqref="R116" xr:uid="{22E41B27-6259-48B5-B030-340466B0204F}">
      <formula1>"順行,逆行"</formula1>
    </dataValidation>
    <dataValidation type="list" allowBlank="1" showInputMessage="1" showErrorMessage="1" sqref="N3:O3" xr:uid="{D3D781E6-7117-42CD-976D-61DAFC2A1ABF}">
      <formula1>"男性,女性"</formula1>
    </dataValidation>
  </dataValidations>
  <printOptions horizontalCentered="1"/>
  <pageMargins left="0" right="0" top="0.33333333333333331" bottom="0.33333333333333331" header="0.31496062992125984" footer="0.31496062992125984"/>
  <pageSetup paperSize="9" scale="85" fitToWidth="0" fitToHeight="0" orientation="portrait" horizontalDpi="360" verticalDpi="360" r:id="rId1"/>
  <rowBreaks count="1" manualBreakCount="1">
    <brk id="35" max="14" man="1"/>
  </row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F621C39-1914-4015-9647-85B07F314AA1}">
          <x14:formula1>
            <xm:f>計算用!$C$15:$L$15</xm:f>
          </x14:formula1>
          <xm:sqref>D7:G7 D9:G9</xm:sqref>
        </x14:dataValidation>
        <x14:dataValidation type="list" allowBlank="1" showInputMessage="1" showErrorMessage="1" xr:uid="{4E88FEB6-6F72-4AB7-85E3-52540290D396}">
          <x14:formula1>
            <xm:f>計算用!$C$27:$N$27</xm:f>
          </x14:formula1>
          <xm:sqref>D8:G8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25</vt:i4>
      </vt:variant>
    </vt:vector>
  </HeadingPairs>
  <TitlesOfParts>
    <vt:vector size="27" baseType="lpstr">
      <vt:lpstr>計算用</vt:lpstr>
      <vt:lpstr>原本</vt:lpstr>
      <vt:lpstr>原本!Print_Area</vt:lpstr>
      <vt:lpstr>乙</vt:lpstr>
      <vt:lpstr>冠帯</vt:lpstr>
      <vt:lpstr>逆行</vt:lpstr>
      <vt:lpstr>建禄</vt:lpstr>
      <vt:lpstr>己</vt:lpstr>
      <vt:lpstr>庚</vt:lpstr>
      <vt:lpstr>甲</vt:lpstr>
      <vt:lpstr>死</vt:lpstr>
      <vt:lpstr>順行</vt:lpstr>
      <vt:lpstr>辛</vt:lpstr>
      <vt:lpstr>壬</vt:lpstr>
      <vt:lpstr>衰</vt:lpstr>
      <vt:lpstr>絶</vt:lpstr>
      <vt:lpstr>胎</vt:lpstr>
      <vt:lpstr>丁</vt:lpstr>
      <vt:lpstr>長生</vt:lpstr>
      <vt:lpstr>帝旺</vt:lpstr>
      <vt:lpstr>病</vt:lpstr>
      <vt:lpstr>丙</vt:lpstr>
      <vt:lpstr>墓</vt:lpstr>
      <vt:lpstr>戊</vt:lpstr>
      <vt:lpstr>養</vt:lpstr>
      <vt:lpstr>沐浴</vt:lpstr>
      <vt:lpstr>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Natsuki Takashima</dc:creator>
  <cp:lastModifiedBy>Natsuki Takashima</cp:lastModifiedBy>
  <dcterms:created xsi:type="dcterms:W3CDTF">2026-10-01T14:49:41Z</dcterms:created>
  <dcterms:modified xsi:type="dcterms:W3CDTF">2026-10-05T00:03:45Z</dcterms:modified>
</cp:coreProperties>
</file>