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BUSSINESS\GIRLLY HOUSE\1 -- Stock\"/>
    </mc:Choice>
  </mc:AlternateContent>
  <xr:revisionPtr revIDLastSave="0" documentId="13_ncr:1_{9FF12F07-A131-4F05-9960-70BAD3555D18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Neckle" sheetId="10" r:id="rId1"/>
    <sheet name="Bags" sheetId="6" r:id="rId2"/>
    <sheet name="ដង្កៀប" sheetId="9" r:id="rId3"/>
    <sheet name="Param" sheetId="8" r:id="rId4"/>
  </sheets>
  <definedNames>
    <definedName name="valHighlight" localSheetId="0">Neckle!#REF!</definedName>
    <definedName name="valHighlight" localSheetId="2">ដង្កៀប!#REF!</definedName>
    <definedName name="valHighlight">Bags!#REF!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28" i="10" l="1"/>
  <c r="AD428" i="10"/>
  <c r="AC428" i="10"/>
  <c r="AB428" i="10"/>
  <c r="AA428" i="10"/>
  <c r="Z428" i="10"/>
  <c r="Y428" i="10"/>
  <c r="AF428" i="10" s="1"/>
  <c r="V428" i="10"/>
  <c r="D428" i="10" s="1"/>
  <c r="K428" i="10"/>
  <c r="AE427" i="10"/>
  <c r="AD427" i="10"/>
  <c r="AC427" i="10"/>
  <c r="AB427" i="10"/>
  <c r="AA427" i="10"/>
  <c r="Z427" i="10"/>
  <c r="Y427" i="10"/>
  <c r="V427" i="10"/>
  <c r="D427" i="10" s="1"/>
  <c r="K427" i="10"/>
  <c r="L427" i="10" s="1"/>
  <c r="N427" i="10" s="1"/>
  <c r="X427" i="10" s="1"/>
  <c r="AE426" i="10"/>
  <c r="AD426" i="10"/>
  <c r="AC426" i="10"/>
  <c r="AB426" i="10"/>
  <c r="AA426" i="10"/>
  <c r="Z426" i="10"/>
  <c r="Y426" i="10"/>
  <c r="V426" i="10"/>
  <c r="D426" i="10" s="1"/>
  <c r="K426" i="10"/>
  <c r="L426" i="10" s="1"/>
  <c r="N426" i="10" s="1"/>
  <c r="AE425" i="10"/>
  <c r="AD425" i="10"/>
  <c r="AC425" i="10"/>
  <c r="AB425" i="10"/>
  <c r="AA425" i="10"/>
  <c r="Z425" i="10"/>
  <c r="Y425" i="10"/>
  <c r="AF425" i="10" s="1"/>
  <c r="AG425" i="10" s="1"/>
  <c r="W425" i="10"/>
  <c r="V425" i="10"/>
  <c r="D425" i="10" s="1"/>
  <c r="K425" i="10"/>
  <c r="L425" i="10" s="1"/>
  <c r="N425" i="10" s="1"/>
  <c r="AE424" i="10"/>
  <c r="AD424" i="10"/>
  <c r="AC424" i="10"/>
  <c r="AB424" i="10"/>
  <c r="AA424" i="10"/>
  <c r="Z424" i="10"/>
  <c r="Y424" i="10"/>
  <c r="V424" i="10"/>
  <c r="D424" i="10" s="1"/>
  <c r="K424" i="10"/>
  <c r="L424" i="10" s="1"/>
  <c r="N424" i="10" s="1"/>
  <c r="X424" i="10" s="1"/>
  <c r="AG423" i="10"/>
  <c r="AE423" i="10"/>
  <c r="AD423" i="10"/>
  <c r="AC423" i="10"/>
  <c r="AB423" i="10"/>
  <c r="AA423" i="10"/>
  <c r="Z423" i="10"/>
  <c r="Y423" i="10"/>
  <c r="AF423" i="10" s="1"/>
  <c r="W423" i="10"/>
  <c r="V423" i="10"/>
  <c r="D423" i="10" s="1"/>
  <c r="K423" i="10"/>
  <c r="L423" i="10" s="1"/>
  <c r="N423" i="10" s="1"/>
  <c r="AE422" i="10"/>
  <c r="AD422" i="10"/>
  <c r="AC422" i="10"/>
  <c r="AB422" i="10"/>
  <c r="AA422" i="10"/>
  <c r="Z422" i="10"/>
  <c r="Y422" i="10"/>
  <c r="W422" i="10"/>
  <c r="V422" i="10"/>
  <c r="D422" i="10" s="1"/>
  <c r="K422" i="10"/>
  <c r="L422" i="10" s="1"/>
  <c r="N422" i="10" s="1"/>
  <c r="X422" i="10" s="1"/>
  <c r="AE421" i="10"/>
  <c r="AD421" i="10"/>
  <c r="AC421" i="10"/>
  <c r="AB421" i="10"/>
  <c r="AA421" i="10"/>
  <c r="Z421" i="10"/>
  <c r="Y421" i="10"/>
  <c r="V421" i="10"/>
  <c r="D421" i="10" s="1"/>
  <c r="K421" i="10"/>
  <c r="AE420" i="10"/>
  <c r="AD420" i="10"/>
  <c r="AC420" i="10"/>
  <c r="AB420" i="10"/>
  <c r="AA420" i="10"/>
  <c r="Z420" i="10"/>
  <c r="Y420" i="10"/>
  <c r="AF420" i="10" s="1"/>
  <c r="AG420" i="10" s="1"/>
  <c r="V420" i="10"/>
  <c r="D420" i="10" s="1"/>
  <c r="K420" i="10"/>
  <c r="L420" i="10" s="1"/>
  <c r="N420" i="10" s="1"/>
  <c r="AE419" i="10"/>
  <c r="AD419" i="10"/>
  <c r="AC419" i="10"/>
  <c r="AB419" i="10"/>
  <c r="AA419" i="10"/>
  <c r="Z419" i="10"/>
  <c r="Y419" i="10"/>
  <c r="V419" i="10"/>
  <c r="D419" i="10" s="1"/>
  <c r="K419" i="10"/>
  <c r="L419" i="10" s="1"/>
  <c r="N419" i="10" s="1"/>
  <c r="X419" i="10" s="1"/>
  <c r="AE418" i="10"/>
  <c r="AD418" i="10"/>
  <c r="AC418" i="10"/>
  <c r="AB418" i="10"/>
  <c r="AA418" i="10"/>
  <c r="Z418" i="10"/>
  <c r="Y418" i="10"/>
  <c r="V418" i="10"/>
  <c r="K418" i="10"/>
  <c r="L418" i="10" s="1"/>
  <c r="N418" i="10" s="1"/>
  <c r="AE417" i="10"/>
  <c r="AD417" i="10"/>
  <c r="AC417" i="10"/>
  <c r="AB417" i="10"/>
  <c r="AA417" i="10"/>
  <c r="Z417" i="10"/>
  <c r="Y417" i="10"/>
  <c r="W417" i="10"/>
  <c r="V417" i="10"/>
  <c r="D417" i="10" s="1"/>
  <c r="K417" i="10"/>
  <c r="L417" i="10" s="1"/>
  <c r="N417" i="10" s="1"/>
  <c r="AE416" i="10"/>
  <c r="AD416" i="10"/>
  <c r="AC416" i="10"/>
  <c r="AB416" i="10"/>
  <c r="AA416" i="10"/>
  <c r="Z416" i="10"/>
  <c r="Y416" i="10"/>
  <c r="V416" i="10"/>
  <c r="D416" i="10" s="1"/>
  <c r="K416" i="10"/>
  <c r="L416" i="10" s="1"/>
  <c r="N416" i="10" s="1"/>
  <c r="X416" i="10" s="1"/>
  <c r="AG415" i="10"/>
  <c r="AE415" i="10"/>
  <c r="AD415" i="10"/>
  <c r="AC415" i="10"/>
  <c r="AB415" i="10"/>
  <c r="AA415" i="10"/>
  <c r="Z415" i="10"/>
  <c r="Y415" i="10"/>
  <c r="AF415" i="10" s="1"/>
  <c r="W415" i="10"/>
  <c r="V415" i="10"/>
  <c r="D415" i="10" s="1"/>
  <c r="K415" i="10"/>
  <c r="L415" i="10" s="1"/>
  <c r="N415" i="10" s="1"/>
  <c r="AE414" i="10"/>
  <c r="AD414" i="10"/>
  <c r="AC414" i="10"/>
  <c r="AB414" i="10"/>
  <c r="AA414" i="10"/>
  <c r="Z414" i="10"/>
  <c r="Y414" i="10"/>
  <c r="W414" i="10"/>
  <c r="V414" i="10"/>
  <c r="D414" i="10" s="1"/>
  <c r="K414" i="10"/>
  <c r="L414" i="10" s="1"/>
  <c r="N414" i="10" s="1"/>
  <c r="X414" i="10" s="1"/>
  <c r="AE413" i="10"/>
  <c r="AD413" i="10"/>
  <c r="AC413" i="10"/>
  <c r="AB413" i="10"/>
  <c r="AA413" i="10"/>
  <c r="Z413" i="10"/>
  <c r="Y413" i="10"/>
  <c r="V413" i="10"/>
  <c r="D413" i="10" s="1"/>
  <c r="N413" i="10"/>
  <c r="X413" i="10" s="1"/>
  <c r="K413" i="10"/>
  <c r="L413" i="10" s="1"/>
  <c r="AE412" i="10"/>
  <c r="AD412" i="10"/>
  <c r="AC412" i="10"/>
  <c r="AB412" i="10"/>
  <c r="AA412" i="10"/>
  <c r="Z412" i="10"/>
  <c r="Y412" i="10"/>
  <c r="W412" i="10"/>
  <c r="V412" i="10"/>
  <c r="D412" i="10" s="1"/>
  <c r="K412" i="10"/>
  <c r="L412" i="10" s="1"/>
  <c r="N412" i="10" s="1"/>
  <c r="X412" i="10" s="1"/>
  <c r="AE411" i="10"/>
  <c r="AD411" i="10"/>
  <c r="AC411" i="10"/>
  <c r="AB411" i="10"/>
  <c r="AA411" i="10"/>
  <c r="Z411" i="10"/>
  <c r="Y411" i="10"/>
  <c r="V411" i="10"/>
  <c r="D411" i="10" s="1"/>
  <c r="N411" i="10"/>
  <c r="X411" i="10" s="1"/>
  <c r="K411" i="10"/>
  <c r="L411" i="10" s="1"/>
  <c r="AE410" i="10"/>
  <c r="AD410" i="10"/>
  <c r="AC410" i="10"/>
  <c r="AB410" i="10"/>
  <c r="AA410" i="10"/>
  <c r="Z410" i="10"/>
  <c r="Y410" i="10"/>
  <c r="W410" i="10"/>
  <c r="V410" i="10"/>
  <c r="D410" i="10" s="1"/>
  <c r="K410" i="10"/>
  <c r="L410" i="10" s="1"/>
  <c r="N410" i="10" s="1"/>
  <c r="X410" i="10" s="1"/>
  <c r="AE409" i="10"/>
  <c r="AD409" i="10"/>
  <c r="AC409" i="10"/>
  <c r="AB409" i="10"/>
  <c r="AA409" i="10"/>
  <c r="Z409" i="10"/>
  <c r="Y409" i="10"/>
  <c r="V409" i="10"/>
  <c r="D409" i="10" s="1"/>
  <c r="N409" i="10"/>
  <c r="X409" i="10" s="1"/>
  <c r="K409" i="10"/>
  <c r="L409" i="10" s="1"/>
  <c r="AE408" i="10"/>
  <c r="AD408" i="10"/>
  <c r="AC408" i="10"/>
  <c r="AB408" i="10"/>
  <c r="AA408" i="10"/>
  <c r="Z408" i="10"/>
  <c r="Y408" i="10"/>
  <c r="W408" i="10"/>
  <c r="V408" i="10"/>
  <c r="D408" i="10" s="1"/>
  <c r="K408" i="10"/>
  <c r="L408" i="10" s="1"/>
  <c r="N408" i="10" s="1"/>
  <c r="X408" i="10" s="1"/>
  <c r="AE407" i="10"/>
  <c r="AD407" i="10"/>
  <c r="AC407" i="10"/>
  <c r="AB407" i="10"/>
  <c r="AA407" i="10"/>
  <c r="Z407" i="10"/>
  <c r="Y407" i="10"/>
  <c r="V407" i="10"/>
  <c r="D407" i="10" s="1"/>
  <c r="N407" i="10"/>
  <c r="X407" i="10" s="1"/>
  <c r="K407" i="10"/>
  <c r="L407" i="10" s="1"/>
  <c r="AE406" i="10"/>
  <c r="AD406" i="10"/>
  <c r="AC406" i="10"/>
  <c r="AB406" i="10"/>
  <c r="AA406" i="10"/>
  <c r="Z406" i="10"/>
  <c r="Y406" i="10"/>
  <c r="W406" i="10"/>
  <c r="V406" i="10"/>
  <c r="D406" i="10" s="1"/>
  <c r="K406" i="10"/>
  <c r="L406" i="10" s="1"/>
  <c r="N406" i="10" s="1"/>
  <c r="X406" i="10" s="1"/>
  <c r="AE405" i="10"/>
  <c r="AD405" i="10"/>
  <c r="AC405" i="10"/>
  <c r="AB405" i="10"/>
  <c r="AA405" i="10"/>
  <c r="Z405" i="10"/>
  <c r="Y405" i="10"/>
  <c r="V405" i="10"/>
  <c r="D405" i="10" s="1"/>
  <c r="N405" i="10"/>
  <c r="X405" i="10" s="1"/>
  <c r="K405" i="10"/>
  <c r="L405" i="10" s="1"/>
  <c r="AE404" i="10"/>
  <c r="AD404" i="10"/>
  <c r="AC404" i="10"/>
  <c r="AB404" i="10"/>
  <c r="AA404" i="10"/>
  <c r="Z404" i="10"/>
  <c r="Y404" i="10"/>
  <c r="W404" i="10"/>
  <c r="V404" i="10"/>
  <c r="D404" i="10" s="1"/>
  <c r="K404" i="10"/>
  <c r="L404" i="10" s="1"/>
  <c r="N404" i="10" s="1"/>
  <c r="X404" i="10" s="1"/>
  <c r="AE403" i="10"/>
  <c r="AD403" i="10"/>
  <c r="AC403" i="10"/>
  <c r="AB403" i="10"/>
  <c r="AA403" i="10"/>
  <c r="Z403" i="10"/>
  <c r="Y403" i="10"/>
  <c r="V403" i="10"/>
  <c r="D403" i="10" s="1"/>
  <c r="N403" i="10"/>
  <c r="X403" i="10" s="1"/>
  <c r="K403" i="10"/>
  <c r="L403" i="10" s="1"/>
  <c r="AE402" i="10"/>
  <c r="AD402" i="10"/>
  <c r="AC402" i="10"/>
  <c r="AB402" i="10"/>
  <c r="AA402" i="10"/>
  <c r="Z402" i="10"/>
  <c r="Y402" i="10"/>
  <c r="W402" i="10"/>
  <c r="V402" i="10"/>
  <c r="D402" i="10" s="1"/>
  <c r="K402" i="10"/>
  <c r="L402" i="10" s="1"/>
  <c r="N402" i="10" s="1"/>
  <c r="X402" i="10" s="1"/>
  <c r="AE401" i="10"/>
  <c r="AD401" i="10"/>
  <c r="AC401" i="10"/>
  <c r="AB401" i="10"/>
  <c r="AA401" i="10"/>
  <c r="Z401" i="10"/>
  <c r="Y401" i="10"/>
  <c r="V401" i="10"/>
  <c r="D401" i="10" s="1"/>
  <c r="N401" i="10"/>
  <c r="X401" i="10" s="1"/>
  <c r="K401" i="10"/>
  <c r="L401" i="10" s="1"/>
  <c r="AE400" i="10"/>
  <c r="AD400" i="10"/>
  <c r="AC400" i="10"/>
  <c r="AB400" i="10"/>
  <c r="AA400" i="10"/>
  <c r="Z400" i="10"/>
  <c r="Y400" i="10"/>
  <c r="W400" i="10"/>
  <c r="V400" i="10"/>
  <c r="D400" i="10" s="1"/>
  <c r="K400" i="10"/>
  <c r="L400" i="10" s="1"/>
  <c r="N400" i="10" s="1"/>
  <c r="X400" i="10" s="1"/>
  <c r="AE399" i="10"/>
  <c r="AD399" i="10"/>
  <c r="AC399" i="10"/>
  <c r="AB399" i="10"/>
  <c r="AA399" i="10"/>
  <c r="Z399" i="10"/>
  <c r="Y399" i="10"/>
  <c r="V399" i="10"/>
  <c r="D399" i="10" s="1"/>
  <c r="N399" i="10"/>
  <c r="X399" i="10" s="1"/>
  <c r="K399" i="10"/>
  <c r="L399" i="10" s="1"/>
  <c r="AE398" i="10"/>
  <c r="AD398" i="10"/>
  <c r="AC398" i="10"/>
  <c r="AB398" i="10"/>
  <c r="AA398" i="10"/>
  <c r="Z398" i="10"/>
  <c r="Y398" i="10"/>
  <c r="W398" i="10"/>
  <c r="V398" i="10"/>
  <c r="N398" i="10"/>
  <c r="X398" i="10" s="1"/>
  <c r="K398" i="10"/>
  <c r="L398" i="10" s="1"/>
  <c r="D398" i="10"/>
  <c r="AG397" i="10"/>
  <c r="AE397" i="10"/>
  <c r="AD397" i="10"/>
  <c r="AC397" i="10"/>
  <c r="AB397" i="10"/>
  <c r="AA397" i="10"/>
  <c r="Z397" i="10"/>
  <c r="Y397" i="10"/>
  <c r="AF397" i="10" s="1"/>
  <c r="W397" i="10"/>
  <c r="V397" i="10"/>
  <c r="D397" i="10" s="1"/>
  <c r="N397" i="10"/>
  <c r="K397" i="10"/>
  <c r="L397" i="10" s="1"/>
  <c r="AE396" i="10"/>
  <c r="AD396" i="10"/>
  <c r="AC396" i="10"/>
  <c r="AB396" i="10"/>
  <c r="AA396" i="10"/>
  <c r="Z396" i="10"/>
  <c r="Y396" i="10"/>
  <c r="V396" i="10"/>
  <c r="K396" i="10"/>
  <c r="D396" i="10"/>
  <c r="AE395" i="10"/>
  <c r="AD395" i="10"/>
  <c r="AC395" i="10"/>
  <c r="AB395" i="10"/>
  <c r="AA395" i="10"/>
  <c r="Z395" i="10"/>
  <c r="Y395" i="10"/>
  <c r="W395" i="10"/>
  <c r="V395" i="10"/>
  <c r="D395" i="10" s="1"/>
  <c r="K395" i="10"/>
  <c r="L395" i="10" s="1"/>
  <c r="N395" i="10" s="1"/>
  <c r="X395" i="10" s="1"/>
  <c r="AE394" i="10"/>
  <c r="AD394" i="10"/>
  <c r="AC394" i="10"/>
  <c r="AB394" i="10"/>
  <c r="AA394" i="10"/>
  <c r="Z394" i="10"/>
  <c r="Y394" i="10"/>
  <c r="V394" i="10"/>
  <c r="N394" i="10"/>
  <c r="K394" i="10"/>
  <c r="L394" i="10" s="1"/>
  <c r="AE393" i="10"/>
  <c r="AD393" i="10"/>
  <c r="AC393" i="10"/>
  <c r="AB393" i="10"/>
  <c r="AA393" i="10"/>
  <c r="Z393" i="10"/>
  <c r="Y393" i="10"/>
  <c r="V393" i="10"/>
  <c r="K393" i="10"/>
  <c r="L393" i="10" s="1"/>
  <c r="D393" i="10"/>
  <c r="AE392" i="10"/>
  <c r="AD392" i="10"/>
  <c r="AC392" i="10"/>
  <c r="AB392" i="10"/>
  <c r="AA392" i="10"/>
  <c r="Z392" i="10"/>
  <c r="Y392" i="10"/>
  <c r="AF392" i="10" s="1"/>
  <c r="AG392" i="10" s="1"/>
  <c r="W392" i="10"/>
  <c r="V392" i="10"/>
  <c r="D392" i="10" s="1"/>
  <c r="N392" i="10"/>
  <c r="K392" i="10"/>
  <c r="L392" i="10" s="1"/>
  <c r="AE391" i="10"/>
  <c r="AD391" i="10"/>
  <c r="AC391" i="10"/>
  <c r="AB391" i="10"/>
  <c r="AA391" i="10"/>
  <c r="Z391" i="10"/>
  <c r="Y391" i="10"/>
  <c r="V391" i="10"/>
  <c r="D391" i="10" s="1"/>
  <c r="N391" i="10"/>
  <c r="K391" i="10"/>
  <c r="L391" i="10" s="1"/>
  <c r="AE390" i="10"/>
  <c r="AD390" i="10"/>
  <c r="AC390" i="10"/>
  <c r="AB390" i="10"/>
  <c r="AA390" i="10"/>
  <c r="Z390" i="10"/>
  <c r="Y390" i="10"/>
  <c r="W390" i="10"/>
  <c r="V390" i="10"/>
  <c r="N390" i="10"/>
  <c r="X390" i="10" s="1"/>
  <c r="K390" i="10"/>
  <c r="L390" i="10" s="1"/>
  <c r="D390" i="10"/>
  <c r="AG389" i="10"/>
  <c r="AE389" i="10"/>
  <c r="AD389" i="10"/>
  <c r="AC389" i="10"/>
  <c r="AB389" i="10"/>
  <c r="AA389" i="10"/>
  <c r="Z389" i="10"/>
  <c r="Y389" i="10"/>
  <c r="AF389" i="10" s="1"/>
  <c r="W389" i="10"/>
  <c r="V389" i="10"/>
  <c r="D389" i="10" s="1"/>
  <c r="N389" i="10"/>
  <c r="L389" i="10"/>
  <c r="K389" i="10"/>
  <c r="AE388" i="10"/>
  <c r="AD388" i="10"/>
  <c r="AC388" i="10"/>
  <c r="AB388" i="10"/>
  <c r="AA388" i="10"/>
  <c r="Z388" i="10"/>
  <c r="Y388" i="10"/>
  <c r="V388" i="10"/>
  <c r="D388" i="10" s="1"/>
  <c r="N388" i="10"/>
  <c r="X388" i="10" s="1"/>
  <c r="L388" i="10"/>
  <c r="K388" i="10"/>
  <c r="W388" i="10" s="1"/>
  <c r="AE387" i="10"/>
  <c r="AD387" i="10"/>
  <c r="AC387" i="10"/>
  <c r="AB387" i="10"/>
  <c r="AA387" i="10"/>
  <c r="Z387" i="10"/>
  <c r="Y387" i="10"/>
  <c r="V387" i="10"/>
  <c r="K387" i="10"/>
  <c r="W387" i="10" s="1"/>
  <c r="D387" i="10"/>
  <c r="AE386" i="10"/>
  <c r="AD386" i="10"/>
  <c r="AC386" i="10"/>
  <c r="AB386" i="10"/>
  <c r="AA386" i="10"/>
  <c r="Z386" i="10"/>
  <c r="Y386" i="10"/>
  <c r="AF386" i="10" s="1"/>
  <c r="V386" i="10"/>
  <c r="K386" i="10"/>
  <c r="D386" i="10"/>
  <c r="AE385" i="10"/>
  <c r="AD385" i="10"/>
  <c r="AC385" i="10"/>
  <c r="AB385" i="10"/>
  <c r="AA385" i="10"/>
  <c r="Z385" i="10"/>
  <c r="Y385" i="10"/>
  <c r="AF385" i="10" s="1"/>
  <c r="V385" i="10"/>
  <c r="K385" i="10"/>
  <c r="D385" i="10"/>
  <c r="AE384" i="10"/>
  <c r="AD384" i="10"/>
  <c r="AC384" i="10"/>
  <c r="AB384" i="10"/>
  <c r="AA384" i="10"/>
  <c r="Z384" i="10"/>
  <c r="Y384" i="10"/>
  <c r="AF384" i="10" s="1"/>
  <c r="V384" i="10"/>
  <c r="K384" i="10"/>
  <c r="D384" i="10"/>
  <c r="AE383" i="10"/>
  <c r="AD383" i="10"/>
  <c r="AC383" i="10"/>
  <c r="AB383" i="10"/>
  <c r="AA383" i="10"/>
  <c r="Z383" i="10"/>
  <c r="Y383" i="10"/>
  <c r="V383" i="10"/>
  <c r="K383" i="10"/>
  <c r="D383" i="10"/>
  <c r="AE382" i="10"/>
  <c r="AD382" i="10"/>
  <c r="AC382" i="10"/>
  <c r="AB382" i="10"/>
  <c r="AA382" i="10"/>
  <c r="Z382" i="10"/>
  <c r="Y382" i="10"/>
  <c r="AF382" i="10" s="1"/>
  <c r="V382" i="10"/>
  <c r="K382" i="10"/>
  <c r="D382" i="10"/>
  <c r="AE381" i="10"/>
  <c r="AD381" i="10"/>
  <c r="AC381" i="10"/>
  <c r="AB381" i="10"/>
  <c r="AA381" i="10"/>
  <c r="Z381" i="10"/>
  <c r="Y381" i="10"/>
  <c r="AF381" i="10" s="1"/>
  <c r="V381" i="10"/>
  <c r="K381" i="10"/>
  <c r="D381" i="10"/>
  <c r="AE380" i="10"/>
  <c r="AD380" i="10"/>
  <c r="AC380" i="10"/>
  <c r="AB380" i="10"/>
  <c r="AA380" i="10"/>
  <c r="Z380" i="10"/>
  <c r="Y380" i="10"/>
  <c r="V380" i="10"/>
  <c r="K380" i="10"/>
  <c r="D380" i="10"/>
  <c r="AE379" i="10"/>
  <c r="AD379" i="10"/>
  <c r="AC379" i="10"/>
  <c r="AB379" i="10"/>
  <c r="AA379" i="10"/>
  <c r="Z379" i="10"/>
  <c r="Y379" i="10"/>
  <c r="V379" i="10"/>
  <c r="K379" i="10"/>
  <c r="D379" i="10"/>
  <c r="AE378" i="10"/>
  <c r="AD378" i="10"/>
  <c r="AC378" i="10"/>
  <c r="AB378" i="10"/>
  <c r="AA378" i="10"/>
  <c r="Z378" i="10"/>
  <c r="Y378" i="10"/>
  <c r="AF378" i="10" s="1"/>
  <c r="V378" i="10"/>
  <c r="K378" i="10"/>
  <c r="D378" i="10"/>
  <c r="AE377" i="10"/>
  <c r="AD377" i="10"/>
  <c r="AC377" i="10"/>
  <c r="AB377" i="10"/>
  <c r="AA377" i="10"/>
  <c r="Z377" i="10"/>
  <c r="Y377" i="10"/>
  <c r="AF377" i="10" s="1"/>
  <c r="V377" i="10"/>
  <c r="K377" i="10"/>
  <c r="D377" i="10"/>
  <c r="AE376" i="10"/>
  <c r="AD376" i="10"/>
  <c r="AC376" i="10"/>
  <c r="AB376" i="10"/>
  <c r="AA376" i="10"/>
  <c r="Z376" i="10"/>
  <c r="Y376" i="10"/>
  <c r="AF376" i="10" s="1"/>
  <c r="V376" i="10"/>
  <c r="K376" i="10"/>
  <c r="D376" i="10"/>
  <c r="AE375" i="10"/>
  <c r="AD375" i="10"/>
  <c r="AC375" i="10"/>
  <c r="AB375" i="10"/>
  <c r="AA375" i="10"/>
  <c r="Z375" i="10"/>
  <c r="Y375" i="10"/>
  <c r="V375" i="10"/>
  <c r="K375" i="10"/>
  <c r="D375" i="10"/>
  <c r="AE374" i="10"/>
  <c r="AD374" i="10"/>
  <c r="AC374" i="10"/>
  <c r="AB374" i="10"/>
  <c r="AA374" i="10"/>
  <c r="Z374" i="10"/>
  <c r="Y374" i="10"/>
  <c r="AF374" i="10" s="1"/>
  <c r="V374" i="10"/>
  <c r="K374" i="10"/>
  <c r="D374" i="10"/>
  <c r="AE373" i="10"/>
  <c r="AD373" i="10"/>
  <c r="AC373" i="10"/>
  <c r="AB373" i="10"/>
  <c r="AA373" i="10"/>
  <c r="Z373" i="10"/>
  <c r="Y373" i="10"/>
  <c r="AF373" i="10" s="1"/>
  <c r="V373" i="10"/>
  <c r="K373" i="10"/>
  <c r="D373" i="10"/>
  <c r="AE372" i="10"/>
  <c r="AD372" i="10"/>
  <c r="AC372" i="10"/>
  <c r="AB372" i="10"/>
  <c r="AA372" i="10"/>
  <c r="Z372" i="10"/>
  <c r="Y372" i="10"/>
  <c r="V372" i="10"/>
  <c r="K372" i="10"/>
  <c r="D372" i="10"/>
  <c r="AE371" i="10"/>
  <c r="AD371" i="10"/>
  <c r="AC371" i="10"/>
  <c r="AB371" i="10"/>
  <c r="AA371" i="10"/>
  <c r="Z371" i="10"/>
  <c r="Y371" i="10"/>
  <c r="V371" i="10"/>
  <c r="K371" i="10"/>
  <c r="D371" i="10"/>
  <c r="AE370" i="10"/>
  <c r="AD370" i="10"/>
  <c r="AC370" i="10"/>
  <c r="AB370" i="10"/>
  <c r="AA370" i="10"/>
  <c r="Z370" i="10"/>
  <c r="Y370" i="10"/>
  <c r="AF370" i="10" s="1"/>
  <c r="V370" i="10"/>
  <c r="K370" i="10"/>
  <c r="D370" i="10"/>
  <c r="AE369" i="10"/>
  <c r="AD369" i="10"/>
  <c r="AC369" i="10"/>
  <c r="AB369" i="10"/>
  <c r="AA369" i="10"/>
  <c r="Z369" i="10"/>
  <c r="Y369" i="10"/>
  <c r="AF369" i="10" s="1"/>
  <c r="V369" i="10"/>
  <c r="K369" i="10"/>
  <c r="D369" i="10"/>
  <c r="AE368" i="10"/>
  <c r="AD368" i="10"/>
  <c r="AC368" i="10"/>
  <c r="AB368" i="10"/>
  <c r="AA368" i="10"/>
  <c r="Z368" i="10"/>
  <c r="Y368" i="10"/>
  <c r="AF368" i="10" s="1"/>
  <c r="V368" i="10"/>
  <c r="K368" i="10"/>
  <c r="D368" i="10"/>
  <c r="AE367" i="10"/>
  <c r="AD367" i="10"/>
  <c r="AC367" i="10"/>
  <c r="AB367" i="10"/>
  <c r="AA367" i="10"/>
  <c r="Z367" i="10"/>
  <c r="Y367" i="10"/>
  <c r="V367" i="10"/>
  <c r="K367" i="10"/>
  <c r="D367" i="10"/>
  <c r="AE366" i="10"/>
  <c r="AD366" i="10"/>
  <c r="AC366" i="10"/>
  <c r="AB366" i="10"/>
  <c r="AA366" i="10"/>
  <c r="Z366" i="10"/>
  <c r="Y366" i="10"/>
  <c r="AF366" i="10" s="1"/>
  <c r="V366" i="10"/>
  <c r="K366" i="10"/>
  <c r="D366" i="10"/>
  <c r="AE365" i="10"/>
  <c r="AD365" i="10"/>
  <c r="AC365" i="10"/>
  <c r="AB365" i="10"/>
  <c r="AA365" i="10"/>
  <c r="Z365" i="10"/>
  <c r="Y365" i="10"/>
  <c r="AF365" i="10" s="1"/>
  <c r="V365" i="10"/>
  <c r="K365" i="10"/>
  <c r="D365" i="10"/>
  <c r="AF364" i="10"/>
  <c r="AE364" i="10"/>
  <c r="AD364" i="10"/>
  <c r="AC364" i="10"/>
  <c r="AB364" i="10"/>
  <c r="AA364" i="10"/>
  <c r="Z364" i="10"/>
  <c r="Y364" i="10"/>
  <c r="V364" i="10"/>
  <c r="K364" i="10"/>
  <c r="D364" i="10"/>
  <c r="AE363" i="10"/>
  <c r="AD363" i="10"/>
  <c r="AC363" i="10"/>
  <c r="AB363" i="10"/>
  <c r="AA363" i="10"/>
  <c r="Z363" i="10"/>
  <c r="Y363" i="10"/>
  <c r="AF363" i="10" s="1"/>
  <c r="V363" i="10"/>
  <c r="K363" i="10"/>
  <c r="D363" i="10"/>
  <c r="AF362" i="10"/>
  <c r="AE362" i="10"/>
  <c r="AD362" i="10"/>
  <c r="AC362" i="10"/>
  <c r="AB362" i="10"/>
  <c r="AA362" i="10"/>
  <c r="Z362" i="10"/>
  <c r="Y362" i="10"/>
  <c r="V362" i="10"/>
  <c r="K362" i="10"/>
  <c r="D362" i="10"/>
  <c r="AE361" i="10"/>
  <c r="AD361" i="10"/>
  <c r="AC361" i="10"/>
  <c r="AB361" i="10"/>
  <c r="AA361" i="10"/>
  <c r="AF361" i="10" s="1"/>
  <c r="Z361" i="10"/>
  <c r="Y361" i="10"/>
  <c r="V361" i="10"/>
  <c r="K361" i="10"/>
  <c r="D361" i="10"/>
  <c r="AF360" i="10"/>
  <c r="AE360" i="10"/>
  <c r="AD360" i="10"/>
  <c r="AC360" i="10"/>
  <c r="AB360" i="10"/>
  <c r="AA360" i="10"/>
  <c r="Z360" i="10"/>
  <c r="Y360" i="10"/>
  <c r="V360" i="10"/>
  <c r="K360" i="10"/>
  <c r="D360" i="10"/>
  <c r="AE359" i="10"/>
  <c r="AD359" i="10"/>
  <c r="AC359" i="10"/>
  <c r="AB359" i="10"/>
  <c r="AA359" i="10"/>
  <c r="Z359" i="10"/>
  <c r="Y359" i="10"/>
  <c r="AF359" i="10" s="1"/>
  <c r="V359" i="10"/>
  <c r="K359" i="10"/>
  <c r="D359" i="10"/>
  <c r="AE358" i="10"/>
  <c r="AD358" i="10"/>
  <c r="AC358" i="10"/>
  <c r="AB358" i="10"/>
  <c r="AA358" i="10"/>
  <c r="Z358" i="10"/>
  <c r="AF358" i="10" s="1"/>
  <c r="Y358" i="10"/>
  <c r="V358" i="10"/>
  <c r="K358" i="10"/>
  <c r="D358" i="10"/>
  <c r="AF357" i="10"/>
  <c r="AE357" i="10"/>
  <c r="AD357" i="10"/>
  <c r="AC357" i="10"/>
  <c r="AB357" i="10"/>
  <c r="AA357" i="10"/>
  <c r="Z357" i="10"/>
  <c r="Y357" i="10"/>
  <c r="V357" i="10"/>
  <c r="K357" i="10"/>
  <c r="D357" i="10"/>
  <c r="AF356" i="10"/>
  <c r="AE356" i="10"/>
  <c r="AD356" i="10"/>
  <c r="AC356" i="10"/>
  <c r="AB356" i="10"/>
  <c r="AA356" i="10"/>
  <c r="Z356" i="10"/>
  <c r="Y356" i="10"/>
  <c r="V356" i="10"/>
  <c r="K356" i="10"/>
  <c r="D356" i="10"/>
  <c r="AE355" i="10"/>
  <c r="AD355" i="10"/>
  <c r="AC355" i="10"/>
  <c r="AB355" i="10"/>
  <c r="AA355" i="10"/>
  <c r="Z355" i="10"/>
  <c r="Y355" i="10"/>
  <c r="V355" i="10"/>
  <c r="K355" i="10"/>
  <c r="D355" i="10"/>
  <c r="AF354" i="10"/>
  <c r="AE354" i="10"/>
  <c r="AD354" i="10"/>
  <c r="AC354" i="10"/>
  <c r="AB354" i="10"/>
  <c r="AA354" i="10"/>
  <c r="Z354" i="10"/>
  <c r="Y354" i="10"/>
  <c r="V354" i="10"/>
  <c r="K354" i="10"/>
  <c r="D354" i="10"/>
  <c r="AE353" i="10"/>
  <c r="AD353" i="10"/>
  <c r="AC353" i="10"/>
  <c r="AB353" i="10"/>
  <c r="AA353" i="10"/>
  <c r="AF353" i="10" s="1"/>
  <c r="Z353" i="10"/>
  <c r="Y353" i="10"/>
  <c r="V353" i="10"/>
  <c r="K353" i="10"/>
  <c r="D353" i="10"/>
  <c r="AE352" i="10"/>
  <c r="AD352" i="10"/>
  <c r="AC352" i="10"/>
  <c r="AB352" i="10"/>
  <c r="AA352" i="10"/>
  <c r="Z352" i="10"/>
  <c r="Y352" i="10"/>
  <c r="AF352" i="10" s="1"/>
  <c r="V352" i="10"/>
  <c r="K352" i="10"/>
  <c r="D352" i="10"/>
  <c r="AE351" i="10"/>
  <c r="AD351" i="10"/>
  <c r="AC351" i="10"/>
  <c r="AB351" i="10"/>
  <c r="AA351" i="10"/>
  <c r="Z351" i="10"/>
  <c r="Y351" i="10"/>
  <c r="AF351" i="10" s="1"/>
  <c r="V351" i="10"/>
  <c r="K351" i="10"/>
  <c r="D351" i="10"/>
  <c r="AE350" i="10"/>
  <c r="AD350" i="10"/>
  <c r="AC350" i="10"/>
  <c r="AB350" i="10"/>
  <c r="AA350" i="10"/>
  <c r="Z350" i="10"/>
  <c r="AF350" i="10" s="1"/>
  <c r="Y350" i="10"/>
  <c r="V350" i="10"/>
  <c r="K350" i="10"/>
  <c r="D350" i="10"/>
  <c r="AF349" i="10"/>
  <c r="AE349" i="10"/>
  <c r="AD349" i="10"/>
  <c r="AC349" i="10"/>
  <c r="AB349" i="10"/>
  <c r="AA349" i="10"/>
  <c r="Z349" i="10"/>
  <c r="Y349" i="10"/>
  <c r="V349" i="10"/>
  <c r="K349" i="10"/>
  <c r="D349" i="10"/>
  <c r="AE348" i="10"/>
  <c r="AD348" i="10"/>
  <c r="AC348" i="10"/>
  <c r="AB348" i="10"/>
  <c r="AF348" i="10" s="1"/>
  <c r="AA348" i="10"/>
  <c r="Z348" i="10"/>
  <c r="Y348" i="10"/>
  <c r="V348" i="10"/>
  <c r="K348" i="10"/>
  <c r="W348" i="10" s="1"/>
  <c r="D348" i="10"/>
  <c r="AE347" i="10"/>
  <c r="AD347" i="10"/>
  <c r="AC347" i="10"/>
  <c r="AB347" i="10"/>
  <c r="AA347" i="10"/>
  <c r="Z347" i="10"/>
  <c r="Y347" i="10"/>
  <c r="V347" i="10"/>
  <c r="L347" i="10"/>
  <c r="N347" i="10" s="1"/>
  <c r="X347" i="10" s="1"/>
  <c r="K347" i="10"/>
  <c r="D347" i="10"/>
  <c r="AE346" i="10"/>
  <c r="AD346" i="10"/>
  <c r="AC346" i="10"/>
  <c r="AB346" i="10"/>
  <c r="AA346" i="10"/>
  <c r="Z346" i="10"/>
  <c r="Y346" i="10"/>
  <c r="V346" i="10"/>
  <c r="K346" i="10"/>
  <c r="W346" i="10" s="1"/>
  <c r="D346" i="10"/>
  <c r="AE345" i="10"/>
  <c r="AF345" i="10" s="1"/>
  <c r="AG345" i="10" s="1"/>
  <c r="AD345" i="10"/>
  <c r="AC345" i="10"/>
  <c r="AB345" i="10"/>
  <c r="AA345" i="10"/>
  <c r="Z345" i="10"/>
  <c r="Y345" i="10"/>
  <c r="X345" i="10"/>
  <c r="W345" i="10"/>
  <c r="V345" i="10"/>
  <c r="K345" i="10"/>
  <c r="L345" i="10" s="1"/>
  <c r="N345" i="10" s="1"/>
  <c r="D345" i="10"/>
  <c r="AE344" i="10"/>
  <c r="AD344" i="10"/>
  <c r="AF344" i="10" s="1"/>
  <c r="AC344" i="10"/>
  <c r="AB344" i="10"/>
  <c r="AA344" i="10"/>
  <c r="Z344" i="10"/>
  <c r="Y344" i="10"/>
  <c r="V344" i="10"/>
  <c r="D344" i="10" s="1"/>
  <c r="K344" i="10"/>
  <c r="L344" i="10" s="1"/>
  <c r="AE343" i="10"/>
  <c r="AD343" i="10"/>
  <c r="AC343" i="10"/>
  <c r="AB343" i="10"/>
  <c r="AA343" i="10"/>
  <c r="Z343" i="10"/>
  <c r="Y343" i="10"/>
  <c r="V343" i="10"/>
  <c r="L343" i="10"/>
  <c r="K343" i="10"/>
  <c r="AE342" i="10"/>
  <c r="AD342" i="10"/>
  <c r="AC342" i="10"/>
  <c r="AB342" i="10"/>
  <c r="AF342" i="10" s="1"/>
  <c r="AA342" i="10"/>
  <c r="Z342" i="10"/>
  <c r="Y342" i="10"/>
  <c r="V342" i="10"/>
  <c r="D342" i="10" s="1"/>
  <c r="K342" i="10"/>
  <c r="W342" i="10" s="1"/>
  <c r="AE341" i="10"/>
  <c r="AD341" i="10"/>
  <c r="AC341" i="10"/>
  <c r="AB341" i="10"/>
  <c r="AA341" i="10"/>
  <c r="Z341" i="10"/>
  <c r="Y341" i="10"/>
  <c r="V341" i="10"/>
  <c r="K341" i="10"/>
  <c r="W341" i="10" s="1"/>
  <c r="D341" i="10"/>
  <c r="AE340" i="10"/>
  <c r="AD340" i="10"/>
  <c r="AC340" i="10"/>
  <c r="AB340" i="10"/>
  <c r="AA340" i="10"/>
  <c r="Z340" i="10"/>
  <c r="Y340" i="10"/>
  <c r="AF340" i="10" s="1"/>
  <c r="V340" i="10"/>
  <c r="K340" i="10"/>
  <c r="D340" i="10"/>
  <c r="AE339" i="10"/>
  <c r="AD339" i="10"/>
  <c r="AC339" i="10"/>
  <c r="AB339" i="10"/>
  <c r="AA339" i="10"/>
  <c r="Z339" i="10"/>
  <c r="Y339" i="10"/>
  <c r="V339" i="10"/>
  <c r="L339" i="10"/>
  <c r="N339" i="10" s="1"/>
  <c r="X339" i="10" s="1"/>
  <c r="K339" i="10"/>
  <c r="W339" i="10" s="1"/>
  <c r="D339" i="10"/>
  <c r="AF338" i="10"/>
  <c r="AE338" i="10"/>
  <c r="AD338" i="10"/>
  <c r="AC338" i="10"/>
  <c r="AB338" i="10"/>
  <c r="AA338" i="10"/>
  <c r="Z338" i="10"/>
  <c r="Y338" i="10"/>
  <c r="V338" i="10"/>
  <c r="K338" i="10"/>
  <c r="W338" i="10" s="1"/>
  <c r="D338" i="10"/>
  <c r="AE337" i="10"/>
  <c r="AF337" i="10" s="1"/>
  <c r="AD337" i="10"/>
  <c r="AC337" i="10"/>
  <c r="AB337" i="10"/>
  <c r="AA337" i="10"/>
  <c r="Z337" i="10"/>
  <c r="Y337" i="10"/>
  <c r="W337" i="10"/>
  <c r="V337" i="10"/>
  <c r="K337" i="10"/>
  <c r="L337" i="10" s="1"/>
  <c r="N337" i="10" s="1"/>
  <c r="X337" i="10" s="1"/>
  <c r="D337" i="10"/>
  <c r="AF336" i="10"/>
  <c r="AG336" i="10" s="1"/>
  <c r="AE336" i="10"/>
  <c r="AD336" i="10"/>
  <c r="AC336" i="10"/>
  <c r="AB336" i="10"/>
  <c r="AA336" i="10"/>
  <c r="Z336" i="10"/>
  <c r="Y336" i="10"/>
  <c r="X336" i="10"/>
  <c r="V336" i="10"/>
  <c r="D336" i="10" s="1"/>
  <c r="L336" i="10"/>
  <c r="N336" i="10" s="1"/>
  <c r="K336" i="10"/>
  <c r="AE335" i="10"/>
  <c r="AD335" i="10"/>
  <c r="AC335" i="10"/>
  <c r="AB335" i="10"/>
  <c r="AA335" i="10"/>
  <c r="Z335" i="10"/>
  <c r="Y335" i="10"/>
  <c r="V335" i="10"/>
  <c r="D335" i="10" s="1"/>
  <c r="L335" i="10"/>
  <c r="K335" i="10"/>
  <c r="AE334" i="10"/>
  <c r="AD334" i="10"/>
  <c r="AC334" i="10"/>
  <c r="AB334" i="10"/>
  <c r="AF334" i="10" s="1"/>
  <c r="AA334" i="10"/>
  <c r="Z334" i="10"/>
  <c r="Y334" i="10"/>
  <c r="V334" i="10"/>
  <c r="D334" i="10" s="1"/>
  <c r="L334" i="10"/>
  <c r="K334" i="10"/>
  <c r="AE333" i="10"/>
  <c r="AD333" i="10"/>
  <c r="AC333" i="10"/>
  <c r="AB333" i="10"/>
  <c r="AA333" i="10"/>
  <c r="AF333" i="10" s="1"/>
  <c r="Z333" i="10"/>
  <c r="Y333" i="10"/>
  <c r="V333" i="10"/>
  <c r="K333" i="10"/>
  <c r="W333" i="10" s="1"/>
  <c r="D333" i="10"/>
  <c r="AE332" i="10"/>
  <c r="AD332" i="10"/>
  <c r="AC332" i="10"/>
  <c r="AB332" i="10"/>
  <c r="AA332" i="10"/>
  <c r="Z332" i="10"/>
  <c r="Y332" i="10"/>
  <c r="V332" i="10"/>
  <c r="K332" i="10"/>
  <c r="D332" i="10"/>
  <c r="AG331" i="10"/>
  <c r="AE331" i="10"/>
  <c r="AD331" i="10"/>
  <c r="AC331" i="10"/>
  <c r="AB331" i="10"/>
  <c r="AA331" i="10"/>
  <c r="Z331" i="10"/>
  <c r="Y331" i="10"/>
  <c r="AF331" i="10" s="1"/>
  <c r="V331" i="10"/>
  <c r="L331" i="10"/>
  <c r="N331" i="10" s="1"/>
  <c r="X331" i="10" s="1"/>
  <c r="K331" i="10"/>
  <c r="W331" i="10" s="1"/>
  <c r="D331" i="10"/>
  <c r="AE330" i="10"/>
  <c r="AD330" i="10"/>
  <c r="AC330" i="10"/>
  <c r="AB330" i="10"/>
  <c r="AA330" i="10"/>
  <c r="Z330" i="10"/>
  <c r="Y330" i="10"/>
  <c r="AF330" i="10" s="1"/>
  <c r="V330" i="10"/>
  <c r="K330" i="10"/>
  <c r="W330" i="10" s="1"/>
  <c r="D330" i="10"/>
  <c r="AE329" i="10"/>
  <c r="AD329" i="10"/>
  <c r="AC329" i="10"/>
  <c r="AB329" i="10"/>
  <c r="AA329" i="10"/>
  <c r="Z329" i="10"/>
  <c r="Y329" i="10"/>
  <c r="AF329" i="10" s="1"/>
  <c r="AG329" i="10" s="1"/>
  <c r="W329" i="10"/>
  <c r="V329" i="10"/>
  <c r="K329" i="10"/>
  <c r="L329" i="10" s="1"/>
  <c r="N329" i="10" s="1"/>
  <c r="X329" i="10" s="1"/>
  <c r="D329" i="10"/>
  <c r="AE328" i="10"/>
  <c r="AD328" i="10"/>
  <c r="AC328" i="10"/>
  <c r="AB328" i="10"/>
  <c r="AA328" i="10"/>
  <c r="Z328" i="10"/>
  <c r="Y328" i="10"/>
  <c r="W328" i="10"/>
  <c r="V328" i="10"/>
  <c r="L328" i="10"/>
  <c r="N328" i="10" s="1"/>
  <c r="K328" i="10"/>
  <c r="AE327" i="10"/>
  <c r="AD327" i="10"/>
  <c r="AC327" i="10"/>
  <c r="AB327" i="10"/>
  <c r="AA327" i="10"/>
  <c r="Z327" i="10"/>
  <c r="Y327" i="10"/>
  <c r="V327" i="10"/>
  <c r="D327" i="10" s="1"/>
  <c r="L327" i="10"/>
  <c r="K327" i="10"/>
  <c r="AE326" i="10"/>
  <c r="AD326" i="10"/>
  <c r="AC326" i="10"/>
  <c r="AB326" i="10"/>
  <c r="AA326" i="10"/>
  <c r="Z326" i="10"/>
  <c r="Y326" i="10"/>
  <c r="V326" i="10"/>
  <c r="D326" i="10" s="1"/>
  <c r="K326" i="10"/>
  <c r="AE325" i="10"/>
  <c r="AD325" i="10"/>
  <c r="AC325" i="10"/>
  <c r="AB325" i="10"/>
  <c r="AA325" i="10"/>
  <c r="Z325" i="10"/>
  <c r="Y325" i="10"/>
  <c r="V325" i="10"/>
  <c r="L325" i="10"/>
  <c r="K325" i="10"/>
  <c r="W325" i="10" s="1"/>
  <c r="D325" i="10"/>
  <c r="AE324" i="10"/>
  <c r="AD324" i="10"/>
  <c r="AC324" i="10"/>
  <c r="AB324" i="10"/>
  <c r="AA324" i="10"/>
  <c r="Z324" i="10"/>
  <c r="Y324" i="10"/>
  <c r="V324" i="10"/>
  <c r="K324" i="10"/>
  <c r="D324" i="10"/>
  <c r="AE323" i="10"/>
  <c r="AD323" i="10"/>
  <c r="AC323" i="10"/>
  <c r="AB323" i="10"/>
  <c r="AA323" i="10"/>
  <c r="Z323" i="10"/>
  <c r="Y323" i="10"/>
  <c r="V323" i="10"/>
  <c r="L323" i="10"/>
  <c r="N323" i="10" s="1"/>
  <c r="X323" i="10" s="1"/>
  <c r="K323" i="10"/>
  <c r="W323" i="10" s="1"/>
  <c r="D323" i="10"/>
  <c r="AE322" i="10"/>
  <c r="AD322" i="10"/>
  <c r="AC322" i="10"/>
  <c r="AB322" i="10"/>
  <c r="AA322" i="10"/>
  <c r="Z322" i="10"/>
  <c r="Y322" i="10"/>
  <c r="V322" i="10"/>
  <c r="K322" i="10"/>
  <c r="W322" i="10" s="1"/>
  <c r="D322" i="10"/>
  <c r="AF321" i="10"/>
  <c r="AG321" i="10" s="1"/>
  <c r="AE321" i="10"/>
  <c r="AD321" i="10"/>
  <c r="AC321" i="10"/>
  <c r="AB321" i="10"/>
  <c r="AA321" i="10"/>
  <c r="Z321" i="10"/>
  <c r="Y321" i="10"/>
  <c r="X321" i="10"/>
  <c r="W321" i="10"/>
  <c r="V321" i="10"/>
  <c r="K321" i="10"/>
  <c r="L321" i="10" s="1"/>
  <c r="N321" i="10" s="1"/>
  <c r="D321" i="10"/>
  <c r="AE320" i="10"/>
  <c r="AD320" i="10"/>
  <c r="AF320" i="10" s="1"/>
  <c r="AC320" i="10"/>
  <c r="AB320" i="10"/>
  <c r="AA320" i="10"/>
  <c r="Z320" i="10"/>
  <c r="Y320" i="10"/>
  <c r="V320" i="10"/>
  <c r="D320" i="10" s="1"/>
  <c r="K320" i="10"/>
  <c r="L320" i="10" s="1"/>
  <c r="AF319" i="10"/>
  <c r="AE319" i="10"/>
  <c r="AD319" i="10"/>
  <c r="AC319" i="10"/>
  <c r="AB319" i="10"/>
  <c r="AA319" i="10"/>
  <c r="Z319" i="10"/>
  <c r="Y319" i="10"/>
  <c r="V319" i="10"/>
  <c r="D319" i="10" s="1"/>
  <c r="K319" i="10"/>
  <c r="L319" i="10" s="1"/>
  <c r="AE318" i="10"/>
  <c r="AD318" i="10"/>
  <c r="AF318" i="10" s="1"/>
  <c r="AC318" i="10"/>
  <c r="AB318" i="10"/>
  <c r="AA318" i="10"/>
  <c r="Z318" i="10"/>
  <c r="Y318" i="10"/>
  <c r="V318" i="10"/>
  <c r="D318" i="10" s="1"/>
  <c r="K318" i="10"/>
  <c r="L318" i="10" s="1"/>
  <c r="AF317" i="10"/>
  <c r="AE317" i="10"/>
  <c r="AD317" i="10"/>
  <c r="AC317" i="10"/>
  <c r="AB317" i="10"/>
  <c r="AA317" i="10"/>
  <c r="Z317" i="10"/>
  <c r="Y317" i="10"/>
  <c r="V317" i="10"/>
  <c r="D317" i="10" s="1"/>
  <c r="K317" i="10"/>
  <c r="L317" i="10" s="1"/>
  <c r="AE316" i="10"/>
  <c r="AD316" i="10"/>
  <c r="AF316" i="10" s="1"/>
  <c r="AC316" i="10"/>
  <c r="AB316" i="10"/>
  <c r="AA316" i="10"/>
  <c r="Z316" i="10"/>
  <c r="Y316" i="10"/>
  <c r="V316" i="10"/>
  <c r="D316" i="10" s="1"/>
  <c r="K316" i="10"/>
  <c r="L316" i="10" s="1"/>
  <c r="AF315" i="10"/>
  <c r="AE315" i="10"/>
  <c r="AD315" i="10"/>
  <c r="AC315" i="10"/>
  <c r="AB315" i="10"/>
  <c r="AA315" i="10"/>
  <c r="Z315" i="10"/>
  <c r="Y315" i="10"/>
  <c r="V315" i="10"/>
  <c r="D315" i="10" s="1"/>
  <c r="K315" i="10"/>
  <c r="L315" i="10" s="1"/>
  <c r="AE314" i="10"/>
  <c r="AD314" i="10"/>
  <c r="AF314" i="10" s="1"/>
  <c r="AC314" i="10"/>
  <c r="AB314" i="10"/>
  <c r="AA314" i="10"/>
  <c r="Z314" i="10"/>
  <c r="Y314" i="10"/>
  <c r="V314" i="10"/>
  <c r="D314" i="10" s="1"/>
  <c r="K314" i="10"/>
  <c r="L314" i="10" s="1"/>
  <c r="AF313" i="10"/>
  <c r="AE313" i="10"/>
  <c r="AD313" i="10"/>
  <c r="AC313" i="10"/>
  <c r="AB313" i="10"/>
  <c r="AA313" i="10"/>
  <c r="Z313" i="10"/>
  <c r="Y313" i="10"/>
  <c r="V313" i="10"/>
  <c r="D313" i="10" s="1"/>
  <c r="K313" i="10"/>
  <c r="L313" i="10" s="1"/>
  <c r="AE312" i="10"/>
  <c r="AD312" i="10"/>
  <c r="AF312" i="10" s="1"/>
  <c r="AC312" i="10"/>
  <c r="AB312" i="10"/>
  <c r="AA312" i="10"/>
  <c r="Z312" i="10"/>
  <c r="Y312" i="10"/>
  <c r="V312" i="10"/>
  <c r="D312" i="10" s="1"/>
  <c r="K312" i="10"/>
  <c r="L312" i="10" s="1"/>
  <c r="AF311" i="10"/>
  <c r="AE311" i="10"/>
  <c r="AD311" i="10"/>
  <c r="AC311" i="10"/>
  <c r="AB311" i="10"/>
  <c r="AA311" i="10"/>
  <c r="Z311" i="10"/>
  <c r="Y311" i="10"/>
  <c r="V311" i="10"/>
  <c r="D311" i="10" s="1"/>
  <c r="K311" i="10"/>
  <c r="L311" i="10" s="1"/>
  <c r="AE310" i="10"/>
  <c r="AD310" i="10"/>
  <c r="AF310" i="10" s="1"/>
  <c r="AC310" i="10"/>
  <c r="AB310" i="10"/>
  <c r="AA310" i="10"/>
  <c r="Z310" i="10"/>
  <c r="Y310" i="10"/>
  <c r="V310" i="10"/>
  <c r="D310" i="10" s="1"/>
  <c r="K310" i="10"/>
  <c r="L310" i="10" s="1"/>
  <c r="AF309" i="10"/>
  <c r="AE309" i="10"/>
  <c r="AD309" i="10"/>
  <c r="AC309" i="10"/>
  <c r="AB309" i="10"/>
  <c r="AA309" i="10"/>
  <c r="Z309" i="10"/>
  <c r="Y309" i="10"/>
  <c r="V309" i="10"/>
  <c r="D309" i="10" s="1"/>
  <c r="K309" i="10"/>
  <c r="L309" i="10" s="1"/>
  <c r="AE308" i="10"/>
  <c r="AD308" i="10"/>
  <c r="AF308" i="10" s="1"/>
  <c r="AC308" i="10"/>
  <c r="AB308" i="10"/>
  <c r="AA308" i="10"/>
  <c r="Z308" i="10"/>
  <c r="Y308" i="10"/>
  <c r="V308" i="10"/>
  <c r="D308" i="10" s="1"/>
  <c r="K308" i="10"/>
  <c r="L308" i="10" s="1"/>
  <c r="AF307" i="10"/>
  <c r="AE307" i="10"/>
  <c r="AD307" i="10"/>
  <c r="AC307" i="10"/>
  <c r="AB307" i="10"/>
  <c r="AA307" i="10"/>
  <c r="Z307" i="10"/>
  <c r="Y307" i="10"/>
  <c r="V307" i="10"/>
  <c r="D307" i="10" s="1"/>
  <c r="K307" i="10"/>
  <c r="L307" i="10" s="1"/>
  <c r="AE306" i="10"/>
  <c r="AD306" i="10"/>
  <c r="AF306" i="10" s="1"/>
  <c r="AC306" i="10"/>
  <c r="AB306" i="10"/>
  <c r="AA306" i="10"/>
  <c r="Z306" i="10"/>
  <c r="Y306" i="10"/>
  <c r="V306" i="10"/>
  <c r="D306" i="10" s="1"/>
  <c r="K306" i="10"/>
  <c r="L306" i="10" s="1"/>
  <c r="AF305" i="10"/>
  <c r="AE305" i="10"/>
  <c r="AD305" i="10"/>
  <c r="AC305" i="10"/>
  <c r="AB305" i="10"/>
  <c r="AA305" i="10"/>
  <c r="Z305" i="10"/>
  <c r="Y305" i="10"/>
  <c r="V305" i="10"/>
  <c r="D305" i="10" s="1"/>
  <c r="K305" i="10"/>
  <c r="L305" i="10" s="1"/>
  <c r="AE304" i="10"/>
  <c r="AD304" i="10"/>
  <c r="AF304" i="10" s="1"/>
  <c r="AC304" i="10"/>
  <c r="AB304" i="10"/>
  <c r="AA304" i="10"/>
  <c r="Z304" i="10"/>
  <c r="Y304" i="10"/>
  <c r="V304" i="10"/>
  <c r="W304" i="10" s="1"/>
  <c r="K304" i="10"/>
  <c r="L304" i="10" s="1"/>
  <c r="D304" i="10"/>
  <c r="AE303" i="10"/>
  <c r="AD303" i="10"/>
  <c r="AC303" i="10"/>
  <c r="AB303" i="10"/>
  <c r="AA303" i="10"/>
  <c r="Z303" i="10"/>
  <c r="AF303" i="10" s="1"/>
  <c r="Y303" i="10"/>
  <c r="V303" i="10"/>
  <c r="W303" i="10" s="1"/>
  <c r="K303" i="10"/>
  <c r="L303" i="10" s="1"/>
  <c r="AE302" i="10"/>
  <c r="AD302" i="10"/>
  <c r="AC302" i="10"/>
  <c r="AB302" i="10"/>
  <c r="AA302" i="10"/>
  <c r="Z302" i="10"/>
  <c r="Y302" i="10"/>
  <c r="W302" i="10"/>
  <c r="V302" i="10"/>
  <c r="D302" i="10" s="1"/>
  <c r="K302" i="10"/>
  <c r="L302" i="10" s="1"/>
  <c r="AF301" i="10"/>
  <c r="AE301" i="10"/>
  <c r="AD301" i="10"/>
  <c r="AC301" i="10"/>
  <c r="AB301" i="10"/>
  <c r="AA301" i="10"/>
  <c r="Z301" i="10"/>
  <c r="Y301" i="10"/>
  <c r="W301" i="10"/>
  <c r="V301" i="10"/>
  <c r="K301" i="10"/>
  <c r="L301" i="10" s="1"/>
  <c r="D301" i="10"/>
  <c r="AF300" i="10"/>
  <c r="AE300" i="10"/>
  <c r="AD300" i="10"/>
  <c r="AC300" i="10"/>
  <c r="AB300" i="10"/>
  <c r="AA300" i="10"/>
  <c r="Z300" i="10"/>
  <c r="Y300" i="10"/>
  <c r="V300" i="10"/>
  <c r="W300" i="10" s="1"/>
  <c r="K300" i="10"/>
  <c r="L300" i="10" s="1"/>
  <c r="D300" i="10"/>
  <c r="AE299" i="10"/>
  <c r="AD299" i="10"/>
  <c r="AC299" i="10"/>
  <c r="AB299" i="10"/>
  <c r="AA299" i="10"/>
  <c r="Z299" i="10"/>
  <c r="AF299" i="10" s="1"/>
  <c r="Y299" i="10"/>
  <c r="V299" i="10"/>
  <c r="K299" i="10"/>
  <c r="L299" i="10" s="1"/>
  <c r="AE298" i="10"/>
  <c r="AD298" i="10"/>
  <c r="AC298" i="10"/>
  <c r="AB298" i="10"/>
  <c r="AA298" i="10"/>
  <c r="Z298" i="10"/>
  <c r="AF298" i="10" s="1"/>
  <c r="Y298" i="10"/>
  <c r="W298" i="10"/>
  <c r="V298" i="10"/>
  <c r="K298" i="10"/>
  <c r="L298" i="10" s="1"/>
  <c r="D298" i="10"/>
  <c r="AF297" i="10"/>
  <c r="AE297" i="10"/>
  <c r="AD297" i="10"/>
  <c r="AC297" i="10"/>
  <c r="AB297" i="10"/>
  <c r="AA297" i="10"/>
  <c r="Z297" i="10"/>
  <c r="Y297" i="10"/>
  <c r="W297" i="10"/>
  <c r="V297" i="10"/>
  <c r="K297" i="10"/>
  <c r="L297" i="10" s="1"/>
  <c r="D297" i="10"/>
  <c r="AE296" i="10"/>
  <c r="AD296" i="10"/>
  <c r="AF296" i="10" s="1"/>
  <c r="AC296" i="10"/>
  <c r="AB296" i="10"/>
  <c r="AA296" i="10"/>
  <c r="Z296" i="10"/>
  <c r="Y296" i="10"/>
  <c r="V296" i="10"/>
  <c r="W296" i="10" s="1"/>
  <c r="K296" i="10"/>
  <c r="L296" i="10" s="1"/>
  <c r="D296" i="10"/>
  <c r="AE295" i="10"/>
  <c r="AD295" i="10"/>
  <c r="AC295" i="10"/>
  <c r="AB295" i="10"/>
  <c r="AA295" i="10"/>
  <c r="Z295" i="10"/>
  <c r="AF295" i="10" s="1"/>
  <c r="Y295" i="10"/>
  <c r="V295" i="10"/>
  <c r="W295" i="10" s="1"/>
  <c r="K295" i="10"/>
  <c r="L295" i="10" s="1"/>
  <c r="AE294" i="10"/>
  <c r="AD294" i="10"/>
  <c r="AC294" i="10"/>
  <c r="AB294" i="10"/>
  <c r="AA294" i="10"/>
  <c r="Z294" i="10"/>
  <c r="Y294" i="10"/>
  <c r="V294" i="10"/>
  <c r="D294" i="10" s="1"/>
  <c r="K294" i="10"/>
  <c r="L294" i="10" s="1"/>
  <c r="AF293" i="10"/>
  <c r="AE293" i="10"/>
  <c r="AD293" i="10"/>
  <c r="AC293" i="10"/>
  <c r="AB293" i="10"/>
  <c r="AA293" i="10"/>
  <c r="Z293" i="10"/>
  <c r="Y293" i="10"/>
  <c r="W293" i="10"/>
  <c r="V293" i="10"/>
  <c r="K293" i="10"/>
  <c r="L293" i="10" s="1"/>
  <c r="D293" i="10"/>
  <c r="AF292" i="10"/>
  <c r="AE292" i="10"/>
  <c r="AD292" i="10"/>
  <c r="AC292" i="10"/>
  <c r="AB292" i="10"/>
  <c r="AA292" i="10"/>
  <c r="Z292" i="10"/>
  <c r="Y292" i="10"/>
  <c r="V292" i="10"/>
  <c r="W292" i="10" s="1"/>
  <c r="K292" i="10"/>
  <c r="L292" i="10" s="1"/>
  <c r="D292" i="10"/>
  <c r="AE291" i="10"/>
  <c r="AD291" i="10"/>
  <c r="AC291" i="10"/>
  <c r="AB291" i="10"/>
  <c r="AA291" i="10"/>
  <c r="Z291" i="10"/>
  <c r="AF291" i="10" s="1"/>
  <c r="Y291" i="10"/>
  <c r="V291" i="10"/>
  <c r="K291" i="10"/>
  <c r="L291" i="10" s="1"/>
  <c r="AE290" i="10"/>
  <c r="AD290" i="10"/>
  <c r="AC290" i="10"/>
  <c r="AB290" i="10"/>
  <c r="AA290" i="10"/>
  <c r="Z290" i="10"/>
  <c r="AF290" i="10" s="1"/>
  <c r="Y290" i="10"/>
  <c r="W290" i="10"/>
  <c r="V290" i="10"/>
  <c r="K290" i="10"/>
  <c r="L290" i="10" s="1"/>
  <c r="D290" i="10"/>
  <c r="AE289" i="10"/>
  <c r="AF289" i="10" s="1"/>
  <c r="AD289" i="10"/>
  <c r="AC289" i="10"/>
  <c r="AB289" i="10"/>
  <c r="AA289" i="10"/>
  <c r="Z289" i="10"/>
  <c r="Y289" i="10"/>
  <c r="W289" i="10"/>
  <c r="V289" i="10"/>
  <c r="K289" i="10"/>
  <c r="L289" i="10" s="1"/>
  <c r="D289" i="10"/>
  <c r="AE288" i="10"/>
  <c r="AD288" i="10"/>
  <c r="AF288" i="10" s="1"/>
  <c r="AC288" i="10"/>
  <c r="AB288" i="10"/>
  <c r="AA288" i="10"/>
  <c r="Z288" i="10"/>
  <c r="Y288" i="10"/>
  <c r="V288" i="10"/>
  <c r="W288" i="10" s="1"/>
  <c r="K288" i="10"/>
  <c r="L288" i="10" s="1"/>
  <c r="D288" i="10"/>
  <c r="AE287" i="10"/>
  <c r="AD287" i="10"/>
  <c r="AC287" i="10"/>
  <c r="AB287" i="10"/>
  <c r="AA287" i="10"/>
  <c r="Z287" i="10"/>
  <c r="Y287" i="10"/>
  <c r="V287" i="10"/>
  <c r="W287" i="10" s="1"/>
  <c r="K287" i="10"/>
  <c r="L287" i="10" s="1"/>
  <c r="AE286" i="10"/>
  <c r="AF286" i="10" s="1"/>
  <c r="AG286" i="10" s="1"/>
  <c r="AD286" i="10"/>
  <c r="AC286" i="10"/>
  <c r="AB286" i="10"/>
  <c r="AA286" i="10"/>
  <c r="Z286" i="10"/>
  <c r="Y286" i="10"/>
  <c r="X286" i="10"/>
  <c r="W286" i="10"/>
  <c r="V286" i="10"/>
  <c r="K286" i="10"/>
  <c r="L286" i="10" s="1"/>
  <c r="N286" i="10" s="1"/>
  <c r="D286" i="10"/>
  <c r="AE285" i="10"/>
  <c r="AD285" i="10"/>
  <c r="AC285" i="10"/>
  <c r="AB285" i="10"/>
  <c r="AA285" i="10"/>
  <c r="Z285" i="10"/>
  <c r="Y285" i="10"/>
  <c r="V285" i="10"/>
  <c r="K285" i="10"/>
  <c r="L285" i="10" s="1"/>
  <c r="AF284" i="10"/>
  <c r="AE284" i="10"/>
  <c r="AD284" i="10"/>
  <c r="AC284" i="10"/>
  <c r="AB284" i="10"/>
  <c r="AA284" i="10"/>
  <c r="Z284" i="10"/>
  <c r="Y284" i="10"/>
  <c r="W284" i="10"/>
  <c r="V284" i="10"/>
  <c r="K284" i="10"/>
  <c r="L284" i="10" s="1"/>
  <c r="N284" i="10" s="1"/>
  <c r="X284" i="10" s="1"/>
  <c r="D284" i="10"/>
  <c r="AG283" i="10"/>
  <c r="AE283" i="10"/>
  <c r="AD283" i="10"/>
  <c r="AC283" i="10"/>
  <c r="AB283" i="10"/>
  <c r="AA283" i="10"/>
  <c r="Z283" i="10"/>
  <c r="Y283" i="10"/>
  <c r="AF283" i="10" s="1"/>
  <c r="V283" i="10"/>
  <c r="W283" i="10" s="1"/>
  <c r="K283" i="10"/>
  <c r="L283" i="10" s="1"/>
  <c r="N283" i="10" s="1"/>
  <c r="X283" i="10" s="1"/>
  <c r="AF282" i="10"/>
  <c r="AG282" i="10" s="1"/>
  <c r="AE282" i="10"/>
  <c r="AD282" i="10"/>
  <c r="AC282" i="10"/>
  <c r="AB282" i="10"/>
  <c r="AA282" i="10"/>
  <c r="Z282" i="10"/>
  <c r="Y282" i="10"/>
  <c r="X282" i="10"/>
  <c r="W282" i="10"/>
  <c r="V282" i="10"/>
  <c r="K282" i="10"/>
  <c r="L282" i="10" s="1"/>
  <c r="N282" i="10" s="1"/>
  <c r="D282" i="10"/>
  <c r="AE281" i="10"/>
  <c r="AD281" i="10"/>
  <c r="AC281" i="10"/>
  <c r="AB281" i="10"/>
  <c r="AA281" i="10"/>
  <c r="Z281" i="10"/>
  <c r="Y281" i="10"/>
  <c r="V281" i="10"/>
  <c r="K281" i="10"/>
  <c r="L281" i="10" s="1"/>
  <c r="AE280" i="10"/>
  <c r="AD280" i="10"/>
  <c r="AC280" i="10"/>
  <c r="AB280" i="10"/>
  <c r="AA280" i="10"/>
  <c r="AF280" i="10" s="1"/>
  <c r="Z280" i="10"/>
  <c r="Y280" i="10"/>
  <c r="V280" i="10"/>
  <c r="K280" i="10"/>
  <c r="L280" i="10" s="1"/>
  <c r="N280" i="10" s="1"/>
  <c r="X280" i="10" s="1"/>
  <c r="D280" i="10"/>
  <c r="AE279" i="10"/>
  <c r="AD279" i="10"/>
  <c r="AC279" i="10"/>
  <c r="AB279" i="10"/>
  <c r="AA279" i="10"/>
  <c r="Z279" i="10"/>
  <c r="Y279" i="10"/>
  <c r="AF279" i="10" s="1"/>
  <c r="AG279" i="10" s="1"/>
  <c r="V279" i="10"/>
  <c r="D279" i="10" s="1"/>
  <c r="K279" i="10"/>
  <c r="L279" i="10" s="1"/>
  <c r="N279" i="10" s="1"/>
  <c r="X279" i="10" s="1"/>
  <c r="AF278" i="10"/>
  <c r="AG278" i="10" s="1"/>
  <c r="AE278" i="10"/>
  <c r="AD278" i="10"/>
  <c r="AC278" i="10"/>
  <c r="AB278" i="10"/>
  <c r="AA278" i="10"/>
  <c r="Z278" i="10"/>
  <c r="Y278" i="10"/>
  <c r="X278" i="10"/>
  <c r="W278" i="10"/>
  <c r="V278" i="10"/>
  <c r="K278" i="10"/>
  <c r="L278" i="10" s="1"/>
  <c r="N278" i="10" s="1"/>
  <c r="D278" i="10"/>
  <c r="AE277" i="10"/>
  <c r="AD277" i="10"/>
  <c r="AC277" i="10"/>
  <c r="AB277" i="10"/>
  <c r="AA277" i="10"/>
  <c r="Z277" i="10"/>
  <c r="Y277" i="10"/>
  <c r="AF277" i="10" s="1"/>
  <c r="V277" i="10"/>
  <c r="D277" i="10" s="1"/>
  <c r="K277" i="10"/>
  <c r="AE276" i="10"/>
  <c r="AD276" i="10"/>
  <c r="AC276" i="10"/>
  <c r="AB276" i="10"/>
  <c r="AA276" i="10"/>
  <c r="AF276" i="10" s="1"/>
  <c r="Z276" i="10"/>
  <c r="Y276" i="10"/>
  <c r="V276" i="10"/>
  <c r="K276" i="10"/>
  <c r="L276" i="10" s="1"/>
  <c r="N276" i="10" s="1"/>
  <c r="X276" i="10" s="1"/>
  <c r="D276" i="10"/>
  <c r="AE275" i="10"/>
  <c r="AD275" i="10"/>
  <c r="AC275" i="10"/>
  <c r="AB275" i="10"/>
  <c r="AA275" i="10"/>
  <c r="Z275" i="10"/>
  <c r="Y275" i="10"/>
  <c r="V275" i="10"/>
  <c r="D275" i="10" s="1"/>
  <c r="K275" i="10"/>
  <c r="L275" i="10" s="1"/>
  <c r="N275" i="10" s="1"/>
  <c r="X275" i="10" s="1"/>
  <c r="AE274" i="10"/>
  <c r="AF274" i="10" s="1"/>
  <c r="AG274" i="10" s="1"/>
  <c r="AD274" i="10"/>
  <c r="AC274" i="10"/>
  <c r="AB274" i="10"/>
  <c r="AA274" i="10"/>
  <c r="Z274" i="10"/>
  <c r="Y274" i="10"/>
  <c r="X274" i="10"/>
  <c r="W274" i="10"/>
  <c r="V274" i="10"/>
  <c r="K274" i="10"/>
  <c r="L274" i="10" s="1"/>
  <c r="N274" i="10" s="1"/>
  <c r="D274" i="10"/>
  <c r="AE273" i="10"/>
  <c r="AD273" i="10"/>
  <c r="AC273" i="10"/>
  <c r="AB273" i="10"/>
  <c r="AA273" i="10"/>
  <c r="Z273" i="10"/>
  <c r="Y273" i="10"/>
  <c r="AF273" i="10" s="1"/>
  <c r="V273" i="10"/>
  <c r="D273" i="10" s="1"/>
  <c r="K273" i="10"/>
  <c r="AE272" i="10"/>
  <c r="AD272" i="10"/>
  <c r="AC272" i="10"/>
  <c r="AB272" i="10"/>
  <c r="AA272" i="10"/>
  <c r="AF272" i="10" s="1"/>
  <c r="Z272" i="10"/>
  <c r="Y272" i="10"/>
  <c r="V272" i="10"/>
  <c r="K272" i="10"/>
  <c r="L272" i="10" s="1"/>
  <c r="N272" i="10" s="1"/>
  <c r="X272" i="10" s="1"/>
  <c r="D272" i="10"/>
  <c r="AE271" i="10"/>
  <c r="AD271" i="10"/>
  <c r="AC271" i="10"/>
  <c r="AB271" i="10"/>
  <c r="AA271" i="10"/>
  <c r="Z271" i="10"/>
  <c r="Y271" i="10"/>
  <c r="V271" i="10"/>
  <c r="N271" i="10"/>
  <c r="X271" i="10" s="1"/>
  <c r="K271" i="10"/>
  <c r="L271" i="10" s="1"/>
  <c r="D271" i="10"/>
  <c r="AE270" i="10"/>
  <c r="AD270" i="10"/>
  <c r="AC270" i="10"/>
  <c r="AB270" i="10"/>
  <c r="AA270" i="10"/>
  <c r="Z270" i="10"/>
  <c r="Y270" i="10"/>
  <c r="AF270" i="10" s="1"/>
  <c r="AG270" i="10" s="1"/>
  <c r="X270" i="10"/>
  <c r="V270" i="10"/>
  <c r="N270" i="10"/>
  <c r="K270" i="10"/>
  <c r="L270" i="10" s="1"/>
  <c r="D270" i="10"/>
  <c r="AE269" i="10"/>
  <c r="AF269" i="10" s="1"/>
  <c r="AD269" i="10"/>
  <c r="AC269" i="10"/>
  <c r="AB269" i="10"/>
  <c r="AA269" i="10"/>
  <c r="Z269" i="10"/>
  <c r="Y269" i="10"/>
  <c r="X269" i="10"/>
  <c r="W269" i="10"/>
  <c r="V269" i="10"/>
  <c r="K269" i="10"/>
  <c r="L269" i="10" s="1"/>
  <c r="N269" i="10" s="1"/>
  <c r="D269" i="10"/>
  <c r="AE268" i="10"/>
  <c r="AD268" i="10"/>
  <c r="AC268" i="10"/>
  <c r="AB268" i="10"/>
  <c r="AA268" i="10"/>
  <c r="AF268" i="10" s="1"/>
  <c r="AG268" i="10" s="1"/>
  <c r="Z268" i="10"/>
  <c r="Y268" i="10"/>
  <c r="W268" i="10"/>
  <c r="V268" i="10"/>
  <c r="D268" i="10" s="1"/>
  <c r="K268" i="10"/>
  <c r="L268" i="10" s="1"/>
  <c r="N268" i="10" s="1"/>
  <c r="X268" i="10" s="1"/>
  <c r="AE267" i="10"/>
  <c r="AD267" i="10"/>
  <c r="AC267" i="10"/>
  <c r="AB267" i="10"/>
  <c r="AA267" i="10"/>
  <c r="Z267" i="10"/>
  <c r="Y267" i="10"/>
  <c r="V267" i="10"/>
  <c r="N267" i="10"/>
  <c r="X267" i="10" s="1"/>
  <c r="K267" i="10"/>
  <c r="L267" i="10" s="1"/>
  <c r="AE266" i="10"/>
  <c r="AD266" i="10"/>
  <c r="AC266" i="10"/>
  <c r="AB266" i="10"/>
  <c r="AA266" i="10"/>
  <c r="Z266" i="10"/>
  <c r="Y266" i="10"/>
  <c r="AF266" i="10" s="1"/>
  <c r="V266" i="10"/>
  <c r="D266" i="10" s="1"/>
  <c r="K266" i="10"/>
  <c r="AE265" i="10"/>
  <c r="AD265" i="10"/>
  <c r="AC265" i="10"/>
  <c r="AB265" i="10"/>
  <c r="AA265" i="10"/>
  <c r="AF265" i="10" s="1"/>
  <c r="Z265" i="10"/>
  <c r="Y265" i="10"/>
  <c r="V265" i="10"/>
  <c r="K265" i="10"/>
  <c r="D265" i="10"/>
  <c r="AE264" i="10"/>
  <c r="AD264" i="10"/>
  <c r="AC264" i="10"/>
  <c r="AB264" i="10"/>
  <c r="AA264" i="10"/>
  <c r="Z264" i="10"/>
  <c r="Y264" i="10"/>
  <c r="V264" i="10"/>
  <c r="K264" i="10"/>
  <c r="L264" i="10" s="1"/>
  <c r="D264" i="10"/>
  <c r="AG263" i="10"/>
  <c r="AE263" i="10"/>
  <c r="AD263" i="10"/>
  <c r="AC263" i="10"/>
  <c r="AB263" i="10"/>
  <c r="AA263" i="10"/>
  <c r="Z263" i="10"/>
  <c r="Y263" i="10"/>
  <c r="AF263" i="10" s="1"/>
  <c r="V263" i="10"/>
  <c r="N263" i="10"/>
  <c r="X263" i="10" s="1"/>
  <c r="K263" i="10"/>
  <c r="L263" i="10" s="1"/>
  <c r="D263" i="10"/>
  <c r="AF262" i="10"/>
  <c r="AG262" i="10" s="1"/>
  <c r="AE262" i="10"/>
  <c r="AD262" i="10"/>
  <c r="AC262" i="10"/>
  <c r="AB262" i="10"/>
  <c r="AA262" i="10"/>
  <c r="Z262" i="10"/>
  <c r="Y262" i="10"/>
  <c r="X262" i="10"/>
  <c r="V262" i="10"/>
  <c r="N262" i="10"/>
  <c r="K262" i="10"/>
  <c r="L262" i="10" s="1"/>
  <c r="D262" i="10"/>
  <c r="AF261" i="10"/>
  <c r="AE261" i="10"/>
  <c r="AD261" i="10"/>
  <c r="AC261" i="10"/>
  <c r="AB261" i="10"/>
  <c r="AA261" i="10"/>
  <c r="Z261" i="10"/>
  <c r="Y261" i="10"/>
  <c r="X261" i="10"/>
  <c r="W261" i="10"/>
  <c r="V261" i="10"/>
  <c r="K261" i="10"/>
  <c r="L261" i="10" s="1"/>
  <c r="N261" i="10" s="1"/>
  <c r="D261" i="10"/>
  <c r="AE260" i="10"/>
  <c r="AD260" i="10"/>
  <c r="AF260" i="10" s="1"/>
  <c r="AG260" i="10" s="1"/>
  <c r="AC260" i="10"/>
  <c r="AB260" i="10"/>
  <c r="AA260" i="10"/>
  <c r="Z260" i="10"/>
  <c r="Y260" i="10"/>
  <c r="V260" i="10"/>
  <c r="D260" i="10" s="1"/>
  <c r="K260" i="10"/>
  <c r="L260" i="10" s="1"/>
  <c r="N260" i="10" s="1"/>
  <c r="X260" i="10" s="1"/>
  <c r="AE259" i="10"/>
  <c r="AD259" i="10"/>
  <c r="AC259" i="10"/>
  <c r="AB259" i="10"/>
  <c r="AA259" i="10"/>
  <c r="Z259" i="10"/>
  <c r="Y259" i="10"/>
  <c r="V259" i="10"/>
  <c r="N259" i="10"/>
  <c r="X259" i="10" s="1"/>
  <c r="K259" i="10"/>
  <c r="L259" i="10" s="1"/>
  <c r="AE258" i="10"/>
  <c r="AD258" i="10"/>
  <c r="AC258" i="10"/>
  <c r="AB258" i="10"/>
  <c r="AA258" i="10"/>
  <c r="Z258" i="10"/>
  <c r="Y258" i="10"/>
  <c r="AF258" i="10" s="1"/>
  <c r="V258" i="10"/>
  <c r="D258" i="10" s="1"/>
  <c r="N258" i="10"/>
  <c r="X258" i="10" s="1"/>
  <c r="L258" i="10"/>
  <c r="K258" i="10"/>
  <c r="AE257" i="10"/>
  <c r="AD257" i="10"/>
  <c r="AC257" i="10"/>
  <c r="AB257" i="10"/>
  <c r="AA257" i="10"/>
  <c r="Z257" i="10"/>
  <c r="Y257" i="10"/>
  <c r="V257" i="10"/>
  <c r="D257" i="10" s="1"/>
  <c r="L257" i="10"/>
  <c r="K257" i="10"/>
  <c r="AE256" i="10"/>
  <c r="AD256" i="10"/>
  <c r="AC256" i="10"/>
  <c r="AB256" i="10"/>
  <c r="AA256" i="10"/>
  <c r="Z256" i="10"/>
  <c r="Y256" i="10"/>
  <c r="V256" i="10"/>
  <c r="D256" i="10" s="1"/>
  <c r="L256" i="10"/>
  <c r="K256" i="10"/>
  <c r="AE255" i="10"/>
  <c r="AD255" i="10"/>
  <c r="AC255" i="10"/>
  <c r="AB255" i="10"/>
  <c r="AA255" i="10"/>
  <c r="Z255" i="10"/>
  <c r="Y255" i="10"/>
  <c r="AF255" i="10" s="1"/>
  <c r="V255" i="10"/>
  <c r="D255" i="10" s="1"/>
  <c r="L255" i="10"/>
  <c r="K255" i="10"/>
  <c r="AE254" i="10"/>
  <c r="AD254" i="10"/>
  <c r="AC254" i="10"/>
  <c r="AB254" i="10"/>
  <c r="AA254" i="10"/>
  <c r="Z254" i="10"/>
  <c r="Y254" i="10"/>
  <c r="AF254" i="10" s="1"/>
  <c r="V254" i="10"/>
  <c r="D254" i="10" s="1"/>
  <c r="L254" i="10"/>
  <c r="K254" i="10"/>
  <c r="AE253" i="10"/>
  <c r="AD253" i="10"/>
  <c r="AC253" i="10"/>
  <c r="AB253" i="10"/>
  <c r="AA253" i="10"/>
  <c r="Z253" i="10"/>
  <c r="Y253" i="10"/>
  <c r="V253" i="10"/>
  <c r="D253" i="10" s="1"/>
  <c r="N253" i="10"/>
  <c r="X253" i="10" s="1"/>
  <c r="L253" i="10"/>
  <c r="K253" i="10"/>
  <c r="AE252" i="10"/>
  <c r="AD252" i="10"/>
  <c r="AC252" i="10"/>
  <c r="AB252" i="10"/>
  <c r="AA252" i="10"/>
  <c r="Z252" i="10"/>
  <c r="Y252" i="10"/>
  <c r="V252" i="10"/>
  <c r="D252" i="10" s="1"/>
  <c r="N252" i="10"/>
  <c r="X252" i="10" s="1"/>
  <c r="L252" i="10"/>
  <c r="K252" i="10"/>
  <c r="AE251" i="10"/>
  <c r="AD251" i="10"/>
  <c r="AC251" i="10"/>
  <c r="AB251" i="10"/>
  <c r="AA251" i="10"/>
  <c r="Z251" i="10"/>
  <c r="Y251" i="10"/>
  <c r="V251" i="10"/>
  <c r="D251" i="10" s="1"/>
  <c r="N251" i="10"/>
  <c r="X251" i="10" s="1"/>
  <c r="L251" i="10"/>
  <c r="K251" i="10"/>
  <c r="AE250" i="10"/>
  <c r="AD250" i="10"/>
  <c r="AC250" i="10"/>
  <c r="AB250" i="10"/>
  <c r="AA250" i="10"/>
  <c r="Z250" i="10"/>
  <c r="Y250" i="10"/>
  <c r="V250" i="10"/>
  <c r="D250" i="10" s="1"/>
  <c r="N250" i="10"/>
  <c r="X250" i="10" s="1"/>
  <c r="L250" i="10"/>
  <c r="K250" i="10"/>
  <c r="AE249" i="10"/>
  <c r="AD249" i="10"/>
  <c r="AC249" i="10"/>
  <c r="AB249" i="10"/>
  <c r="AA249" i="10"/>
  <c r="Z249" i="10"/>
  <c r="Y249" i="10"/>
  <c r="V249" i="10"/>
  <c r="D249" i="10" s="1"/>
  <c r="L249" i="10"/>
  <c r="K249" i="10"/>
  <c r="AE248" i="10"/>
  <c r="AD248" i="10"/>
  <c r="AC248" i="10"/>
  <c r="AB248" i="10"/>
  <c r="AA248" i="10"/>
  <c r="Z248" i="10"/>
  <c r="Y248" i="10"/>
  <c r="V248" i="10"/>
  <c r="D248" i="10" s="1"/>
  <c r="N248" i="10"/>
  <c r="X248" i="10" s="1"/>
  <c r="L248" i="10"/>
  <c r="K248" i="10"/>
  <c r="AE247" i="10"/>
  <c r="AD247" i="10"/>
  <c r="AC247" i="10"/>
  <c r="AB247" i="10"/>
  <c r="AA247" i="10"/>
  <c r="Z247" i="10"/>
  <c r="Y247" i="10"/>
  <c r="AF247" i="10" s="1"/>
  <c r="V247" i="10"/>
  <c r="D247" i="10" s="1"/>
  <c r="L247" i="10"/>
  <c r="K247" i="10"/>
  <c r="AE246" i="10"/>
  <c r="AD246" i="10"/>
  <c r="AC246" i="10"/>
  <c r="AB246" i="10"/>
  <c r="AA246" i="10"/>
  <c r="Z246" i="10"/>
  <c r="Y246" i="10"/>
  <c r="V246" i="10"/>
  <c r="D246" i="10" s="1"/>
  <c r="L246" i="10"/>
  <c r="K246" i="10"/>
  <c r="AE245" i="10"/>
  <c r="AD245" i="10"/>
  <c r="AC245" i="10"/>
  <c r="AB245" i="10"/>
  <c r="AA245" i="10"/>
  <c r="Z245" i="10"/>
  <c r="Y245" i="10"/>
  <c r="AF245" i="10" s="1"/>
  <c r="V245" i="10"/>
  <c r="D245" i="10" s="1"/>
  <c r="N245" i="10"/>
  <c r="X245" i="10" s="1"/>
  <c r="L245" i="10"/>
  <c r="K245" i="10"/>
  <c r="AE244" i="10"/>
  <c r="AD244" i="10"/>
  <c r="AC244" i="10"/>
  <c r="AB244" i="10"/>
  <c r="AA244" i="10"/>
  <c r="Z244" i="10"/>
  <c r="Y244" i="10"/>
  <c r="V244" i="10"/>
  <c r="N244" i="10"/>
  <c r="X244" i="10" s="1"/>
  <c r="L244" i="10"/>
  <c r="K244" i="10"/>
  <c r="AE243" i="10"/>
  <c r="AD243" i="10"/>
  <c r="AC243" i="10"/>
  <c r="AB243" i="10"/>
  <c r="AA243" i="10"/>
  <c r="Z243" i="10"/>
  <c r="Y243" i="10"/>
  <c r="V243" i="10"/>
  <c r="L243" i="10"/>
  <c r="K243" i="10"/>
  <c r="AE242" i="10"/>
  <c r="AD242" i="10"/>
  <c r="AC242" i="10"/>
  <c r="AB242" i="10"/>
  <c r="AA242" i="10"/>
  <c r="Z242" i="10"/>
  <c r="Y242" i="10"/>
  <c r="AF242" i="10" s="1"/>
  <c r="V242" i="10"/>
  <c r="N242" i="10"/>
  <c r="L242" i="10"/>
  <c r="K242" i="10"/>
  <c r="AE241" i="10"/>
  <c r="AD241" i="10"/>
  <c r="AC241" i="10"/>
  <c r="AB241" i="10"/>
  <c r="AA241" i="10"/>
  <c r="Z241" i="10"/>
  <c r="Y241" i="10"/>
  <c r="V241" i="10"/>
  <c r="L241" i="10"/>
  <c r="K241" i="10"/>
  <c r="AE240" i="10"/>
  <c r="AD240" i="10"/>
  <c r="AC240" i="10"/>
  <c r="AB240" i="10"/>
  <c r="AA240" i="10"/>
  <c r="Z240" i="10"/>
  <c r="Y240" i="10"/>
  <c r="V240" i="10"/>
  <c r="L240" i="10"/>
  <c r="K240" i="10"/>
  <c r="AE239" i="10"/>
  <c r="AD239" i="10"/>
  <c r="AC239" i="10"/>
  <c r="AB239" i="10"/>
  <c r="AA239" i="10"/>
  <c r="Z239" i="10"/>
  <c r="Y239" i="10"/>
  <c r="V239" i="10"/>
  <c r="L239" i="10"/>
  <c r="K239" i="10"/>
  <c r="AE238" i="10"/>
  <c r="AD238" i="10"/>
  <c r="AC238" i="10"/>
  <c r="AB238" i="10"/>
  <c r="AA238" i="10"/>
  <c r="Z238" i="10"/>
  <c r="Y238" i="10"/>
  <c r="V238" i="10"/>
  <c r="L238" i="10"/>
  <c r="K238" i="10"/>
  <c r="AE237" i="10"/>
  <c r="AD237" i="10"/>
  <c r="AC237" i="10"/>
  <c r="AB237" i="10"/>
  <c r="AF237" i="10" s="1"/>
  <c r="AA237" i="10"/>
  <c r="Z237" i="10"/>
  <c r="Y237" i="10"/>
  <c r="V237" i="10"/>
  <c r="N237" i="10"/>
  <c r="X237" i="10" s="1"/>
  <c r="L237" i="10"/>
  <c r="K237" i="10"/>
  <c r="AE236" i="10"/>
  <c r="AD236" i="10"/>
  <c r="AC236" i="10"/>
  <c r="AB236" i="10"/>
  <c r="AF236" i="10" s="1"/>
  <c r="AA236" i="10"/>
  <c r="Z236" i="10"/>
  <c r="Y236" i="10"/>
  <c r="V236" i="10"/>
  <c r="N236" i="10"/>
  <c r="X236" i="10" s="1"/>
  <c r="L236" i="10"/>
  <c r="K236" i="10"/>
  <c r="AE235" i="10"/>
  <c r="AD235" i="10"/>
  <c r="AC235" i="10"/>
  <c r="AB235" i="10"/>
  <c r="AA235" i="10"/>
  <c r="Z235" i="10"/>
  <c r="Y235" i="10"/>
  <c r="V235" i="10"/>
  <c r="L235" i="10"/>
  <c r="K235" i="10"/>
  <c r="AE234" i="10"/>
  <c r="AD234" i="10"/>
  <c r="AC234" i="10"/>
  <c r="AB234" i="10"/>
  <c r="AA234" i="10"/>
  <c r="Z234" i="10"/>
  <c r="Y234" i="10"/>
  <c r="V234" i="10"/>
  <c r="N234" i="10"/>
  <c r="L234" i="10"/>
  <c r="K234" i="10"/>
  <c r="AE233" i="10"/>
  <c r="AD233" i="10"/>
  <c r="AC233" i="10"/>
  <c r="AB233" i="10"/>
  <c r="AF233" i="10" s="1"/>
  <c r="AA233" i="10"/>
  <c r="Z233" i="10"/>
  <c r="Y233" i="10"/>
  <c r="V233" i="10"/>
  <c r="L233" i="10"/>
  <c r="K233" i="10"/>
  <c r="AE232" i="10"/>
  <c r="AD232" i="10"/>
  <c r="AC232" i="10"/>
  <c r="AB232" i="10"/>
  <c r="AA232" i="10"/>
  <c r="Z232" i="10"/>
  <c r="Y232" i="10"/>
  <c r="V232" i="10"/>
  <c r="L232" i="10"/>
  <c r="K232" i="10"/>
  <c r="AE231" i="10"/>
  <c r="AD231" i="10"/>
  <c r="AC231" i="10"/>
  <c r="AB231" i="10"/>
  <c r="AF231" i="10" s="1"/>
  <c r="AA231" i="10"/>
  <c r="Z231" i="10"/>
  <c r="Y231" i="10"/>
  <c r="V231" i="10"/>
  <c r="L231" i="10"/>
  <c r="K231" i="10"/>
  <c r="AF230" i="10"/>
  <c r="AE230" i="10"/>
  <c r="AD230" i="10"/>
  <c r="AC230" i="10"/>
  <c r="AB230" i="10"/>
  <c r="AA230" i="10"/>
  <c r="Z230" i="10"/>
  <c r="Y230" i="10"/>
  <c r="X230" i="10"/>
  <c r="V230" i="10"/>
  <c r="N230" i="10"/>
  <c r="L230" i="10"/>
  <c r="K230" i="10"/>
  <c r="AE229" i="10"/>
  <c r="AD229" i="10"/>
  <c r="AC229" i="10"/>
  <c r="AB229" i="10"/>
  <c r="AF229" i="10" s="1"/>
  <c r="AA229" i="10"/>
  <c r="Z229" i="10"/>
  <c r="Y229" i="10"/>
  <c r="V229" i="10"/>
  <c r="N229" i="10"/>
  <c r="X229" i="10" s="1"/>
  <c r="L229" i="10"/>
  <c r="K229" i="10"/>
  <c r="AE228" i="10"/>
  <c r="AD228" i="10"/>
  <c r="AF228" i="10" s="1"/>
  <c r="AC228" i="10"/>
  <c r="AB228" i="10"/>
  <c r="AA228" i="10"/>
  <c r="Z228" i="10"/>
  <c r="Y228" i="10"/>
  <c r="V228" i="10"/>
  <c r="N228" i="10"/>
  <c r="X228" i="10" s="1"/>
  <c r="L228" i="10"/>
  <c r="K228" i="10"/>
  <c r="AE227" i="10"/>
  <c r="AD227" i="10"/>
  <c r="AF227" i="10" s="1"/>
  <c r="AC227" i="10"/>
  <c r="AB227" i="10"/>
  <c r="AA227" i="10"/>
  <c r="Z227" i="10"/>
  <c r="Y227" i="10"/>
  <c r="V227" i="10"/>
  <c r="N227" i="10"/>
  <c r="X227" i="10" s="1"/>
  <c r="L227" i="10"/>
  <c r="K227" i="10"/>
  <c r="AF226" i="10"/>
  <c r="AE226" i="10"/>
  <c r="AD226" i="10"/>
  <c r="AC226" i="10"/>
  <c r="AB226" i="10"/>
  <c r="AA226" i="10"/>
  <c r="Z226" i="10"/>
  <c r="Y226" i="10"/>
  <c r="V226" i="10"/>
  <c r="L226" i="10"/>
  <c r="K226" i="10"/>
  <c r="AE225" i="10"/>
  <c r="AD225" i="10"/>
  <c r="AC225" i="10"/>
  <c r="AF225" i="10" s="1"/>
  <c r="AB225" i="10"/>
  <c r="AA225" i="10"/>
  <c r="Z225" i="10"/>
  <c r="Y225" i="10"/>
  <c r="V225" i="10"/>
  <c r="L225" i="10"/>
  <c r="K225" i="10"/>
  <c r="AE224" i="10"/>
  <c r="AD224" i="10"/>
  <c r="AC224" i="10"/>
  <c r="AB224" i="10"/>
  <c r="AF224" i="10" s="1"/>
  <c r="AA224" i="10"/>
  <c r="Z224" i="10"/>
  <c r="Y224" i="10"/>
  <c r="V224" i="10"/>
  <c r="N224" i="10"/>
  <c r="X224" i="10" s="1"/>
  <c r="L224" i="10"/>
  <c r="K224" i="10"/>
  <c r="AE223" i="10"/>
  <c r="AD223" i="10"/>
  <c r="AC223" i="10"/>
  <c r="AB223" i="10"/>
  <c r="AA223" i="10"/>
  <c r="Z223" i="10"/>
  <c r="Y223" i="10"/>
  <c r="V223" i="10"/>
  <c r="L223" i="10"/>
  <c r="K223" i="10"/>
  <c r="AE222" i="10"/>
  <c r="AD222" i="10"/>
  <c r="AC222" i="10"/>
  <c r="AB222" i="10"/>
  <c r="AA222" i="10"/>
  <c r="Z222" i="10"/>
  <c r="Y222" i="10"/>
  <c r="AF222" i="10" s="1"/>
  <c r="AG222" i="10" s="1"/>
  <c r="V222" i="10"/>
  <c r="L222" i="10"/>
  <c r="N222" i="10" s="1"/>
  <c r="X222" i="10" s="1"/>
  <c r="K222" i="10"/>
  <c r="AE221" i="10"/>
  <c r="AD221" i="10"/>
  <c r="AF221" i="10" s="1"/>
  <c r="AC221" i="10"/>
  <c r="AB221" i="10"/>
  <c r="AA221" i="10"/>
  <c r="Z221" i="10"/>
  <c r="Y221" i="10"/>
  <c r="V221" i="10"/>
  <c r="N221" i="10"/>
  <c r="X221" i="10" s="1"/>
  <c r="L221" i="10"/>
  <c r="AG221" i="10" s="1"/>
  <c r="K221" i="10"/>
  <c r="AE220" i="10"/>
  <c r="AD220" i="10"/>
  <c r="AC220" i="10"/>
  <c r="AB220" i="10"/>
  <c r="AA220" i="10"/>
  <c r="Z220" i="10"/>
  <c r="Y220" i="10"/>
  <c r="V220" i="10"/>
  <c r="N220" i="10"/>
  <c r="X220" i="10" s="1"/>
  <c r="L220" i="10"/>
  <c r="K220" i="10"/>
  <c r="AE219" i="10"/>
  <c r="AD219" i="10"/>
  <c r="AC219" i="10"/>
  <c r="AB219" i="10"/>
  <c r="AF219" i="10" s="1"/>
  <c r="AA219" i="10"/>
  <c r="Z219" i="10"/>
  <c r="Y219" i="10"/>
  <c r="V219" i="10"/>
  <c r="D219" i="10" s="1"/>
  <c r="N219" i="10"/>
  <c r="X219" i="10" s="1"/>
  <c r="L219" i="10"/>
  <c r="K219" i="10"/>
  <c r="AE218" i="10"/>
  <c r="AD218" i="10"/>
  <c r="AC218" i="10"/>
  <c r="AB218" i="10"/>
  <c r="AA218" i="10"/>
  <c r="Z218" i="10"/>
  <c r="Y218" i="10"/>
  <c r="W218" i="10"/>
  <c r="V218" i="10"/>
  <c r="D218" i="10" s="1"/>
  <c r="L218" i="10"/>
  <c r="K218" i="10"/>
  <c r="AE217" i="10"/>
  <c r="AD217" i="10"/>
  <c r="AC217" i="10"/>
  <c r="AB217" i="10"/>
  <c r="AA217" i="10"/>
  <c r="Z217" i="10"/>
  <c r="Y217" i="10"/>
  <c r="V217" i="10"/>
  <c r="L217" i="10"/>
  <c r="N217" i="10" s="1"/>
  <c r="X217" i="10" s="1"/>
  <c r="K217" i="10"/>
  <c r="AF216" i="10"/>
  <c r="AG216" i="10" s="1"/>
  <c r="AE216" i="10"/>
  <c r="AD216" i="10"/>
  <c r="AC216" i="10"/>
  <c r="AB216" i="10"/>
  <c r="AA216" i="10"/>
  <c r="Z216" i="10"/>
  <c r="Y216" i="10"/>
  <c r="X216" i="10"/>
  <c r="W216" i="10"/>
  <c r="V216" i="10"/>
  <c r="D216" i="10" s="1"/>
  <c r="N216" i="10"/>
  <c r="L216" i="10"/>
  <c r="K216" i="10"/>
  <c r="AE215" i="10"/>
  <c r="AD215" i="10"/>
  <c r="AC215" i="10"/>
  <c r="AB215" i="10"/>
  <c r="AA215" i="10"/>
  <c r="Z215" i="10"/>
  <c r="Y215" i="10"/>
  <c r="AF215" i="10" s="1"/>
  <c r="AG215" i="10" s="1"/>
  <c r="X215" i="10"/>
  <c r="W215" i="10"/>
  <c r="V215" i="10"/>
  <c r="D215" i="10" s="1"/>
  <c r="L215" i="10"/>
  <c r="N215" i="10" s="1"/>
  <c r="K215" i="10"/>
  <c r="AE214" i="10"/>
  <c r="AD214" i="10"/>
  <c r="AF214" i="10" s="1"/>
  <c r="AG214" i="10" s="1"/>
  <c r="AC214" i="10"/>
  <c r="AB214" i="10"/>
  <c r="AA214" i="10"/>
  <c r="Z214" i="10"/>
  <c r="Y214" i="10"/>
  <c r="V214" i="10"/>
  <c r="N214" i="10"/>
  <c r="L214" i="10"/>
  <c r="K214" i="10"/>
  <c r="AE213" i="10"/>
  <c r="AD213" i="10"/>
  <c r="AC213" i="10"/>
  <c r="AB213" i="10"/>
  <c r="AF213" i="10" s="1"/>
  <c r="AA213" i="10"/>
  <c r="Z213" i="10"/>
  <c r="Y213" i="10"/>
  <c r="W213" i="10"/>
  <c r="V213" i="10"/>
  <c r="D213" i="10" s="1"/>
  <c r="N213" i="10"/>
  <c r="L213" i="10"/>
  <c r="K213" i="10"/>
  <c r="AE212" i="10"/>
  <c r="AD212" i="10"/>
  <c r="AC212" i="10"/>
  <c r="AB212" i="10"/>
  <c r="AA212" i="10"/>
  <c r="Z212" i="10"/>
  <c r="Y212" i="10"/>
  <c r="V212" i="10"/>
  <c r="D212" i="10" s="1"/>
  <c r="L212" i="10"/>
  <c r="K212" i="10"/>
  <c r="AE211" i="10"/>
  <c r="AD211" i="10"/>
  <c r="AC211" i="10"/>
  <c r="AB211" i="10"/>
  <c r="AA211" i="10"/>
  <c r="AF211" i="10" s="1"/>
  <c r="Z211" i="10"/>
  <c r="Y211" i="10"/>
  <c r="V211" i="10"/>
  <c r="D211" i="10" s="1"/>
  <c r="K211" i="10"/>
  <c r="AE210" i="10"/>
  <c r="AD210" i="10"/>
  <c r="AC210" i="10"/>
  <c r="AB210" i="10"/>
  <c r="AA210" i="10"/>
  <c r="Z210" i="10"/>
  <c r="Y210" i="10"/>
  <c r="AF210" i="10" s="1"/>
  <c r="W210" i="10"/>
  <c r="V210" i="10"/>
  <c r="D210" i="10" s="1"/>
  <c r="K210" i="10"/>
  <c r="L210" i="10" s="1"/>
  <c r="AE209" i="10"/>
  <c r="AD209" i="10"/>
  <c r="AC209" i="10"/>
  <c r="AB209" i="10"/>
  <c r="AA209" i="10"/>
  <c r="Z209" i="10"/>
  <c r="Y209" i="10"/>
  <c r="AF209" i="10" s="1"/>
  <c r="V209" i="10"/>
  <c r="K209" i="10"/>
  <c r="D209" i="10"/>
  <c r="AE208" i="10"/>
  <c r="AD208" i="10"/>
  <c r="AC208" i="10"/>
  <c r="AB208" i="10"/>
  <c r="AA208" i="10"/>
  <c r="Z208" i="10"/>
  <c r="Y208" i="10"/>
  <c r="AF208" i="10" s="1"/>
  <c r="V208" i="10"/>
  <c r="D208" i="10" s="1"/>
  <c r="K208" i="10"/>
  <c r="AE207" i="10"/>
  <c r="AD207" i="10"/>
  <c r="AC207" i="10"/>
  <c r="AB207" i="10"/>
  <c r="AA207" i="10"/>
  <c r="Z207" i="10"/>
  <c r="Y207" i="10"/>
  <c r="V207" i="10"/>
  <c r="D207" i="10" s="1"/>
  <c r="K207" i="10"/>
  <c r="AE206" i="10"/>
  <c r="AD206" i="10"/>
  <c r="AC206" i="10"/>
  <c r="AB206" i="10"/>
  <c r="AA206" i="10"/>
  <c r="Z206" i="10"/>
  <c r="Y206" i="10"/>
  <c r="V206" i="10"/>
  <c r="K206" i="10"/>
  <c r="D206" i="10"/>
  <c r="AE205" i="10"/>
  <c r="AD205" i="10"/>
  <c r="AC205" i="10"/>
  <c r="AB205" i="10"/>
  <c r="AA205" i="10"/>
  <c r="Z205" i="10"/>
  <c r="Y205" i="10"/>
  <c r="V205" i="10"/>
  <c r="K205" i="10"/>
  <c r="D205" i="10"/>
  <c r="AE204" i="10"/>
  <c r="AD204" i="10"/>
  <c r="AC204" i="10"/>
  <c r="AB204" i="10"/>
  <c r="AA204" i="10"/>
  <c r="Z204" i="10"/>
  <c r="Y204" i="10"/>
  <c r="AF204" i="10" s="1"/>
  <c r="V204" i="10"/>
  <c r="D204" i="10" s="1"/>
  <c r="K204" i="10"/>
  <c r="AE203" i="10"/>
  <c r="AD203" i="10"/>
  <c r="AC203" i="10"/>
  <c r="AB203" i="10"/>
  <c r="AA203" i="10"/>
  <c r="Z203" i="10"/>
  <c r="Y203" i="10"/>
  <c r="V203" i="10"/>
  <c r="K203" i="10"/>
  <c r="D203" i="10"/>
  <c r="AE202" i="10"/>
  <c r="AD202" i="10"/>
  <c r="AC202" i="10"/>
  <c r="AB202" i="10"/>
  <c r="AA202" i="10"/>
  <c r="Z202" i="10"/>
  <c r="Y202" i="10"/>
  <c r="AF202" i="10" s="1"/>
  <c r="V202" i="10"/>
  <c r="K202" i="10"/>
  <c r="D202" i="10"/>
  <c r="AE201" i="10"/>
  <c r="AD201" i="10"/>
  <c r="AC201" i="10"/>
  <c r="AB201" i="10"/>
  <c r="AA201" i="10"/>
  <c r="Z201" i="10"/>
  <c r="Y201" i="10"/>
  <c r="V201" i="10"/>
  <c r="K201" i="10"/>
  <c r="D201" i="10"/>
  <c r="AE200" i="10"/>
  <c r="AD200" i="10"/>
  <c r="AC200" i="10"/>
  <c r="AB200" i="10"/>
  <c r="AA200" i="10"/>
  <c r="Z200" i="10"/>
  <c r="Y200" i="10"/>
  <c r="AF200" i="10" s="1"/>
  <c r="V200" i="10"/>
  <c r="D200" i="10" s="1"/>
  <c r="K200" i="10"/>
  <c r="AE199" i="10"/>
  <c r="AD199" i="10"/>
  <c r="AC199" i="10"/>
  <c r="AB199" i="10"/>
  <c r="AA199" i="10"/>
  <c r="Z199" i="10"/>
  <c r="Y199" i="10"/>
  <c r="V199" i="10"/>
  <c r="D199" i="10" s="1"/>
  <c r="K199" i="10"/>
  <c r="AE198" i="10"/>
  <c r="AD198" i="10"/>
  <c r="AC198" i="10"/>
  <c r="AB198" i="10"/>
  <c r="AA198" i="10"/>
  <c r="Z198" i="10"/>
  <c r="Y198" i="10"/>
  <c r="V198" i="10"/>
  <c r="K198" i="10"/>
  <c r="D198" i="10"/>
  <c r="AE197" i="10"/>
  <c r="AD197" i="10"/>
  <c r="AC197" i="10"/>
  <c r="AB197" i="10"/>
  <c r="AA197" i="10"/>
  <c r="Z197" i="10"/>
  <c r="Y197" i="10"/>
  <c r="V197" i="10"/>
  <c r="K197" i="10"/>
  <c r="D197" i="10"/>
  <c r="AE196" i="10"/>
  <c r="AD196" i="10"/>
  <c r="AC196" i="10"/>
  <c r="AB196" i="10"/>
  <c r="AA196" i="10"/>
  <c r="Z196" i="10"/>
  <c r="Y196" i="10"/>
  <c r="AF196" i="10" s="1"/>
  <c r="V196" i="10"/>
  <c r="D196" i="10" s="1"/>
  <c r="K196" i="10"/>
  <c r="AE195" i="10"/>
  <c r="AD195" i="10"/>
  <c r="AC195" i="10"/>
  <c r="AB195" i="10"/>
  <c r="AA195" i="10"/>
  <c r="Z195" i="10"/>
  <c r="Y195" i="10"/>
  <c r="V195" i="10"/>
  <c r="K195" i="10"/>
  <c r="D195" i="10"/>
  <c r="AE194" i="10"/>
  <c r="AD194" i="10"/>
  <c r="AC194" i="10"/>
  <c r="AB194" i="10"/>
  <c r="AA194" i="10"/>
  <c r="Z194" i="10"/>
  <c r="Y194" i="10"/>
  <c r="AF194" i="10" s="1"/>
  <c r="V194" i="10"/>
  <c r="K194" i="10"/>
  <c r="D194" i="10"/>
  <c r="AE193" i="10"/>
  <c r="AD193" i="10"/>
  <c r="AC193" i="10"/>
  <c r="AB193" i="10"/>
  <c r="AA193" i="10"/>
  <c r="Z193" i="10"/>
  <c r="Y193" i="10"/>
  <c r="V193" i="10"/>
  <c r="K193" i="10"/>
  <c r="D193" i="10"/>
  <c r="AE192" i="10"/>
  <c r="AD192" i="10"/>
  <c r="AC192" i="10"/>
  <c r="AB192" i="10"/>
  <c r="AA192" i="10"/>
  <c r="Z192" i="10"/>
  <c r="Y192" i="10"/>
  <c r="AF192" i="10" s="1"/>
  <c r="V192" i="10"/>
  <c r="D192" i="10" s="1"/>
  <c r="K192" i="10"/>
  <c r="AE191" i="10"/>
  <c r="AD191" i="10"/>
  <c r="AC191" i="10"/>
  <c r="AB191" i="10"/>
  <c r="AA191" i="10"/>
  <c r="Z191" i="10"/>
  <c r="Y191" i="10"/>
  <c r="V191" i="10"/>
  <c r="D191" i="10" s="1"/>
  <c r="K191" i="10"/>
  <c r="AE190" i="10"/>
  <c r="AD190" i="10"/>
  <c r="AC190" i="10"/>
  <c r="AB190" i="10"/>
  <c r="AA190" i="10"/>
  <c r="Z190" i="10"/>
  <c r="Y190" i="10"/>
  <c r="V190" i="10"/>
  <c r="K190" i="10"/>
  <c r="D190" i="10"/>
  <c r="AE189" i="10"/>
  <c r="AD189" i="10"/>
  <c r="AC189" i="10"/>
  <c r="AB189" i="10"/>
  <c r="AA189" i="10"/>
  <c r="Z189" i="10"/>
  <c r="Y189" i="10"/>
  <c r="V189" i="10"/>
  <c r="K189" i="10"/>
  <c r="D189" i="10"/>
  <c r="AE188" i="10"/>
  <c r="AD188" i="10"/>
  <c r="AC188" i="10"/>
  <c r="AB188" i="10"/>
  <c r="AA188" i="10"/>
  <c r="Z188" i="10"/>
  <c r="Y188" i="10"/>
  <c r="AF188" i="10" s="1"/>
  <c r="V188" i="10"/>
  <c r="D188" i="10" s="1"/>
  <c r="K188" i="10"/>
  <c r="AE187" i="10"/>
  <c r="AD187" i="10"/>
  <c r="AC187" i="10"/>
  <c r="AB187" i="10"/>
  <c r="AA187" i="10"/>
  <c r="Z187" i="10"/>
  <c r="Y187" i="10"/>
  <c r="V187" i="10"/>
  <c r="K187" i="10"/>
  <c r="D187" i="10"/>
  <c r="AE186" i="10"/>
  <c r="AD186" i="10"/>
  <c r="AC186" i="10"/>
  <c r="AB186" i="10"/>
  <c r="AA186" i="10"/>
  <c r="Z186" i="10"/>
  <c r="Y186" i="10"/>
  <c r="AF186" i="10" s="1"/>
  <c r="V186" i="10"/>
  <c r="K186" i="10"/>
  <c r="D186" i="10"/>
  <c r="AE185" i="10"/>
  <c r="AD185" i="10"/>
  <c r="AC185" i="10"/>
  <c r="AB185" i="10"/>
  <c r="AA185" i="10"/>
  <c r="Z185" i="10"/>
  <c r="Y185" i="10"/>
  <c r="V185" i="10"/>
  <c r="K185" i="10"/>
  <c r="D185" i="10"/>
  <c r="AE184" i="10"/>
  <c r="AD184" i="10"/>
  <c r="AC184" i="10"/>
  <c r="AB184" i="10"/>
  <c r="AA184" i="10"/>
  <c r="Z184" i="10"/>
  <c r="Y184" i="10"/>
  <c r="AF184" i="10" s="1"/>
  <c r="V184" i="10"/>
  <c r="D184" i="10" s="1"/>
  <c r="K184" i="10"/>
  <c r="AE183" i="10"/>
  <c r="AD183" i="10"/>
  <c r="AC183" i="10"/>
  <c r="AB183" i="10"/>
  <c r="AA183" i="10"/>
  <c r="Z183" i="10"/>
  <c r="Y183" i="10"/>
  <c r="V183" i="10"/>
  <c r="D183" i="10" s="1"/>
  <c r="K183" i="10"/>
  <c r="AE182" i="10"/>
  <c r="AD182" i="10"/>
  <c r="AC182" i="10"/>
  <c r="AB182" i="10"/>
  <c r="AA182" i="10"/>
  <c r="Z182" i="10"/>
  <c r="Y182" i="10"/>
  <c r="V182" i="10"/>
  <c r="K182" i="10"/>
  <c r="D182" i="10"/>
  <c r="AE181" i="10"/>
  <c r="AD181" i="10"/>
  <c r="AC181" i="10"/>
  <c r="AB181" i="10"/>
  <c r="AA181" i="10"/>
  <c r="Z181" i="10"/>
  <c r="Y181" i="10"/>
  <c r="V181" i="10"/>
  <c r="K181" i="10"/>
  <c r="D181" i="10"/>
  <c r="AE180" i="10"/>
  <c r="AD180" i="10"/>
  <c r="AC180" i="10"/>
  <c r="AB180" i="10"/>
  <c r="AA180" i="10"/>
  <c r="Z180" i="10"/>
  <c r="Y180" i="10"/>
  <c r="AF180" i="10" s="1"/>
  <c r="V180" i="10"/>
  <c r="D180" i="10" s="1"/>
  <c r="K180" i="10"/>
  <c r="AE179" i="10"/>
  <c r="AD179" i="10"/>
  <c r="AC179" i="10"/>
  <c r="AB179" i="10"/>
  <c r="AA179" i="10"/>
  <c r="Z179" i="10"/>
  <c r="Y179" i="10"/>
  <c r="V179" i="10"/>
  <c r="K179" i="10"/>
  <c r="D179" i="10"/>
  <c r="AE178" i="10"/>
  <c r="AD178" i="10"/>
  <c r="AC178" i="10"/>
  <c r="AB178" i="10"/>
  <c r="AA178" i="10"/>
  <c r="Z178" i="10"/>
  <c r="Y178" i="10"/>
  <c r="AF178" i="10" s="1"/>
  <c r="V178" i="10"/>
  <c r="K178" i="10"/>
  <c r="D178" i="10"/>
  <c r="AE177" i="10"/>
  <c r="AD177" i="10"/>
  <c r="AC177" i="10"/>
  <c r="AB177" i="10"/>
  <c r="AA177" i="10"/>
  <c r="Z177" i="10"/>
  <c r="Y177" i="10"/>
  <c r="V177" i="10"/>
  <c r="K177" i="10"/>
  <c r="D177" i="10"/>
  <c r="AE176" i="10"/>
  <c r="AD176" i="10"/>
  <c r="AC176" i="10"/>
  <c r="AB176" i="10"/>
  <c r="AA176" i="10"/>
  <c r="Z176" i="10"/>
  <c r="Y176" i="10"/>
  <c r="AF176" i="10" s="1"/>
  <c r="V176" i="10"/>
  <c r="D176" i="10" s="1"/>
  <c r="K176" i="10"/>
  <c r="AE175" i="10"/>
  <c r="AD175" i="10"/>
  <c r="AC175" i="10"/>
  <c r="AB175" i="10"/>
  <c r="AA175" i="10"/>
  <c r="Z175" i="10"/>
  <c r="Y175" i="10"/>
  <c r="V175" i="10"/>
  <c r="D175" i="10" s="1"/>
  <c r="K175" i="10"/>
  <c r="AE174" i="10"/>
  <c r="AD174" i="10"/>
  <c r="AC174" i="10"/>
  <c r="AB174" i="10"/>
  <c r="AA174" i="10"/>
  <c r="Z174" i="10"/>
  <c r="Y174" i="10"/>
  <c r="V174" i="10"/>
  <c r="K174" i="10"/>
  <c r="D174" i="10"/>
  <c r="AE173" i="10"/>
  <c r="AD173" i="10"/>
  <c r="AC173" i="10"/>
  <c r="AB173" i="10"/>
  <c r="AA173" i="10"/>
  <c r="Z173" i="10"/>
  <c r="Y173" i="10"/>
  <c r="V173" i="10"/>
  <c r="K173" i="10"/>
  <c r="D173" i="10"/>
  <c r="AE172" i="10"/>
  <c r="AD172" i="10"/>
  <c r="AC172" i="10"/>
  <c r="AB172" i="10"/>
  <c r="AA172" i="10"/>
  <c r="Z172" i="10"/>
  <c r="Y172" i="10"/>
  <c r="AF172" i="10" s="1"/>
  <c r="V172" i="10"/>
  <c r="D172" i="10" s="1"/>
  <c r="K172" i="10"/>
  <c r="AE171" i="10"/>
  <c r="AD171" i="10"/>
  <c r="AC171" i="10"/>
  <c r="AB171" i="10"/>
  <c r="AA171" i="10"/>
  <c r="Z171" i="10"/>
  <c r="Y171" i="10"/>
  <c r="V171" i="10"/>
  <c r="K171" i="10"/>
  <c r="D171" i="10"/>
  <c r="AE170" i="10"/>
  <c r="AD170" i="10"/>
  <c r="AC170" i="10"/>
  <c r="AB170" i="10"/>
  <c r="AA170" i="10"/>
  <c r="Z170" i="10"/>
  <c r="Y170" i="10"/>
  <c r="AF170" i="10" s="1"/>
  <c r="V170" i="10"/>
  <c r="K170" i="10"/>
  <c r="D170" i="10"/>
  <c r="AE169" i="10"/>
  <c r="AD169" i="10"/>
  <c r="AC169" i="10"/>
  <c r="AB169" i="10"/>
  <c r="AA169" i="10"/>
  <c r="Z169" i="10"/>
  <c r="Y169" i="10"/>
  <c r="V169" i="10"/>
  <c r="K169" i="10"/>
  <c r="D169" i="10"/>
  <c r="AE168" i="10"/>
  <c r="AD168" i="10"/>
  <c r="AC168" i="10"/>
  <c r="AB168" i="10"/>
  <c r="AA168" i="10"/>
  <c r="Z168" i="10"/>
  <c r="Y168" i="10"/>
  <c r="AF168" i="10" s="1"/>
  <c r="V168" i="10"/>
  <c r="D168" i="10" s="1"/>
  <c r="K168" i="10"/>
  <c r="AE167" i="10"/>
  <c r="AD167" i="10"/>
  <c r="AC167" i="10"/>
  <c r="AB167" i="10"/>
  <c r="AA167" i="10"/>
  <c r="Z167" i="10"/>
  <c r="Y167" i="10"/>
  <c r="V167" i="10"/>
  <c r="D167" i="10" s="1"/>
  <c r="K167" i="10"/>
  <c r="AE166" i="10"/>
  <c r="AD166" i="10"/>
  <c r="AC166" i="10"/>
  <c r="AB166" i="10"/>
  <c r="AA166" i="10"/>
  <c r="Z166" i="10"/>
  <c r="Y166" i="10"/>
  <c r="V166" i="10"/>
  <c r="K166" i="10"/>
  <c r="D166" i="10"/>
  <c r="AE165" i="10"/>
  <c r="AD165" i="10"/>
  <c r="AC165" i="10"/>
  <c r="AB165" i="10"/>
  <c r="AA165" i="10"/>
  <c r="Z165" i="10"/>
  <c r="Y165" i="10"/>
  <c r="V165" i="10"/>
  <c r="K165" i="10"/>
  <c r="D165" i="10"/>
  <c r="AE164" i="10"/>
  <c r="AD164" i="10"/>
  <c r="AC164" i="10"/>
  <c r="AB164" i="10"/>
  <c r="AA164" i="10"/>
  <c r="Z164" i="10"/>
  <c r="Y164" i="10"/>
  <c r="AF164" i="10" s="1"/>
  <c r="V164" i="10"/>
  <c r="D164" i="10" s="1"/>
  <c r="K164" i="10"/>
  <c r="AE163" i="10"/>
  <c r="AD163" i="10"/>
  <c r="AC163" i="10"/>
  <c r="AB163" i="10"/>
  <c r="AA163" i="10"/>
  <c r="Z163" i="10"/>
  <c r="Y163" i="10"/>
  <c r="V163" i="10"/>
  <c r="K163" i="10"/>
  <c r="D163" i="10"/>
  <c r="AE162" i="10"/>
  <c r="AD162" i="10"/>
  <c r="AC162" i="10"/>
  <c r="AB162" i="10"/>
  <c r="AA162" i="10"/>
  <c r="Z162" i="10"/>
  <c r="Y162" i="10"/>
  <c r="AF162" i="10" s="1"/>
  <c r="V162" i="10"/>
  <c r="K162" i="10"/>
  <c r="D162" i="10"/>
  <c r="AE161" i="10"/>
  <c r="AD161" i="10"/>
  <c r="AC161" i="10"/>
  <c r="AB161" i="10"/>
  <c r="AA161" i="10"/>
  <c r="Z161" i="10"/>
  <c r="Y161" i="10"/>
  <c r="V161" i="10"/>
  <c r="K161" i="10"/>
  <c r="D161" i="10"/>
  <c r="AE160" i="10"/>
  <c r="AD160" i="10"/>
  <c r="AC160" i="10"/>
  <c r="AB160" i="10"/>
  <c r="AA160" i="10"/>
  <c r="Z160" i="10"/>
  <c r="Y160" i="10"/>
  <c r="AF160" i="10" s="1"/>
  <c r="V160" i="10"/>
  <c r="D160" i="10" s="1"/>
  <c r="K160" i="10"/>
  <c r="AE159" i="10"/>
  <c r="AD159" i="10"/>
  <c r="AC159" i="10"/>
  <c r="AB159" i="10"/>
  <c r="AA159" i="10"/>
  <c r="Z159" i="10"/>
  <c r="Y159" i="10"/>
  <c r="V159" i="10"/>
  <c r="D159" i="10" s="1"/>
  <c r="K159" i="10"/>
  <c r="AE158" i="10"/>
  <c r="AD158" i="10"/>
  <c r="AC158" i="10"/>
  <c r="AB158" i="10"/>
  <c r="AA158" i="10"/>
  <c r="Z158" i="10"/>
  <c r="Y158" i="10"/>
  <c r="V158" i="10"/>
  <c r="K158" i="10"/>
  <c r="D158" i="10"/>
  <c r="AE157" i="10"/>
  <c r="AD157" i="10"/>
  <c r="AC157" i="10"/>
  <c r="AB157" i="10"/>
  <c r="AA157" i="10"/>
  <c r="Z157" i="10"/>
  <c r="Y157" i="10"/>
  <c r="V157" i="10"/>
  <c r="K157" i="10"/>
  <c r="D157" i="10"/>
  <c r="AE156" i="10"/>
  <c r="AD156" i="10"/>
  <c r="AC156" i="10"/>
  <c r="AB156" i="10"/>
  <c r="AA156" i="10"/>
  <c r="Z156" i="10"/>
  <c r="Y156" i="10"/>
  <c r="AF156" i="10" s="1"/>
  <c r="V156" i="10"/>
  <c r="D156" i="10" s="1"/>
  <c r="K156" i="10"/>
  <c r="AE155" i="10"/>
  <c r="AD155" i="10"/>
  <c r="AC155" i="10"/>
  <c r="AB155" i="10"/>
  <c r="AA155" i="10"/>
  <c r="Z155" i="10"/>
  <c r="Y155" i="10"/>
  <c r="V155" i="10"/>
  <c r="K155" i="10"/>
  <c r="D155" i="10"/>
  <c r="AE154" i="10"/>
  <c r="AD154" i="10"/>
  <c r="AC154" i="10"/>
  <c r="AB154" i="10"/>
  <c r="AA154" i="10"/>
  <c r="Z154" i="10"/>
  <c r="Y154" i="10"/>
  <c r="AF154" i="10" s="1"/>
  <c r="V154" i="10"/>
  <c r="K154" i="10"/>
  <c r="D154" i="10"/>
  <c r="AE153" i="10"/>
  <c r="AD153" i="10"/>
  <c r="AC153" i="10"/>
  <c r="AB153" i="10"/>
  <c r="AA153" i="10"/>
  <c r="Z153" i="10"/>
  <c r="Y153" i="10"/>
  <c r="V153" i="10"/>
  <c r="K153" i="10"/>
  <c r="D153" i="10"/>
  <c r="AE152" i="10"/>
  <c r="AD152" i="10"/>
  <c r="AC152" i="10"/>
  <c r="AB152" i="10"/>
  <c r="AA152" i="10"/>
  <c r="Z152" i="10"/>
  <c r="Y152" i="10"/>
  <c r="AF152" i="10" s="1"/>
  <c r="V152" i="10"/>
  <c r="D152" i="10" s="1"/>
  <c r="K152" i="10"/>
  <c r="AE151" i="10"/>
  <c r="AD151" i="10"/>
  <c r="AC151" i="10"/>
  <c r="AB151" i="10"/>
  <c r="AA151" i="10"/>
  <c r="Z151" i="10"/>
  <c r="Y151" i="10"/>
  <c r="W151" i="10"/>
  <c r="V151" i="10"/>
  <c r="D151" i="10" s="1"/>
  <c r="K151" i="10"/>
  <c r="L151" i="10" s="1"/>
  <c r="N151" i="10" s="1"/>
  <c r="AE150" i="10"/>
  <c r="AD150" i="10"/>
  <c r="AC150" i="10"/>
  <c r="AB150" i="10"/>
  <c r="AA150" i="10"/>
  <c r="Z150" i="10"/>
  <c r="Y150" i="10"/>
  <c r="V150" i="10"/>
  <c r="W150" i="10" s="1"/>
  <c r="N150" i="10"/>
  <c r="X150" i="10" s="1"/>
  <c r="K150" i="10"/>
  <c r="L150" i="10" s="1"/>
  <c r="D150" i="10"/>
  <c r="AG149" i="10"/>
  <c r="AE149" i="10"/>
  <c r="AD149" i="10"/>
  <c r="AC149" i="10"/>
  <c r="AB149" i="10"/>
  <c r="AA149" i="10"/>
  <c r="Z149" i="10"/>
  <c r="Y149" i="10"/>
  <c r="AF149" i="10" s="1"/>
  <c r="W149" i="10"/>
  <c r="V149" i="10"/>
  <c r="K149" i="10"/>
  <c r="L149" i="10" s="1"/>
  <c r="N149" i="10" s="1"/>
  <c r="X149" i="10" s="1"/>
  <c r="D149" i="10"/>
  <c r="AE148" i="10"/>
  <c r="AD148" i="10"/>
  <c r="AC148" i="10"/>
  <c r="AB148" i="10"/>
  <c r="AA148" i="10"/>
  <c r="Z148" i="10"/>
  <c r="Y148" i="10"/>
  <c r="AF148" i="10" s="1"/>
  <c r="V148" i="10"/>
  <c r="D148" i="10" s="1"/>
  <c r="K148" i="10"/>
  <c r="L148" i="10" s="1"/>
  <c r="AE147" i="10"/>
  <c r="AD147" i="10"/>
  <c r="AC147" i="10"/>
  <c r="AB147" i="10"/>
  <c r="AA147" i="10"/>
  <c r="Z147" i="10"/>
  <c r="Y147" i="10"/>
  <c r="V147" i="10"/>
  <c r="N147" i="10"/>
  <c r="X147" i="10" s="1"/>
  <c r="L147" i="10"/>
  <c r="K147" i="10"/>
  <c r="W147" i="10" s="1"/>
  <c r="D147" i="10"/>
  <c r="AE146" i="10"/>
  <c r="AD146" i="10"/>
  <c r="AC146" i="10"/>
  <c r="AB146" i="10"/>
  <c r="AA146" i="10"/>
  <c r="Z146" i="10"/>
  <c r="Y146" i="10"/>
  <c r="AF146" i="10" s="1"/>
  <c r="V146" i="10"/>
  <c r="K146" i="10"/>
  <c r="L146" i="10" s="1"/>
  <c r="N146" i="10" s="1"/>
  <c r="X146" i="10" s="1"/>
  <c r="D146" i="10"/>
  <c r="AE145" i="10"/>
  <c r="AD145" i="10"/>
  <c r="AC145" i="10"/>
  <c r="AB145" i="10"/>
  <c r="AA145" i="10"/>
  <c r="Z145" i="10"/>
  <c r="Y145" i="10"/>
  <c r="V145" i="10"/>
  <c r="N145" i="10"/>
  <c r="X145" i="10" s="1"/>
  <c r="L145" i="10"/>
  <c r="K145" i="10"/>
  <c r="AE144" i="10"/>
  <c r="AD144" i="10"/>
  <c r="AC144" i="10"/>
  <c r="AB144" i="10"/>
  <c r="AA144" i="10"/>
  <c r="Z144" i="10"/>
  <c r="Y144" i="10"/>
  <c r="W144" i="10"/>
  <c r="V144" i="10"/>
  <c r="D144" i="10" s="1"/>
  <c r="K144" i="10"/>
  <c r="L144" i="10" s="1"/>
  <c r="N144" i="10" s="1"/>
  <c r="X144" i="10" s="1"/>
  <c r="AE143" i="10"/>
  <c r="AD143" i="10"/>
  <c r="AC143" i="10"/>
  <c r="AB143" i="10"/>
  <c r="AA143" i="10"/>
  <c r="Z143" i="10"/>
  <c r="Y143" i="10"/>
  <c r="V143" i="10"/>
  <c r="L143" i="10"/>
  <c r="K143" i="10"/>
  <c r="W143" i="10" s="1"/>
  <c r="D143" i="10"/>
  <c r="AE142" i="10"/>
  <c r="AD142" i="10"/>
  <c r="AC142" i="10"/>
  <c r="AB142" i="10"/>
  <c r="AA142" i="10"/>
  <c r="Z142" i="10"/>
  <c r="Y142" i="10"/>
  <c r="W142" i="10"/>
  <c r="V142" i="10"/>
  <c r="K142" i="10"/>
  <c r="L142" i="10" s="1"/>
  <c r="N142" i="10" s="1"/>
  <c r="X142" i="10" s="1"/>
  <c r="D142" i="10"/>
  <c r="AE141" i="10"/>
  <c r="AD141" i="10"/>
  <c r="AC141" i="10"/>
  <c r="AB141" i="10"/>
  <c r="AA141" i="10"/>
  <c r="Z141" i="10"/>
  <c r="Y141" i="10"/>
  <c r="V141" i="10"/>
  <c r="N141" i="10"/>
  <c r="X141" i="10" s="1"/>
  <c r="L141" i="10"/>
  <c r="K141" i="10"/>
  <c r="AE140" i="10"/>
  <c r="AD140" i="10"/>
  <c r="AC140" i="10"/>
  <c r="AB140" i="10"/>
  <c r="AA140" i="10"/>
  <c r="Z140" i="10"/>
  <c r="Y140" i="10"/>
  <c r="W140" i="10"/>
  <c r="V140" i="10"/>
  <c r="D140" i="10" s="1"/>
  <c r="K140" i="10"/>
  <c r="L140" i="10" s="1"/>
  <c r="N140" i="10" s="1"/>
  <c r="AE139" i="10"/>
  <c r="AD139" i="10"/>
  <c r="AC139" i="10"/>
  <c r="AB139" i="10"/>
  <c r="AA139" i="10"/>
  <c r="Z139" i="10"/>
  <c r="Y139" i="10"/>
  <c r="V139" i="10"/>
  <c r="L139" i="10"/>
  <c r="N139" i="10" s="1"/>
  <c r="X139" i="10" s="1"/>
  <c r="K139" i="10"/>
  <c r="W139" i="10" s="1"/>
  <c r="D139" i="10"/>
  <c r="AE138" i="10"/>
  <c r="AD138" i="10"/>
  <c r="AC138" i="10"/>
  <c r="AB138" i="10"/>
  <c r="AA138" i="10"/>
  <c r="Z138" i="10"/>
  <c r="Y138" i="10"/>
  <c r="W138" i="10"/>
  <c r="V138" i="10"/>
  <c r="K138" i="10"/>
  <c r="L138" i="10" s="1"/>
  <c r="N138" i="10" s="1"/>
  <c r="X138" i="10" s="1"/>
  <c r="D138" i="10"/>
  <c r="AE137" i="10"/>
  <c r="AD137" i="10"/>
  <c r="AC137" i="10"/>
  <c r="AB137" i="10"/>
  <c r="AA137" i="10"/>
  <c r="Z137" i="10"/>
  <c r="Y137" i="10"/>
  <c r="V137" i="10"/>
  <c r="N137" i="10"/>
  <c r="X137" i="10" s="1"/>
  <c r="L137" i="10"/>
  <c r="K137" i="10"/>
  <c r="AE136" i="10"/>
  <c r="AD136" i="10"/>
  <c r="AC136" i="10"/>
  <c r="AB136" i="10"/>
  <c r="AA136" i="10"/>
  <c r="Z136" i="10"/>
  <c r="Y136" i="10"/>
  <c r="V136" i="10"/>
  <c r="D136" i="10" s="1"/>
  <c r="L136" i="10"/>
  <c r="K136" i="10"/>
  <c r="W136" i="10" s="1"/>
  <c r="AE135" i="10"/>
  <c r="AD135" i="10"/>
  <c r="AC135" i="10"/>
  <c r="AB135" i="10"/>
  <c r="AA135" i="10"/>
  <c r="Z135" i="10"/>
  <c r="Y135" i="10"/>
  <c r="V135" i="10"/>
  <c r="K135" i="10"/>
  <c r="D135" i="10"/>
  <c r="AE134" i="10"/>
  <c r="AD134" i="10"/>
  <c r="AC134" i="10"/>
  <c r="AB134" i="10"/>
  <c r="AA134" i="10"/>
  <c r="Z134" i="10"/>
  <c r="Y134" i="10"/>
  <c r="V134" i="10"/>
  <c r="K134" i="10"/>
  <c r="D134" i="10"/>
  <c r="AE133" i="10"/>
  <c r="AD133" i="10"/>
  <c r="AC133" i="10"/>
  <c r="AB133" i="10"/>
  <c r="AA133" i="10"/>
  <c r="Z133" i="10"/>
  <c r="Y133" i="10"/>
  <c r="V133" i="10"/>
  <c r="D133" i="10" s="1"/>
  <c r="K133" i="10"/>
  <c r="AE132" i="10"/>
  <c r="AD132" i="10"/>
  <c r="AC132" i="10"/>
  <c r="AB132" i="10"/>
  <c r="AA132" i="10"/>
  <c r="Z132" i="10"/>
  <c r="Y132" i="10"/>
  <c r="V132" i="10"/>
  <c r="K132" i="10"/>
  <c r="D132" i="10"/>
  <c r="AE131" i="10"/>
  <c r="AD131" i="10"/>
  <c r="AC131" i="10"/>
  <c r="AB131" i="10"/>
  <c r="AA131" i="10"/>
  <c r="Z131" i="10"/>
  <c r="Y131" i="10"/>
  <c r="V131" i="10"/>
  <c r="D131" i="10" s="1"/>
  <c r="K131" i="10"/>
  <c r="AE130" i="10"/>
  <c r="AD130" i="10"/>
  <c r="AC130" i="10"/>
  <c r="AB130" i="10"/>
  <c r="AA130" i="10"/>
  <c r="Z130" i="10"/>
  <c r="Y130" i="10"/>
  <c r="V130" i="10"/>
  <c r="D130" i="10" s="1"/>
  <c r="K130" i="10"/>
  <c r="AE129" i="10"/>
  <c r="AD129" i="10"/>
  <c r="AC129" i="10"/>
  <c r="AB129" i="10"/>
  <c r="AA129" i="10"/>
  <c r="Z129" i="10"/>
  <c r="Y129" i="10"/>
  <c r="V129" i="10"/>
  <c r="D129" i="10" s="1"/>
  <c r="K129" i="10"/>
  <c r="AE128" i="10"/>
  <c r="AD128" i="10"/>
  <c r="AC128" i="10"/>
  <c r="AB128" i="10"/>
  <c r="AA128" i="10"/>
  <c r="Z128" i="10"/>
  <c r="Y128" i="10"/>
  <c r="V128" i="10"/>
  <c r="K128" i="10"/>
  <c r="D128" i="10"/>
  <c r="AE127" i="10"/>
  <c r="AD127" i="10"/>
  <c r="AC127" i="10"/>
  <c r="AB127" i="10"/>
  <c r="AA127" i="10"/>
  <c r="Z127" i="10"/>
  <c r="Y127" i="10"/>
  <c r="V127" i="10"/>
  <c r="K127" i="10"/>
  <c r="D127" i="10"/>
  <c r="AE126" i="10"/>
  <c r="AD126" i="10"/>
  <c r="AC126" i="10"/>
  <c r="AB126" i="10"/>
  <c r="AA126" i="10"/>
  <c r="Z126" i="10"/>
  <c r="Y126" i="10"/>
  <c r="V126" i="10"/>
  <c r="K126" i="10"/>
  <c r="D126" i="10"/>
  <c r="AE125" i="10"/>
  <c r="AD125" i="10"/>
  <c r="AC125" i="10"/>
  <c r="AB125" i="10"/>
  <c r="AA125" i="10"/>
  <c r="Z125" i="10"/>
  <c r="Y125" i="10"/>
  <c r="V125" i="10"/>
  <c r="D125" i="10" s="1"/>
  <c r="K125" i="10"/>
  <c r="AE124" i="10"/>
  <c r="AD124" i="10"/>
  <c r="AC124" i="10"/>
  <c r="AB124" i="10"/>
  <c r="AA124" i="10"/>
  <c r="Z124" i="10"/>
  <c r="Y124" i="10"/>
  <c r="V124" i="10"/>
  <c r="K124" i="10"/>
  <c r="D124" i="10"/>
  <c r="AE123" i="10"/>
  <c r="AD123" i="10"/>
  <c r="AC123" i="10"/>
  <c r="AB123" i="10"/>
  <c r="AA123" i="10"/>
  <c r="Z123" i="10"/>
  <c r="Y123" i="10"/>
  <c r="V123" i="10"/>
  <c r="D123" i="10" s="1"/>
  <c r="K123" i="10"/>
  <c r="AE122" i="10"/>
  <c r="AD122" i="10"/>
  <c r="AC122" i="10"/>
  <c r="AB122" i="10"/>
  <c r="AA122" i="10"/>
  <c r="Z122" i="10"/>
  <c r="Y122" i="10"/>
  <c r="V122" i="10"/>
  <c r="D122" i="10" s="1"/>
  <c r="K122" i="10"/>
  <c r="AE121" i="10"/>
  <c r="AD121" i="10"/>
  <c r="AC121" i="10"/>
  <c r="AB121" i="10"/>
  <c r="AA121" i="10"/>
  <c r="Z121" i="10"/>
  <c r="Y121" i="10"/>
  <c r="V121" i="10"/>
  <c r="D121" i="10" s="1"/>
  <c r="K121" i="10"/>
  <c r="AE120" i="10"/>
  <c r="AD120" i="10"/>
  <c r="AC120" i="10"/>
  <c r="AB120" i="10"/>
  <c r="AA120" i="10"/>
  <c r="Z120" i="10"/>
  <c r="Y120" i="10"/>
  <c r="V120" i="10"/>
  <c r="K120" i="10"/>
  <c r="D120" i="10"/>
  <c r="AE119" i="10"/>
  <c r="AD119" i="10"/>
  <c r="AC119" i="10"/>
  <c r="AB119" i="10"/>
  <c r="AA119" i="10"/>
  <c r="Z119" i="10"/>
  <c r="Y119" i="10"/>
  <c r="V119" i="10"/>
  <c r="K119" i="10"/>
  <c r="D119" i="10"/>
  <c r="AE118" i="10"/>
  <c r="AD118" i="10"/>
  <c r="AC118" i="10"/>
  <c r="AB118" i="10"/>
  <c r="AA118" i="10"/>
  <c r="Z118" i="10"/>
  <c r="Y118" i="10"/>
  <c r="V118" i="10"/>
  <c r="K118" i="10"/>
  <c r="D118" i="10"/>
  <c r="AE117" i="10"/>
  <c r="AD117" i="10"/>
  <c r="AC117" i="10"/>
  <c r="AB117" i="10"/>
  <c r="AA117" i="10"/>
  <c r="Z117" i="10"/>
  <c r="Y117" i="10"/>
  <c r="V117" i="10"/>
  <c r="D117" i="10" s="1"/>
  <c r="K117" i="10"/>
  <c r="AE116" i="10"/>
  <c r="AD116" i="10"/>
  <c r="AC116" i="10"/>
  <c r="AB116" i="10"/>
  <c r="AA116" i="10"/>
  <c r="Z116" i="10"/>
  <c r="Y116" i="10"/>
  <c r="V116" i="10"/>
  <c r="K116" i="10"/>
  <c r="D116" i="10"/>
  <c r="AE115" i="10"/>
  <c r="AD115" i="10"/>
  <c r="AC115" i="10"/>
  <c r="AB115" i="10"/>
  <c r="AA115" i="10"/>
  <c r="Z115" i="10"/>
  <c r="Y115" i="10"/>
  <c r="V115" i="10"/>
  <c r="D115" i="10" s="1"/>
  <c r="K115" i="10"/>
  <c r="AE114" i="10"/>
  <c r="AD114" i="10"/>
  <c r="AC114" i="10"/>
  <c r="AB114" i="10"/>
  <c r="AA114" i="10"/>
  <c r="Z114" i="10"/>
  <c r="Y114" i="10"/>
  <c r="V114" i="10"/>
  <c r="D114" i="10" s="1"/>
  <c r="K114" i="10"/>
  <c r="AE113" i="10"/>
  <c r="AD113" i="10"/>
  <c r="AC113" i="10"/>
  <c r="AB113" i="10"/>
  <c r="AA113" i="10"/>
  <c r="Z113" i="10"/>
  <c r="Y113" i="10"/>
  <c r="V113" i="10"/>
  <c r="D113" i="10" s="1"/>
  <c r="K113" i="10"/>
  <c r="AE112" i="10"/>
  <c r="AD112" i="10"/>
  <c r="AC112" i="10"/>
  <c r="AB112" i="10"/>
  <c r="AA112" i="10"/>
  <c r="Z112" i="10"/>
  <c r="Y112" i="10"/>
  <c r="V112" i="10"/>
  <c r="K112" i="10"/>
  <c r="D112" i="10"/>
  <c r="AE111" i="10"/>
  <c r="AD111" i="10"/>
  <c r="AC111" i="10"/>
  <c r="AB111" i="10"/>
  <c r="AA111" i="10"/>
  <c r="Z111" i="10"/>
  <c r="Y111" i="10"/>
  <c r="V111" i="10"/>
  <c r="K111" i="10"/>
  <c r="D111" i="10"/>
  <c r="AE110" i="10"/>
  <c r="AD110" i="10"/>
  <c r="AC110" i="10"/>
  <c r="AB110" i="10"/>
  <c r="AA110" i="10"/>
  <c r="Z110" i="10"/>
  <c r="Y110" i="10"/>
  <c r="V110" i="10"/>
  <c r="D110" i="10" s="1"/>
  <c r="K110" i="10"/>
  <c r="AE109" i="10"/>
  <c r="AD109" i="10"/>
  <c r="AC109" i="10"/>
  <c r="AB109" i="10"/>
  <c r="AA109" i="10"/>
  <c r="Z109" i="10"/>
  <c r="Y109" i="10"/>
  <c r="W109" i="10"/>
  <c r="V109" i="10"/>
  <c r="K109" i="10"/>
  <c r="L109" i="10" s="1"/>
  <c r="D109" i="10"/>
  <c r="AE108" i="10"/>
  <c r="AD108" i="10"/>
  <c r="AC108" i="10"/>
  <c r="AB108" i="10"/>
  <c r="AA108" i="10"/>
  <c r="Z108" i="10"/>
  <c r="Y108" i="10"/>
  <c r="W108" i="10"/>
  <c r="V108" i="10"/>
  <c r="D108" i="10" s="1"/>
  <c r="N108" i="10"/>
  <c r="X108" i="10" s="1"/>
  <c r="L108" i="10"/>
  <c r="K108" i="10"/>
  <c r="AE107" i="10"/>
  <c r="AD107" i="10"/>
  <c r="AC107" i="10"/>
  <c r="AB107" i="10"/>
  <c r="AA107" i="10"/>
  <c r="Z107" i="10"/>
  <c r="Y107" i="10"/>
  <c r="V107" i="10"/>
  <c r="K107" i="10"/>
  <c r="D107" i="10"/>
  <c r="AE106" i="10"/>
  <c r="AD106" i="10"/>
  <c r="AC106" i="10"/>
  <c r="AB106" i="10"/>
  <c r="AA106" i="10"/>
  <c r="Z106" i="10"/>
  <c r="Y106" i="10"/>
  <c r="V106" i="10"/>
  <c r="K106" i="10"/>
  <c r="W106" i="10" s="1"/>
  <c r="D106" i="10"/>
  <c r="AE105" i="10"/>
  <c r="AD105" i="10"/>
  <c r="AC105" i="10"/>
  <c r="AB105" i="10"/>
  <c r="AA105" i="10"/>
  <c r="Z105" i="10"/>
  <c r="Y105" i="10"/>
  <c r="W105" i="10"/>
  <c r="V105" i="10"/>
  <c r="D105" i="10" s="1"/>
  <c r="K105" i="10"/>
  <c r="L105" i="10" s="1"/>
  <c r="N105" i="10" s="1"/>
  <c r="AE104" i="10"/>
  <c r="AD104" i="10"/>
  <c r="AC104" i="10"/>
  <c r="AB104" i="10"/>
  <c r="AA104" i="10"/>
  <c r="Z104" i="10"/>
  <c r="Y104" i="10"/>
  <c r="W104" i="10"/>
  <c r="V104" i="10"/>
  <c r="D104" i="10" s="1"/>
  <c r="L104" i="10"/>
  <c r="K104" i="10"/>
  <c r="AE103" i="10"/>
  <c r="AD103" i="10"/>
  <c r="AC103" i="10"/>
  <c r="AB103" i="10"/>
  <c r="AA103" i="10"/>
  <c r="Z103" i="10"/>
  <c r="Y103" i="10"/>
  <c r="V103" i="10"/>
  <c r="D103" i="10" s="1"/>
  <c r="K103" i="10"/>
  <c r="AE102" i="10"/>
  <c r="AD102" i="10"/>
  <c r="AC102" i="10"/>
  <c r="AB102" i="10"/>
  <c r="AA102" i="10"/>
  <c r="Z102" i="10"/>
  <c r="Y102" i="10"/>
  <c r="V102" i="10"/>
  <c r="L102" i="10"/>
  <c r="K102" i="10"/>
  <c r="W102" i="10" s="1"/>
  <c r="D102" i="10"/>
  <c r="AE101" i="10"/>
  <c r="AD101" i="10"/>
  <c r="AC101" i="10"/>
  <c r="AB101" i="10"/>
  <c r="AA101" i="10"/>
  <c r="Z101" i="10"/>
  <c r="Y101" i="10"/>
  <c r="W101" i="10"/>
  <c r="V101" i="10"/>
  <c r="D101" i="10" s="1"/>
  <c r="K101" i="10"/>
  <c r="L101" i="10" s="1"/>
  <c r="N101" i="10" s="1"/>
  <c r="AE100" i="10"/>
  <c r="AD100" i="10"/>
  <c r="AC100" i="10"/>
  <c r="AB100" i="10"/>
  <c r="AA100" i="10"/>
  <c r="Z100" i="10"/>
  <c r="Y100" i="10"/>
  <c r="W100" i="10"/>
  <c r="V100" i="10"/>
  <c r="D100" i="10" s="1"/>
  <c r="L100" i="10"/>
  <c r="K100" i="10"/>
  <c r="AE99" i="10"/>
  <c r="AD99" i="10"/>
  <c r="AC99" i="10"/>
  <c r="AB99" i="10"/>
  <c r="AA99" i="10"/>
  <c r="Z99" i="10"/>
  <c r="Y99" i="10"/>
  <c r="V99" i="10"/>
  <c r="D99" i="10" s="1"/>
  <c r="K99" i="10"/>
  <c r="AE98" i="10"/>
  <c r="AD98" i="10"/>
  <c r="AC98" i="10"/>
  <c r="AB98" i="10"/>
  <c r="AA98" i="10"/>
  <c r="Z98" i="10"/>
  <c r="Y98" i="10"/>
  <c r="V98" i="10"/>
  <c r="K98" i="10"/>
  <c r="W98" i="10" s="1"/>
  <c r="D98" i="10"/>
  <c r="AE97" i="10"/>
  <c r="AD97" i="10"/>
  <c r="AC97" i="10"/>
  <c r="AB97" i="10"/>
  <c r="AA97" i="10"/>
  <c r="Z97" i="10"/>
  <c r="Y97" i="10"/>
  <c r="V97" i="10"/>
  <c r="D97" i="10" s="1"/>
  <c r="K97" i="10"/>
  <c r="L97" i="10" s="1"/>
  <c r="N97" i="10" s="1"/>
  <c r="AE96" i="10"/>
  <c r="AD96" i="10"/>
  <c r="AC96" i="10"/>
  <c r="AB96" i="10"/>
  <c r="AA96" i="10"/>
  <c r="Z96" i="10"/>
  <c r="Y96" i="10"/>
  <c r="W96" i="10"/>
  <c r="V96" i="10"/>
  <c r="D96" i="10" s="1"/>
  <c r="N96" i="10"/>
  <c r="X96" i="10" s="1"/>
  <c r="L96" i="10"/>
  <c r="K96" i="10"/>
  <c r="AE95" i="10"/>
  <c r="AD95" i="10"/>
  <c r="AC95" i="10"/>
  <c r="AB95" i="10"/>
  <c r="AA95" i="10"/>
  <c r="Z95" i="10"/>
  <c r="Y95" i="10"/>
  <c r="V95" i="10"/>
  <c r="D95" i="10" s="1"/>
  <c r="K95" i="10"/>
  <c r="AE94" i="10"/>
  <c r="AD94" i="10"/>
  <c r="AC94" i="10"/>
  <c r="AB94" i="10"/>
  <c r="AA94" i="10"/>
  <c r="Z94" i="10"/>
  <c r="Y94" i="10"/>
  <c r="V94" i="10"/>
  <c r="L94" i="10"/>
  <c r="K94" i="10"/>
  <c r="W94" i="10" s="1"/>
  <c r="D94" i="10"/>
  <c r="AE93" i="10"/>
  <c r="AD93" i="10"/>
  <c r="AC93" i="10"/>
  <c r="AB93" i="10"/>
  <c r="AA93" i="10"/>
  <c r="Z93" i="10"/>
  <c r="Y93" i="10"/>
  <c r="V93" i="10"/>
  <c r="D93" i="10" s="1"/>
  <c r="K93" i="10"/>
  <c r="L93" i="10" s="1"/>
  <c r="N93" i="10" s="1"/>
  <c r="X93" i="10" s="1"/>
  <c r="AE92" i="10"/>
  <c r="AD92" i="10"/>
  <c r="AC92" i="10"/>
  <c r="AB92" i="10"/>
  <c r="AA92" i="10"/>
  <c r="Z92" i="10"/>
  <c r="Y92" i="10"/>
  <c r="W92" i="10"/>
  <c r="V92" i="10"/>
  <c r="D92" i="10" s="1"/>
  <c r="L92" i="10"/>
  <c r="K92" i="10"/>
  <c r="AE91" i="10"/>
  <c r="AD91" i="10"/>
  <c r="AC91" i="10"/>
  <c r="AB91" i="10"/>
  <c r="AA91" i="10"/>
  <c r="Z91" i="10"/>
  <c r="Y91" i="10"/>
  <c r="V91" i="10"/>
  <c r="D91" i="10" s="1"/>
  <c r="K91" i="10"/>
  <c r="AE90" i="10"/>
  <c r="AD90" i="10"/>
  <c r="AC90" i="10"/>
  <c r="AB90" i="10"/>
  <c r="AA90" i="10"/>
  <c r="Z90" i="10"/>
  <c r="Y90" i="10"/>
  <c r="AF90" i="10" s="1"/>
  <c r="V90" i="10"/>
  <c r="L90" i="10"/>
  <c r="K90" i="10"/>
  <c r="W90" i="10" s="1"/>
  <c r="D90" i="10"/>
  <c r="AE89" i="10"/>
  <c r="AD89" i="10"/>
  <c r="AC89" i="10"/>
  <c r="AB89" i="10"/>
  <c r="AA89" i="10"/>
  <c r="Z89" i="10"/>
  <c r="Y89" i="10"/>
  <c r="W89" i="10"/>
  <c r="V89" i="10"/>
  <c r="K89" i="10"/>
  <c r="L89" i="10" s="1"/>
  <c r="N89" i="10" s="1"/>
  <c r="X89" i="10" s="1"/>
  <c r="D89" i="10"/>
  <c r="AE88" i="10"/>
  <c r="AD88" i="10"/>
  <c r="AC88" i="10"/>
  <c r="AB88" i="10"/>
  <c r="AA88" i="10"/>
  <c r="Z88" i="10"/>
  <c r="Y88" i="10"/>
  <c r="AF88" i="10" s="1"/>
  <c r="AG88" i="10" s="1"/>
  <c r="W88" i="10"/>
  <c r="V88" i="10"/>
  <c r="D88" i="10" s="1"/>
  <c r="N88" i="10"/>
  <c r="X88" i="10" s="1"/>
  <c r="L88" i="10"/>
  <c r="K88" i="10"/>
  <c r="AE87" i="10"/>
  <c r="AD87" i="10"/>
  <c r="AC87" i="10"/>
  <c r="AB87" i="10"/>
  <c r="AA87" i="10"/>
  <c r="Z87" i="10"/>
  <c r="Y87" i="10"/>
  <c r="V87" i="10"/>
  <c r="K87" i="10"/>
  <c r="D87" i="10"/>
  <c r="AE86" i="10"/>
  <c r="AD86" i="10"/>
  <c r="AC86" i="10"/>
  <c r="AB86" i="10"/>
  <c r="AA86" i="10"/>
  <c r="Z86" i="10"/>
  <c r="Y86" i="10"/>
  <c r="AF86" i="10" s="1"/>
  <c r="V86" i="10"/>
  <c r="L86" i="10"/>
  <c r="K86" i="10"/>
  <c r="W86" i="10" s="1"/>
  <c r="D86" i="10"/>
  <c r="AE85" i="10"/>
  <c r="AD85" i="10"/>
  <c r="AC85" i="10"/>
  <c r="AB85" i="10"/>
  <c r="AA85" i="10"/>
  <c r="Z85" i="10"/>
  <c r="Y85" i="10"/>
  <c r="V85" i="10"/>
  <c r="K85" i="10"/>
  <c r="L85" i="10" s="1"/>
  <c r="N85" i="10" s="1"/>
  <c r="D85" i="10"/>
  <c r="AG84" i="10"/>
  <c r="AE84" i="10"/>
  <c r="AD84" i="10"/>
  <c r="AC84" i="10"/>
  <c r="AB84" i="10"/>
  <c r="AA84" i="10"/>
  <c r="Z84" i="10"/>
  <c r="Y84" i="10"/>
  <c r="AF84" i="10" s="1"/>
  <c r="W84" i="10"/>
  <c r="V84" i="10"/>
  <c r="D84" i="10" s="1"/>
  <c r="N84" i="10"/>
  <c r="X84" i="10" s="1"/>
  <c r="L84" i="10"/>
  <c r="K84" i="10"/>
  <c r="AE83" i="10"/>
  <c r="AD83" i="10"/>
  <c r="AC83" i="10"/>
  <c r="AB83" i="10"/>
  <c r="AA83" i="10"/>
  <c r="Z83" i="10"/>
  <c r="Y83" i="10"/>
  <c r="V83" i="10"/>
  <c r="K83" i="10"/>
  <c r="D83" i="10"/>
  <c r="AE82" i="10"/>
  <c r="AD82" i="10"/>
  <c r="AC82" i="10"/>
  <c r="AB82" i="10"/>
  <c r="AA82" i="10"/>
  <c r="Z82" i="10"/>
  <c r="Y82" i="10"/>
  <c r="V82" i="10"/>
  <c r="L82" i="10"/>
  <c r="K82" i="10"/>
  <c r="W82" i="10" s="1"/>
  <c r="D82" i="10"/>
  <c r="AE81" i="10"/>
  <c r="AD81" i="10"/>
  <c r="AC81" i="10"/>
  <c r="AB81" i="10"/>
  <c r="AA81" i="10"/>
  <c r="Z81" i="10"/>
  <c r="Y81" i="10"/>
  <c r="W81" i="10"/>
  <c r="V81" i="10"/>
  <c r="K81" i="10"/>
  <c r="L81" i="10" s="1"/>
  <c r="N81" i="10" s="1"/>
  <c r="X81" i="10" s="1"/>
  <c r="D81" i="10"/>
  <c r="AG80" i="10"/>
  <c r="AE80" i="10"/>
  <c r="AD80" i="10"/>
  <c r="AC80" i="10"/>
  <c r="AB80" i="10"/>
  <c r="AA80" i="10"/>
  <c r="Z80" i="10"/>
  <c r="Y80" i="10"/>
  <c r="AF80" i="10" s="1"/>
  <c r="W80" i="10"/>
  <c r="V80" i="10"/>
  <c r="D80" i="10" s="1"/>
  <c r="N80" i="10"/>
  <c r="X80" i="10" s="1"/>
  <c r="L80" i="10"/>
  <c r="K80" i="10"/>
  <c r="AE79" i="10"/>
  <c r="AD79" i="10"/>
  <c r="AC79" i="10"/>
  <c r="AB79" i="10"/>
  <c r="AA79" i="10"/>
  <c r="Z79" i="10"/>
  <c r="Y79" i="10"/>
  <c r="V79" i="10"/>
  <c r="K79" i="10"/>
  <c r="D79" i="10"/>
  <c r="AE78" i="10"/>
  <c r="AD78" i="10"/>
  <c r="AC78" i="10"/>
  <c r="AB78" i="10"/>
  <c r="AA78" i="10"/>
  <c r="Z78" i="10"/>
  <c r="Y78" i="10"/>
  <c r="AF78" i="10" s="1"/>
  <c r="V78" i="10"/>
  <c r="K78" i="10"/>
  <c r="W78" i="10" s="1"/>
  <c r="D78" i="10"/>
  <c r="AE77" i="10"/>
  <c r="AD77" i="10"/>
  <c r="AC77" i="10"/>
  <c r="AB77" i="10"/>
  <c r="AA77" i="10"/>
  <c r="Z77" i="10"/>
  <c r="Y77" i="10"/>
  <c r="W77" i="10"/>
  <c r="V77" i="10"/>
  <c r="K77" i="10"/>
  <c r="L77" i="10" s="1"/>
  <c r="N77" i="10" s="1"/>
  <c r="D77" i="10"/>
  <c r="AE76" i="10"/>
  <c r="AD76" i="10"/>
  <c r="AC76" i="10"/>
  <c r="AB76" i="10"/>
  <c r="AA76" i="10"/>
  <c r="Z76" i="10"/>
  <c r="Y76" i="10"/>
  <c r="W76" i="10"/>
  <c r="V76" i="10"/>
  <c r="D76" i="10" s="1"/>
  <c r="N76" i="10"/>
  <c r="X76" i="10" s="1"/>
  <c r="L76" i="10"/>
  <c r="K76" i="10"/>
  <c r="AE75" i="10"/>
  <c r="AD75" i="10"/>
  <c r="AC75" i="10"/>
  <c r="AB75" i="10"/>
  <c r="AA75" i="10"/>
  <c r="Z75" i="10"/>
  <c r="Y75" i="10"/>
  <c r="V75" i="10"/>
  <c r="K75" i="10"/>
  <c r="D75" i="10"/>
  <c r="AE74" i="10"/>
  <c r="AD74" i="10"/>
  <c r="AC74" i="10"/>
  <c r="AB74" i="10"/>
  <c r="AA74" i="10"/>
  <c r="Z74" i="10"/>
  <c r="Y74" i="10"/>
  <c r="V74" i="10"/>
  <c r="K74" i="10"/>
  <c r="W74" i="10" s="1"/>
  <c r="D74" i="10"/>
  <c r="AE73" i="10"/>
  <c r="AD73" i="10"/>
  <c r="AC73" i="10"/>
  <c r="AB73" i="10"/>
  <c r="AA73" i="10"/>
  <c r="Z73" i="10"/>
  <c r="Y73" i="10"/>
  <c r="X73" i="10"/>
  <c r="W73" i="10"/>
  <c r="V73" i="10"/>
  <c r="K73" i="10"/>
  <c r="L73" i="10" s="1"/>
  <c r="N73" i="10" s="1"/>
  <c r="D73" i="10"/>
  <c r="AE72" i="10"/>
  <c r="AF72" i="10" s="1"/>
  <c r="AD72" i="10"/>
  <c r="AC72" i="10"/>
  <c r="AB72" i="10"/>
  <c r="AA72" i="10"/>
  <c r="Z72" i="10"/>
  <c r="Y72" i="10"/>
  <c r="W72" i="10"/>
  <c r="V72" i="10"/>
  <c r="K72" i="10"/>
  <c r="L72" i="10" s="1"/>
  <c r="D72" i="10"/>
  <c r="AE71" i="10"/>
  <c r="AD71" i="10"/>
  <c r="AC71" i="10"/>
  <c r="AB71" i="10"/>
  <c r="AA71" i="10"/>
  <c r="Z71" i="10"/>
  <c r="AF71" i="10" s="1"/>
  <c r="Y71" i="10"/>
  <c r="V71" i="10"/>
  <c r="K71" i="10"/>
  <c r="L71" i="10" s="1"/>
  <c r="D71" i="10"/>
  <c r="AF70" i="10"/>
  <c r="AE70" i="10"/>
  <c r="AD70" i="10"/>
  <c r="AC70" i="10"/>
  <c r="AB70" i="10"/>
  <c r="AA70" i="10"/>
  <c r="Z70" i="10"/>
  <c r="Y70" i="10"/>
  <c r="W70" i="10"/>
  <c r="V70" i="10"/>
  <c r="K70" i="10"/>
  <c r="L70" i="10" s="1"/>
  <c r="D70" i="10"/>
  <c r="AF69" i="10"/>
  <c r="AE69" i="10"/>
  <c r="AD69" i="10"/>
  <c r="AC69" i="10"/>
  <c r="AB69" i="10"/>
  <c r="AA69" i="10"/>
  <c r="Z69" i="10"/>
  <c r="Y69" i="10"/>
  <c r="V69" i="10"/>
  <c r="K69" i="10"/>
  <c r="L69" i="10" s="1"/>
  <c r="D69" i="10"/>
  <c r="AE68" i="10"/>
  <c r="AD68" i="10"/>
  <c r="AC68" i="10"/>
  <c r="AB68" i="10"/>
  <c r="AA68" i="10"/>
  <c r="Z68" i="10"/>
  <c r="AF68" i="10" s="1"/>
  <c r="Y68" i="10"/>
  <c r="V68" i="10"/>
  <c r="K68" i="10"/>
  <c r="L68" i="10" s="1"/>
  <c r="D68" i="10"/>
  <c r="AE67" i="10"/>
  <c r="AF67" i="10" s="1"/>
  <c r="AD67" i="10"/>
  <c r="AC67" i="10"/>
  <c r="AB67" i="10"/>
  <c r="AA67" i="10"/>
  <c r="Z67" i="10"/>
  <c r="Y67" i="10"/>
  <c r="W67" i="10"/>
  <c r="V67" i="10"/>
  <c r="K67" i="10"/>
  <c r="L67" i="10" s="1"/>
  <c r="D67" i="10"/>
  <c r="AE66" i="10"/>
  <c r="AD66" i="10"/>
  <c r="AC66" i="10"/>
  <c r="AB66" i="10"/>
  <c r="AA66" i="10"/>
  <c r="Z66" i="10"/>
  <c r="AF66" i="10" s="1"/>
  <c r="Y66" i="10"/>
  <c r="V66" i="10"/>
  <c r="K66" i="10"/>
  <c r="L66" i="10" s="1"/>
  <c r="D66" i="10"/>
  <c r="AE65" i="10"/>
  <c r="AD65" i="10"/>
  <c r="AC65" i="10"/>
  <c r="AB65" i="10"/>
  <c r="AA65" i="10"/>
  <c r="Z65" i="10"/>
  <c r="AF65" i="10" s="1"/>
  <c r="Y65" i="10"/>
  <c r="W65" i="10"/>
  <c r="V65" i="10"/>
  <c r="K65" i="10"/>
  <c r="L65" i="10" s="1"/>
  <c r="D65" i="10"/>
  <c r="AE64" i="10"/>
  <c r="AF64" i="10" s="1"/>
  <c r="AD64" i="10"/>
  <c r="AC64" i="10"/>
  <c r="AB64" i="10"/>
  <c r="AA64" i="10"/>
  <c r="Z64" i="10"/>
  <c r="Y64" i="10"/>
  <c r="W64" i="10"/>
  <c r="V64" i="10"/>
  <c r="K64" i="10"/>
  <c r="L64" i="10" s="1"/>
  <c r="D64" i="10"/>
  <c r="AE63" i="10"/>
  <c r="AD63" i="10"/>
  <c r="AC63" i="10"/>
  <c r="AB63" i="10"/>
  <c r="AA63" i="10"/>
  <c r="Z63" i="10"/>
  <c r="AF63" i="10" s="1"/>
  <c r="Y63" i="10"/>
  <c r="V63" i="10"/>
  <c r="K63" i="10"/>
  <c r="L63" i="10" s="1"/>
  <c r="D63" i="10"/>
  <c r="AF62" i="10"/>
  <c r="AE62" i="10"/>
  <c r="AD62" i="10"/>
  <c r="AC62" i="10"/>
  <c r="AB62" i="10"/>
  <c r="AA62" i="10"/>
  <c r="Z62" i="10"/>
  <c r="Y62" i="10"/>
  <c r="W62" i="10"/>
  <c r="V62" i="10"/>
  <c r="K62" i="10"/>
  <c r="L62" i="10" s="1"/>
  <c r="D62" i="10"/>
  <c r="AF61" i="10"/>
  <c r="AE61" i="10"/>
  <c r="AD61" i="10"/>
  <c r="AC61" i="10"/>
  <c r="AB61" i="10"/>
  <c r="AA61" i="10"/>
  <c r="Z61" i="10"/>
  <c r="Y61" i="10"/>
  <c r="V61" i="10"/>
  <c r="K61" i="10"/>
  <c r="L61" i="10" s="1"/>
  <c r="D61" i="10"/>
  <c r="AE60" i="10"/>
  <c r="AD60" i="10"/>
  <c r="AC60" i="10"/>
  <c r="AB60" i="10"/>
  <c r="AA60" i="10"/>
  <c r="Z60" i="10"/>
  <c r="AF60" i="10" s="1"/>
  <c r="Y60" i="10"/>
  <c r="V60" i="10"/>
  <c r="K60" i="10"/>
  <c r="L60" i="10" s="1"/>
  <c r="D60" i="10"/>
  <c r="AE59" i="10"/>
  <c r="AF59" i="10" s="1"/>
  <c r="AD59" i="10"/>
  <c r="AC59" i="10"/>
  <c r="AB59" i="10"/>
  <c r="AA59" i="10"/>
  <c r="Z59" i="10"/>
  <c r="Y59" i="10"/>
  <c r="W59" i="10"/>
  <c r="V59" i="10"/>
  <c r="K59" i="10"/>
  <c r="L59" i="10" s="1"/>
  <c r="D59" i="10"/>
  <c r="AE58" i="10"/>
  <c r="AD58" i="10"/>
  <c r="AC58" i="10"/>
  <c r="AB58" i="10"/>
  <c r="AA58" i="10"/>
  <c r="Z58" i="10"/>
  <c r="AF58" i="10" s="1"/>
  <c r="Y58" i="10"/>
  <c r="V58" i="10"/>
  <c r="K58" i="10"/>
  <c r="L58" i="10" s="1"/>
  <c r="D58" i="10"/>
  <c r="AE57" i="10"/>
  <c r="AD57" i="10"/>
  <c r="AC57" i="10"/>
  <c r="AB57" i="10"/>
  <c r="AA57" i="10"/>
  <c r="Z57" i="10"/>
  <c r="AF57" i="10" s="1"/>
  <c r="Y57" i="10"/>
  <c r="W57" i="10"/>
  <c r="V57" i="10"/>
  <c r="K57" i="10"/>
  <c r="L57" i="10" s="1"/>
  <c r="D57" i="10"/>
  <c r="AE56" i="10"/>
  <c r="AF56" i="10" s="1"/>
  <c r="AD56" i="10"/>
  <c r="AC56" i="10"/>
  <c r="AB56" i="10"/>
  <c r="AA56" i="10"/>
  <c r="Z56" i="10"/>
  <c r="Y56" i="10"/>
  <c r="W56" i="10"/>
  <c r="V56" i="10"/>
  <c r="K56" i="10"/>
  <c r="L56" i="10" s="1"/>
  <c r="D56" i="10"/>
  <c r="AE55" i="10"/>
  <c r="AD55" i="10"/>
  <c r="AC55" i="10"/>
  <c r="AB55" i="10"/>
  <c r="AA55" i="10"/>
  <c r="Z55" i="10"/>
  <c r="AF55" i="10" s="1"/>
  <c r="Y55" i="10"/>
  <c r="V55" i="10"/>
  <c r="K55" i="10"/>
  <c r="L55" i="10" s="1"/>
  <c r="D55" i="10"/>
  <c r="AF54" i="10"/>
  <c r="AE54" i="10"/>
  <c r="AD54" i="10"/>
  <c r="AC54" i="10"/>
  <c r="AB54" i="10"/>
  <c r="AA54" i="10"/>
  <c r="Z54" i="10"/>
  <c r="Y54" i="10"/>
  <c r="W54" i="10"/>
  <c r="V54" i="10"/>
  <c r="K54" i="10"/>
  <c r="L54" i="10" s="1"/>
  <c r="D54" i="10"/>
  <c r="AF53" i="10"/>
  <c r="AE53" i="10"/>
  <c r="AD53" i="10"/>
  <c r="AC53" i="10"/>
  <c r="AB53" i="10"/>
  <c r="AA53" i="10"/>
  <c r="Z53" i="10"/>
  <c r="Y53" i="10"/>
  <c r="V53" i="10"/>
  <c r="K53" i="10"/>
  <c r="L53" i="10" s="1"/>
  <c r="D53" i="10"/>
  <c r="AE52" i="10"/>
  <c r="AD52" i="10"/>
  <c r="AC52" i="10"/>
  <c r="AB52" i="10"/>
  <c r="AA52" i="10"/>
  <c r="Z52" i="10"/>
  <c r="AF52" i="10" s="1"/>
  <c r="Y52" i="10"/>
  <c r="V52" i="10"/>
  <c r="K52" i="10"/>
  <c r="L52" i="10" s="1"/>
  <c r="D52" i="10"/>
  <c r="AE51" i="10"/>
  <c r="AF51" i="10" s="1"/>
  <c r="AD51" i="10"/>
  <c r="AC51" i="10"/>
  <c r="AB51" i="10"/>
  <c r="AA51" i="10"/>
  <c r="Z51" i="10"/>
  <c r="Y51" i="10"/>
  <c r="W51" i="10"/>
  <c r="V51" i="10"/>
  <c r="K51" i="10"/>
  <c r="L51" i="10" s="1"/>
  <c r="D51" i="10"/>
  <c r="AE50" i="10"/>
  <c r="AD50" i="10"/>
  <c r="AC50" i="10"/>
  <c r="AB50" i="10"/>
  <c r="AA50" i="10"/>
  <c r="Z50" i="10"/>
  <c r="AF50" i="10" s="1"/>
  <c r="Y50" i="10"/>
  <c r="V50" i="10"/>
  <c r="K50" i="10"/>
  <c r="L50" i="10" s="1"/>
  <c r="D50" i="10"/>
  <c r="AE49" i="10"/>
  <c r="AD49" i="10"/>
  <c r="AC49" i="10"/>
  <c r="AB49" i="10"/>
  <c r="AA49" i="10"/>
  <c r="Z49" i="10"/>
  <c r="AF49" i="10" s="1"/>
  <c r="Y49" i="10"/>
  <c r="W49" i="10"/>
  <c r="V49" i="10"/>
  <c r="K49" i="10"/>
  <c r="L49" i="10" s="1"/>
  <c r="D49" i="10"/>
  <c r="AE48" i="10"/>
  <c r="AF48" i="10" s="1"/>
  <c r="AD48" i="10"/>
  <c r="AC48" i="10"/>
  <c r="AB48" i="10"/>
  <c r="AA48" i="10"/>
  <c r="Z48" i="10"/>
  <c r="Y48" i="10"/>
  <c r="W48" i="10"/>
  <c r="V48" i="10"/>
  <c r="K48" i="10"/>
  <c r="L48" i="10" s="1"/>
  <c r="D48" i="10"/>
  <c r="AE47" i="10"/>
  <c r="AD47" i="10"/>
  <c r="AC47" i="10"/>
  <c r="AB47" i="10"/>
  <c r="AA47" i="10"/>
  <c r="Z47" i="10"/>
  <c r="AF47" i="10" s="1"/>
  <c r="Y47" i="10"/>
  <c r="V47" i="10"/>
  <c r="K47" i="10"/>
  <c r="L47" i="10" s="1"/>
  <c r="D47" i="10"/>
  <c r="AF46" i="10"/>
  <c r="AE46" i="10"/>
  <c r="AD46" i="10"/>
  <c r="AC46" i="10"/>
  <c r="AB46" i="10"/>
  <c r="AA46" i="10"/>
  <c r="Z46" i="10"/>
  <c r="Y46" i="10"/>
  <c r="W46" i="10"/>
  <c r="V46" i="10"/>
  <c r="K46" i="10"/>
  <c r="L46" i="10" s="1"/>
  <c r="D46" i="10"/>
  <c r="AF45" i="10"/>
  <c r="AE45" i="10"/>
  <c r="AD45" i="10"/>
  <c r="AC45" i="10"/>
  <c r="AB45" i="10"/>
  <c r="AA45" i="10"/>
  <c r="Z45" i="10"/>
  <c r="Y45" i="10"/>
  <c r="V45" i="10"/>
  <c r="K45" i="10"/>
  <c r="L45" i="10" s="1"/>
  <c r="D45" i="10"/>
  <c r="AE44" i="10"/>
  <c r="AD44" i="10"/>
  <c r="AC44" i="10"/>
  <c r="AB44" i="10"/>
  <c r="AA44" i="10"/>
  <c r="Z44" i="10"/>
  <c r="AF44" i="10" s="1"/>
  <c r="Y44" i="10"/>
  <c r="V44" i="10"/>
  <c r="K44" i="10"/>
  <c r="L44" i="10" s="1"/>
  <c r="D44" i="10"/>
  <c r="AE43" i="10"/>
  <c r="AF43" i="10" s="1"/>
  <c r="AD43" i="10"/>
  <c r="AC43" i="10"/>
  <c r="AB43" i="10"/>
  <c r="AA43" i="10"/>
  <c r="Z43" i="10"/>
  <c r="Y43" i="10"/>
  <c r="W43" i="10"/>
  <c r="V43" i="10"/>
  <c r="K43" i="10"/>
  <c r="L43" i="10" s="1"/>
  <c r="D43" i="10"/>
  <c r="AE42" i="10"/>
  <c r="AD42" i="10"/>
  <c r="AC42" i="10"/>
  <c r="AB42" i="10"/>
  <c r="AA42" i="10"/>
  <c r="Z42" i="10"/>
  <c r="AF42" i="10" s="1"/>
  <c r="Y42" i="10"/>
  <c r="V42" i="10"/>
  <c r="K42" i="10"/>
  <c r="L42" i="10" s="1"/>
  <c r="D42" i="10"/>
  <c r="AE41" i="10"/>
  <c r="AD41" i="10"/>
  <c r="AC41" i="10"/>
  <c r="AB41" i="10"/>
  <c r="AA41" i="10"/>
  <c r="Z41" i="10"/>
  <c r="AF41" i="10" s="1"/>
  <c r="Y41" i="10"/>
  <c r="W41" i="10"/>
  <c r="V41" i="10"/>
  <c r="K41" i="10"/>
  <c r="L41" i="10" s="1"/>
  <c r="D41" i="10"/>
  <c r="AE40" i="10"/>
  <c r="AF40" i="10" s="1"/>
  <c r="AD40" i="10"/>
  <c r="AC40" i="10"/>
  <c r="AB40" i="10"/>
  <c r="AA40" i="10"/>
  <c r="Z40" i="10"/>
  <c r="Y40" i="10"/>
  <c r="W40" i="10"/>
  <c r="V40" i="10"/>
  <c r="K40" i="10"/>
  <c r="L40" i="10" s="1"/>
  <c r="D40" i="10"/>
  <c r="AE39" i="10"/>
  <c r="AD39" i="10"/>
  <c r="AC39" i="10"/>
  <c r="AB39" i="10"/>
  <c r="AA39" i="10"/>
  <c r="Z39" i="10"/>
  <c r="AF39" i="10" s="1"/>
  <c r="Y39" i="10"/>
  <c r="V39" i="10"/>
  <c r="K39" i="10"/>
  <c r="L39" i="10" s="1"/>
  <c r="D39" i="10"/>
  <c r="AF38" i="10"/>
  <c r="AE38" i="10"/>
  <c r="AD38" i="10"/>
  <c r="AC38" i="10"/>
  <c r="AB38" i="10"/>
  <c r="AA38" i="10"/>
  <c r="Z38" i="10"/>
  <c r="Y38" i="10"/>
  <c r="W38" i="10"/>
  <c r="V38" i="10"/>
  <c r="K38" i="10"/>
  <c r="L38" i="10" s="1"/>
  <c r="D38" i="10"/>
  <c r="AF37" i="10"/>
  <c r="AE37" i="10"/>
  <c r="AD37" i="10"/>
  <c r="AC37" i="10"/>
  <c r="AB37" i="10"/>
  <c r="AA37" i="10"/>
  <c r="Z37" i="10"/>
  <c r="Y37" i="10"/>
  <c r="V37" i="10"/>
  <c r="K37" i="10"/>
  <c r="L37" i="10" s="1"/>
  <c r="D37" i="10"/>
  <c r="AE36" i="10"/>
  <c r="AD36" i="10"/>
  <c r="AC36" i="10"/>
  <c r="AB36" i="10"/>
  <c r="AA36" i="10"/>
  <c r="Z36" i="10"/>
  <c r="AF36" i="10" s="1"/>
  <c r="Y36" i="10"/>
  <c r="V36" i="10"/>
  <c r="K36" i="10"/>
  <c r="L36" i="10" s="1"/>
  <c r="D36" i="10"/>
  <c r="AE35" i="10"/>
  <c r="AF35" i="10" s="1"/>
  <c r="AD35" i="10"/>
  <c r="AC35" i="10"/>
  <c r="AB35" i="10"/>
  <c r="AA35" i="10"/>
  <c r="Z35" i="10"/>
  <c r="Y35" i="10"/>
  <c r="W35" i="10"/>
  <c r="V35" i="10"/>
  <c r="K35" i="10"/>
  <c r="L35" i="10" s="1"/>
  <c r="D35" i="10"/>
  <c r="AE34" i="10"/>
  <c r="AD34" i="10"/>
  <c r="AC34" i="10"/>
  <c r="AB34" i="10"/>
  <c r="AA34" i="10"/>
  <c r="Z34" i="10"/>
  <c r="AF34" i="10" s="1"/>
  <c r="Y34" i="10"/>
  <c r="V34" i="10"/>
  <c r="K34" i="10"/>
  <c r="L34" i="10" s="1"/>
  <c r="D34" i="10"/>
  <c r="AE33" i="10"/>
  <c r="AD33" i="10"/>
  <c r="AC33" i="10"/>
  <c r="AB33" i="10"/>
  <c r="AA33" i="10"/>
  <c r="Z33" i="10"/>
  <c r="AF33" i="10" s="1"/>
  <c r="Y33" i="10"/>
  <c r="W33" i="10"/>
  <c r="V33" i="10"/>
  <c r="K33" i="10"/>
  <c r="L33" i="10" s="1"/>
  <c r="D33" i="10"/>
  <c r="AE32" i="10"/>
  <c r="AF32" i="10" s="1"/>
  <c r="AD32" i="10"/>
  <c r="AC32" i="10"/>
  <c r="AB32" i="10"/>
  <c r="AA32" i="10"/>
  <c r="Z32" i="10"/>
  <c r="Y32" i="10"/>
  <c r="W32" i="10"/>
  <c r="V32" i="10"/>
  <c r="K32" i="10"/>
  <c r="L32" i="10" s="1"/>
  <c r="D32" i="10"/>
  <c r="AE31" i="10"/>
  <c r="AD31" i="10"/>
  <c r="AC31" i="10"/>
  <c r="AB31" i="10"/>
  <c r="AA31" i="10"/>
  <c r="Z31" i="10"/>
  <c r="AF31" i="10" s="1"/>
  <c r="Y31" i="10"/>
  <c r="V31" i="10"/>
  <c r="K31" i="10"/>
  <c r="L31" i="10" s="1"/>
  <c r="D31" i="10"/>
  <c r="AE30" i="10"/>
  <c r="AD30" i="10"/>
  <c r="AC30" i="10"/>
  <c r="AB30" i="10"/>
  <c r="AA30" i="10"/>
  <c r="Z30" i="10"/>
  <c r="Y30" i="10"/>
  <c r="AF30" i="10" s="1"/>
  <c r="AG30" i="10" s="1"/>
  <c r="X30" i="10"/>
  <c r="W30" i="10"/>
  <c r="V30" i="10"/>
  <c r="K30" i="10"/>
  <c r="L30" i="10" s="1"/>
  <c r="N30" i="10" s="1"/>
  <c r="D30" i="10"/>
  <c r="AE29" i="10"/>
  <c r="AF29" i="10" s="1"/>
  <c r="AG29" i="10" s="1"/>
  <c r="AD29" i="10"/>
  <c r="AC29" i="10"/>
  <c r="AB29" i="10"/>
  <c r="AA29" i="10"/>
  <c r="Z29" i="10"/>
  <c r="Y29" i="10"/>
  <c r="X29" i="10"/>
  <c r="W29" i="10"/>
  <c r="V29" i="10"/>
  <c r="K29" i="10"/>
  <c r="L29" i="10" s="1"/>
  <c r="N29" i="10" s="1"/>
  <c r="D29" i="10"/>
  <c r="AF28" i="10"/>
  <c r="AE28" i="10"/>
  <c r="AD28" i="10"/>
  <c r="AC28" i="10"/>
  <c r="AB28" i="10"/>
  <c r="AA28" i="10"/>
  <c r="Z28" i="10"/>
  <c r="Y28" i="10"/>
  <c r="V28" i="10"/>
  <c r="K28" i="10"/>
  <c r="L28" i="10" s="1"/>
  <c r="N28" i="10" s="1"/>
  <c r="X28" i="10" s="1"/>
  <c r="D28" i="10"/>
  <c r="AE27" i="10"/>
  <c r="AD27" i="10"/>
  <c r="AC27" i="10"/>
  <c r="AB27" i="10"/>
  <c r="AA27" i="10"/>
  <c r="Z27" i="10"/>
  <c r="Y27" i="10"/>
  <c r="AF27" i="10" s="1"/>
  <c r="V27" i="10"/>
  <c r="K27" i="10"/>
  <c r="L27" i="10" s="1"/>
  <c r="N27" i="10" s="1"/>
  <c r="X27" i="10" s="1"/>
  <c r="D27" i="10"/>
  <c r="AE26" i="10"/>
  <c r="AD26" i="10"/>
  <c r="AC26" i="10"/>
  <c r="AB26" i="10"/>
  <c r="AA26" i="10"/>
  <c r="Z26" i="10"/>
  <c r="Y26" i="10"/>
  <c r="AF26" i="10" s="1"/>
  <c r="AG26" i="10" s="1"/>
  <c r="X26" i="10"/>
  <c r="W26" i="10"/>
  <c r="V26" i="10"/>
  <c r="K26" i="10"/>
  <c r="L26" i="10" s="1"/>
  <c r="N26" i="10" s="1"/>
  <c r="D26" i="10"/>
  <c r="AE25" i="10"/>
  <c r="AF25" i="10" s="1"/>
  <c r="AG25" i="10" s="1"/>
  <c r="AD25" i="10"/>
  <c r="AC25" i="10"/>
  <c r="AB25" i="10"/>
  <c r="AA25" i="10"/>
  <c r="Z25" i="10"/>
  <c r="Y25" i="10"/>
  <c r="X25" i="10"/>
  <c r="W25" i="10"/>
  <c r="V25" i="10"/>
  <c r="K25" i="10"/>
  <c r="L25" i="10" s="1"/>
  <c r="N25" i="10" s="1"/>
  <c r="D25" i="10"/>
  <c r="AF24" i="10"/>
  <c r="AE24" i="10"/>
  <c r="AD24" i="10"/>
  <c r="AC24" i="10"/>
  <c r="AB24" i="10"/>
  <c r="AA24" i="10"/>
  <c r="Z24" i="10"/>
  <c r="Y24" i="10"/>
  <c r="V24" i="10"/>
  <c r="K24" i="10"/>
  <c r="L24" i="10" s="1"/>
  <c r="N24" i="10" s="1"/>
  <c r="X24" i="10" s="1"/>
  <c r="D24" i="10"/>
  <c r="AE23" i="10"/>
  <c r="AD23" i="10"/>
  <c r="AC23" i="10"/>
  <c r="AB23" i="10"/>
  <c r="AA23" i="10"/>
  <c r="Z23" i="10"/>
  <c r="Y23" i="10"/>
  <c r="AF23" i="10" s="1"/>
  <c r="V23" i="10"/>
  <c r="K23" i="10"/>
  <c r="L23" i="10" s="1"/>
  <c r="N23" i="10" s="1"/>
  <c r="X23" i="10" s="1"/>
  <c r="D23" i="10"/>
  <c r="AE22" i="10"/>
  <c r="AD22" i="10"/>
  <c r="AC22" i="10"/>
  <c r="AB22" i="10"/>
  <c r="AA22" i="10"/>
  <c r="Z22" i="10"/>
  <c r="Y22" i="10"/>
  <c r="AF22" i="10" s="1"/>
  <c r="AG22" i="10" s="1"/>
  <c r="X22" i="10"/>
  <c r="W22" i="10"/>
  <c r="V22" i="10"/>
  <c r="K22" i="10"/>
  <c r="L22" i="10" s="1"/>
  <c r="N22" i="10" s="1"/>
  <c r="D22" i="10"/>
  <c r="AE21" i="10"/>
  <c r="AF21" i="10" s="1"/>
  <c r="AG21" i="10" s="1"/>
  <c r="AD21" i="10"/>
  <c r="AC21" i="10"/>
  <c r="AB21" i="10"/>
  <c r="AA21" i="10"/>
  <c r="Z21" i="10"/>
  <c r="Y21" i="10"/>
  <c r="X21" i="10"/>
  <c r="W21" i="10"/>
  <c r="V21" i="10"/>
  <c r="K21" i="10"/>
  <c r="L21" i="10" s="1"/>
  <c r="N21" i="10" s="1"/>
  <c r="D21" i="10"/>
  <c r="AF20" i="10"/>
  <c r="AE20" i="10"/>
  <c r="AD20" i="10"/>
  <c r="AC20" i="10"/>
  <c r="AB20" i="10"/>
  <c r="AA20" i="10"/>
  <c r="Z20" i="10"/>
  <c r="Y20" i="10"/>
  <c r="V20" i="10"/>
  <c r="K20" i="10"/>
  <c r="L20" i="10" s="1"/>
  <c r="N20" i="10" s="1"/>
  <c r="X20" i="10" s="1"/>
  <c r="D20" i="10"/>
  <c r="AE19" i="10"/>
  <c r="AD19" i="10"/>
  <c r="AC19" i="10"/>
  <c r="AB19" i="10"/>
  <c r="AA19" i="10"/>
  <c r="Z19" i="10"/>
  <c r="Y19" i="10"/>
  <c r="AF19" i="10" s="1"/>
  <c r="V19" i="10"/>
  <c r="K19" i="10"/>
  <c r="L19" i="10" s="1"/>
  <c r="N19" i="10" s="1"/>
  <c r="X19" i="10" s="1"/>
  <c r="D19" i="10"/>
  <c r="AE18" i="10"/>
  <c r="AD18" i="10"/>
  <c r="AC18" i="10"/>
  <c r="AB18" i="10"/>
  <c r="AA18" i="10"/>
  <c r="Z18" i="10"/>
  <c r="Y18" i="10"/>
  <c r="AF18" i="10" s="1"/>
  <c r="AG18" i="10" s="1"/>
  <c r="X18" i="10"/>
  <c r="W18" i="10"/>
  <c r="V18" i="10"/>
  <c r="K18" i="10"/>
  <c r="L18" i="10" s="1"/>
  <c r="N18" i="10" s="1"/>
  <c r="D18" i="10"/>
  <c r="AE17" i="10"/>
  <c r="AF17" i="10" s="1"/>
  <c r="AG17" i="10" s="1"/>
  <c r="AD17" i="10"/>
  <c r="AC17" i="10"/>
  <c r="AB17" i="10"/>
  <c r="AA17" i="10"/>
  <c r="Z17" i="10"/>
  <c r="Y17" i="10"/>
  <c r="X17" i="10"/>
  <c r="W17" i="10"/>
  <c r="V17" i="10"/>
  <c r="K17" i="10"/>
  <c r="L17" i="10" s="1"/>
  <c r="N17" i="10" s="1"/>
  <c r="D17" i="10"/>
  <c r="AF16" i="10"/>
  <c r="AE16" i="10"/>
  <c r="AD16" i="10"/>
  <c r="AC16" i="10"/>
  <c r="AB16" i="10"/>
  <c r="AA16" i="10"/>
  <c r="Z16" i="10"/>
  <c r="Y16" i="10"/>
  <c r="V16" i="10"/>
  <c r="K16" i="10"/>
  <c r="L16" i="10" s="1"/>
  <c r="N16" i="10" s="1"/>
  <c r="X16" i="10" s="1"/>
  <c r="D16" i="10"/>
  <c r="AE15" i="10"/>
  <c r="AD15" i="10"/>
  <c r="AC15" i="10"/>
  <c r="AB15" i="10"/>
  <c r="AA15" i="10"/>
  <c r="Z15" i="10"/>
  <c r="Y15" i="10"/>
  <c r="AF15" i="10" s="1"/>
  <c r="V15" i="10"/>
  <c r="K15" i="10"/>
  <c r="L15" i="10" s="1"/>
  <c r="N15" i="10" s="1"/>
  <c r="X15" i="10" s="1"/>
  <c r="D15" i="10"/>
  <c r="AE14" i="10"/>
  <c r="AD14" i="10"/>
  <c r="AC14" i="10"/>
  <c r="AB14" i="10"/>
  <c r="AA14" i="10"/>
  <c r="Z14" i="10"/>
  <c r="Y14" i="10"/>
  <c r="AF14" i="10" s="1"/>
  <c r="AG14" i="10" s="1"/>
  <c r="X14" i="10"/>
  <c r="W14" i="10"/>
  <c r="V14" i="10"/>
  <c r="K14" i="10"/>
  <c r="L14" i="10" s="1"/>
  <c r="N14" i="10" s="1"/>
  <c r="D14" i="10"/>
  <c r="AE13" i="10"/>
  <c r="AF13" i="10" s="1"/>
  <c r="AG13" i="10" s="1"/>
  <c r="AD13" i="10"/>
  <c r="AC13" i="10"/>
  <c r="AB13" i="10"/>
  <c r="AA13" i="10"/>
  <c r="Z13" i="10"/>
  <c r="Y13" i="10"/>
  <c r="X13" i="10"/>
  <c r="W13" i="10"/>
  <c r="V13" i="10"/>
  <c r="K13" i="10"/>
  <c r="L13" i="10" s="1"/>
  <c r="N13" i="10" s="1"/>
  <c r="D13" i="10"/>
  <c r="AF12" i="10"/>
  <c r="AE12" i="10"/>
  <c r="AD12" i="10"/>
  <c r="AC12" i="10"/>
  <c r="AB12" i="10"/>
  <c r="AA12" i="10"/>
  <c r="Z12" i="10"/>
  <c r="Y12" i="10"/>
  <c r="V12" i="10"/>
  <c r="K12" i="10"/>
  <c r="L12" i="10" s="1"/>
  <c r="N12" i="10" s="1"/>
  <c r="X12" i="10" s="1"/>
  <c r="D12" i="10"/>
  <c r="AE11" i="10"/>
  <c r="AD11" i="10"/>
  <c r="AC11" i="10"/>
  <c r="AB11" i="10"/>
  <c r="AA11" i="10"/>
  <c r="Z11" i="10"/>
  <c r="Y11" i="10"/>
  <c r="AF11" i="10" s="1"/>
  <c r="V11" i="10"/>
  <c r="K11" i="10"/>
  <c r="L11" i="10" s="1"/>
  <c r="N11" i="10" s="1"/>
  <c r="X11" i="10" s="1"/>
  <c r="D11" i="10"/>
  <c r="AE10" i="10"/>
  <c r="AD10" i="10"/>
  <c r="AC10" i="10"/>
  <c r="AB10" i="10"/>
  <c r="AA10" i="10"/>
  <c r="Z10" i="10"/>
  <c r="Y10" i="10"/>
  <c r="AF10" i="10" s="1"/>
  <c r="AG10" i="10" s="1"/>
  <c r="X10" i="10"/>
  <c r="W10" i="10"/>
  <c r="V10" i="10"/>
  <c r="K10" i="10"/>
  <c r="L10" i="10" s="1"/>
  <c r="N10" i="10" s="1"/>
  <c r="D10" i="10"/>
  <c r="AE9" i="10"/>
  <c r="AF9" i="10" s="1"/>
  <c r="AG9" i="10" s="1"/>
  <c r="AD9" i="10"/>
  <c r="AC9" i="10"/>
  <c r="AB9" i="10"/>
  <c r="AA9" i="10"/>
  <c r="Z9" i="10"/>
  <c r="Y9" i="10"/>
  <c r="X9" i="10"/>
  <c r="W9" i="10"/>
  <c r="V9" i="10"/>
  <c r="K9" i="10"/>
  <c r="L9" i="10" s="1"/>
  <c r="N9" i="10" s="1"/>
  <c r="D9" i="10"/>
  <c r="AF8" i="10"/>
  <c r="AE8" i="10"/>
  <c r="AD8" i="10"/>
  <c r="AC8" i="10"/>
  <c r="AB8" i="10"/>
  <c r="AA8" i="10"/>
  <c r="Z8" i="10"/>
  <c r="Y8" i="10"/>
  <c r="V8" i="10"/>
  <c r="K8" i="10"/>
  <c r="L8" i="10" s="1"/>
  <c r="N8" i="10" s="1"/>
  <c r="X8" i="10" s="1"/>
  <c r="D8" i="10"/>
  <c r="AE7" i="10"/>
  <c r="AD7" i="10"/>
  <c r="AC7" i="10"/>
  <c r="AB7" i="10"/>
  <c r="AA7" i="10"/>
  <c r="Z7" i="10"/>
  <c r="Y7" i="10"/>
  <c r="AF7" i="10" s="1"/>
  <c r="V7" i="10"/>
  <c r="N7" i="10"/>
  <c r="K7" i="10"/>
  <c r="L7" i="10" s="1"/>
  <c r="D7" i="10"/>
  <c r="D7" i="9"/>
  <c r="D20" i="9"/>
  <c r="D28" i="9"/>
  <c r="D34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AE428" i="9"/>
  <c r="AD428" i="9"/>
  <c r="AC428" i="9"/>
  <c r="AB428" i="9"/>
  <c r="AA428" i="9"/>
  <c r="Z428" i="9"/>
  <c r="Y428" i="9"/>
  <c r="AF428" i="9" s="1"/>
  <c r="V428" i="9"/>
  <c r="K428" i="9"/>
  <c r="AE427" i="9"/>
  <c r="AD427" i="9"/>
  <c r="AC427" i="9"/>
  <c r="AB427" i="9"/>
  <c r="AA427" i="9"/>
  <c r="Z427" i="9"/>
  <c r="Y427" i="9"/>
  <c r="V427" i="9"/>
  <c r="K427" i="9"/>
  <c r="AE426" i="9"/>
  <c r="AD426" i="9"/>
  <c r="AC426" i="9"/>
  <c r="AB426" i="9"/>
  <c r="AA426" i="9"/>
  <c r="Z426" i="9"/>
  <c r="Y426" i="9"/>
  <c r="V426" i="9"/>
  <c r="K426" i="9"/>
  <c r="AE425" i="9"/>
  <c r="AD425" i="9"/>
  <c r="AC425" i="9"/>
  <c r="AB425" i="9"/>
  <c r="AA425" i="9"/>
  <c r="Z425" i="9"/>
  <c r="Y425" i="9"/>
  <c r="V425" i="9"/>
  <c r="K425" i="9"/>
  <c r="AE424" i="9"/>
  <c r="AD424" i="9"/>
  <c r="AC424" i="9"/>
  <c r="AB424" i="9"/>
  <c r="AA424" i="9"/>
  <c r="Z424" i="9"/>
  <c r="Y424" i="9"/>
  <c r="V424" i="9"/>
  <c r="K424" i="9"/>
  <c r="AE423" i="9"/>
  <c r="AD423" i="9"/>
  <c r="AC423" i="9"/>
  <c r="AB423" i="9"/>
  <c r="AA423" i="9"/>
  <c r="Z423" i="9"/>
  <c r="Y423" i="9"/>
  <c r="V423" i="9"/>
  <c r="K423" i="9"/>
  <c r="AE422" i="9"/>
  <c r="AD422" i="9"/>
  <c r="AC422" i="9"/>
  <c r="AB422" i="9"/>
  <c r="AA422" i="9"/>
  <c r="Z422" i="9"/>
  <c r="Y422" i="9"/>
  <c r="V422" i="9"/>
  <c r="K422" i="9"/>
  <c r="AE421" i="9"/>
  <c r="AD421" i="9"/>
  <c r="AC421" i="9"/>
  <c r="AB421" i="9"/>
  <c r="AA421" i="9"/>
  <c r="Z421" i="9"/>
  <c r="Y421" i="9"/>
  <c r="AF421" i="9" s="1"/>
  <c r="V421" i="9"/>
  <c r="K421" i="9"/>
  <c r="AE420" i="9"/>
  <c r="AD420" i="9"/>
  <c r="AC420" i="9"/>
  <c r="AB420" i="9"/>
  <c r="AA420" i="9"/>
  <c r="Z420" i="9"/>
  <c r="Y420" i="9"/>
  <c r="AF420" i="9" s="1"/>
  <c r="V420" i="9"/>
  <c r="K420" i="9"/>
  <c r="AE419" i="9"/>
  <c r="AD419" i="9"/>
  <c r="AC419" i="9"/>
  <c r="AB419" i="9"/>
  <c r="AA419" i="9"/>
  <c r="Z419" i="9"/>
  <c r="Y419" i="9"/>
  <c r="V419" i="9"/>
  <c r="K419" i="9"/>
  <c r="AE418" i="9"/>
  <c r="AD418" i="9"/>
  <c r="AC418" i="9"/>
  <c r="AB418" i="9"/>
  <c r="AA418" i="9"/>
  <c r="Z418" i="9"/>
  <c r="Y418" i="9"/>
  <c r="V418" i="9"/>
  <c r="K418" i="9"/>
  <c r="AE417" i="9"/>
  <c r="AD417" i="9"/>
  <c r="AC417" i="9"/>
  <c r="AB417" i="9"/>
  <c r="AA417" i="9"/>
  <c r="Z417" i="9"/>
  <c r="Y417" i="9"/>
  <c r="V417" i="9"/>
  <c r="K417" i="9"/>
  <c r="AE416" i="9"/>
  <c r="AD416" i="9"/>
  <c r="AC416" i="9"/>
  <c r="AB416" i="9"/>
  <c r="AA416" i="9"/>
  <c r="Z416" i="9"/>
  <c r="Y416" i="9"/>
  <c r="V416" i="9"/>
  <c r="K416" i="9"/>
  <c r="AE415" i="9"/>
  <c r="AD415" i="9"/>
  <c r="AC415" i="9"/>
  <c r="AB415" i="9"/>
  <c r="AA415" i="9"/>
  <c r="Z415" i="9"/>
  <c r="Y415" i="9"/>
  <c r="V415" i="9"/>
  <c r="K415" i="9"/>
  <c r="AE414" i="9"/>
  <c r="AD414" i="9"/>
  <c r="AC414" i="9"/>
  <c r="AB414" i="9"/>
  <c r="AA414" i="9"/>
  <c r="Z414" i="9"/>
  <c r="Y414" i="9"/>
  <c r="V414" i="9"/>
  <c r="K414" i="9"/>
  <c r="AE413" i="9"/>
  <c r="AD413" i="9"/>
  <c r="AC413" i="9"/>
  <c r="AB413" i="9"/>
  <c r="AA413" i="9"/>
  <c r="Z413" i="9"/>
  <c r="Y413" i="9"/>
  <c r="AF413" i="9" s="1"/>
  <c r="V413" i="9"/>
  <c r="L413" i="9"/>
  <c r="K413" i="9"/>
  <c r="W413" i="9" s="1"/>
  <c r="AE412" i="9"/>
  <c r="AD412" i="9"/>
  <c r="AC412" i="9"/>
  <c r="AB412" i="9"/>
  <c r="AA412" i="9"/>
  <c r="Z412" i="9"/>
  <c r="Y412" i="9"/>
  <c r="V412" i="9"/>
  <c r="K412" i="9"/>
  <c r="W412" i="9" s="1"/>
  <c r="AE411" i="9"/>
  <c r="AD411" i="9"/>
  <c r="AC411" i="9"/>
  <c r="AB411" i="9"/>
  <c r="AA411" i="9"/>
  <c r="Z411" i="9"/>
  <c r="Y411" i="9"/>
  <c r="V411" i="9"/>
  <c r="K411" i="9"/>
  <c r="AE410" i="9"/>
  <c r="AD410" i="9"/>
  <c r="AC410" i="9"/>
  <c r="AB410" i="9"/>
  <c r="AA410" i="9"/>
  <c r="Z410" i="9"/>
  <c r="Y410" i="9"/>
  <c r="V410" i="9"/>
  <c r="L410" i="9"/>
  <c r="K410" i="9"/>
  <c r="W410" i="9" s="1"/>
  <c r="AE409" i="9"/>
  <c r="AD409" i="9"/>
  <c r="AC409" i="9"/>
  <c r="AB409" i="9"/>
  <c r="AA409" i="9"/>
  <c r="Z409" i="9"/>
  <c r="Y409" i="9"/>
  <c r="V409" i="9"/>
  <c r="K409" i="9"/>
  <c r="W409" i="9" s="1"/>
  <c r="AE408" i="9"/>
  <c r="AD408" i="9"/>
  <c r="AC408" i="9"/>
  <c r="AB408" i="9"/>
  <c r="AA408" i="9"/>
  <c r="Z408" i="9"/>
  <c r="Y408" i="9"/>
  <c r="V408" i="9"/>
  <c r="L408" i="9"/>
  <c r="K408" i="9"/>
  <c r="W408" i="9" s="1"/>
  <c r="AE407" i="9"/>
  <c r="AD407" i="9"/>
  <c r="AC407" i="9"/>
  <c r="AB407" i="9"/>
  <c r="AA407" i="9"/>
  <c r="Z407" i="9"/>
  <c r="Y407" i="9"/>
  <c r="AF407" i="9" s="1"/>
  <c r="V407" i="9"/>
  <c r="L407" i="9"/>
  <c r="N407" i="9" s="1"/>
  <c r="X407" i="9" s="1"/>
  <c r="K407" i="9"/>
  <c r="W407" i="9" s="1"/>
  <c r="AE406" i="9"/>
  <c r="AD406" i="9"/>
  <c r="AC406" i="9"/>
  <c r="AB406" i="9"/>
  <c r="AA406" i="9"/>
  <c r="Z406" i="9"/>
  <c r="Y406" i="9"/>
  <c r="V406" i="9"/>
  <c r="L406" i="9"/>
  <c r="N406" i="9" s="1"/>
  <c r="X406" i="9" s="1"/>
  <c r="K406" i="9"/>
  <c r="W406" i="9" s="1"/>
  <c r="AE405" i="9"/>
  <c r="AD405" i="9"/>
  <c r="AC405" i="9"/>
  <c r="AB405" i="9"/>
  <c r="AA405" i="9"/>
  <c r="Z405" i="9"/>
  <c r="Y405" i="9"/>
  <c r="V405" i="9"/>
  <c r="L405" i="9"/>
  <c r="N405" i="9" s="1"/>
  <c r="X405" i="9" s="1"/>
  <c r="K405" i="9"/>
  <c r="W405" i="9" s="1"/>
  <c r="AE404" i="9"/>
  <c r="AD404" i="9"/>
  <c r="AC404" i="9"/>
  <c r="AB404" i="9"/>
  <c r="AA404" i="9"/>
  <c r="Z404" i="9"/>
  <c r="Y404" i="9"/>
  <c r="V404" i="9"/>
  <c r="K404" i="9"/>
  <c r="AE403" i="9"/>
  <c r="AD403" i="9"/>
  <c r="AC403" i="9"/>
  <c r="AB403" i="9"/>
  <c r="AA403" i="9"/>
  <c r="Z403" i="9"/>
  <c r="Y403" i="9"/>
  <c r="V403" i="9"/>
  <c r="K403" i="9"/>
  <c r="AE402" i="9"/>
  <c r="AD402" i="9"/>
  <c r="AC402" i="9"/>
  <c r="AB402" i="9"/>
  <c r="AA402" i="9"/>
  <c r="Z402" i="9"/>
  <c r="Y402" i="9"/>
  <c r="AF402" i="9" s="1"/>
  <c r="V402" i="9"/>
  <c r="L402" i="9"/>
  <c r="K402" i="9"/>
  <c r="AE401" i="9"/>
  <c r="AD401" i="9"/>
  <c r="AC401" i="9"/>
  <c r="AB401" i="9"/>
  <c r="AA401" i="9"/>
  <c r="Z401" i="9"/>
  <c r="Y401" i="9"/>
  <c r="V401" i="9"/>
  <c r="K401" i="9"/>
  <c r="W401" i="9" s="1"/>
  <c r="AE400" i="9"/>
  <c r="AD400" i="9"/>
  <c r="AC400" i="9"/>
  <c r="AB400" i="9"/>
  <c r="AA400" i="9"/>
  <c r="Z400" i="9"/>
  <c r="Y400" i="9"/>
  <c r="V400" i="9"/>
  <c r="L400" i="9"/>
  <c r="K400" i="9"/>
  <c r="W400" i="9" s="1"/>
  <c r="AE399" i="9"/>
  <c r="AD399" i="9"/>
  <c r="AC399" i="9"/>
  <c r="AB399" i="9"/>
  <c r="AA399" i="9"/>
  <c r="Z399" i="9"/>
  <c r="Y399" i="9"/>
  <c r="V399" i="9"/>
  <c r="L399" i="9"/>
  <c r="N399" i="9" s="1"/>
  <c r="X399" i="9" s="1"/>
  <c r="K399" i="9"/>
  <c r="AE398" i="9"/>
  <c r="AD398" i="9"/>
  <c r="AC398" i="9"/>
  <c r="AB398" i="9"/>
  <c r="AA398" i="9"/>
  <c r="Z398" i="9"/>
  <c r="Y398" i="9"/>
  <c r="V398" i="9"/>
  <c r="L398" i="9"/>
  <c r="K398" i="9"/>
  <c r="AE397" i="9"/>
  <c r="AD397" i="9"/>
  <c r="AC397" i="9"/>
  <c r="AB397" i="9"/>
  <c r="AA397" i="9"/>
  <c r="Z397" i="9"/>
  <c r="Y397" i="9"/>
  <c r="V397" i="9"/>
  <c r="L397" i="9"/>
  <c r="N397" i="9" s="1"/>
  <c r="X397" i="9" s="1"/>
  <c r="K397" i="9"/>
  <c r="AE396" i="9"/>
  <c r="AD396" i="9"/>
  <c r="AC396" i="9"/>
  <c r="AB396" i="9"/>
  <c r="AA396" i="9"/>
  <c r="Z396" i="9"/>
  <c r="Y396" i="9"/>
  <c r="V396" i="9"/>
  <c r="K396" i="9"/>
  <c r="AE395" i="9"/>
  <c r="AD395" i="9"/>
  <c r="AC395" i="9"/>
  <c r="AB395" i="9"/>
  <c r="AA395" i="9"/>
  <c r="Z395" i="9"/>
  <c r="Y395" i="9"/>
  <c r="V395" i="9"/>
  <c r="K395" i="9"/>
  <c r="AE394" i="9"/>
  <c r="AD394" i="9"/>
  <c r="AC394" i="9"/>
  <c r="AB394" i="9"/>
  <c r="AA394" i="9"/>
  <c r="Z394" i="9"/>
  <c r="Y394" i="9"/>
  <c r="V394" i="9"/>
  <c r="L394" i="9"/>
  <c r="K394" i="9"/>
  <c r="W394" i="9" s="1"/>
  <c r="AE393" i="9"/>
  <c r="AD393" i="9"/>
  <c r="AC393" i="9"/>
  <c r="AB393" i="9"/>
  <c r="AA393" i="9"/>
  <c r="Z393" i="9"/>
  <c r="Y393" i="9"/>
  <c r="AF393" i="9" s="1"/>
  <c r="V393" i="9"/>
  <c r="K393" i="9"/>
  <c r="AE392" i="9"/>
  <c r="AD392" i="9"/>
  <c r="AC392" i="9"/>
  <c r="AB392" i="9"/>
  <c r="AA392" i="9"/>
  <c r="Z392" i="9"/>
  <c r="Y392" i="9"/>
  <c r="V392" i="9"/>
  <c r="L392" i="9"/>
  <c r="N392" i="9" s="1"/>
  <c r="X392" i="9" s="1"/>
  <c r="K392" i="9"/>
  <c r="W392" i="9" s="1"/>
  <c r="AE391" i="9"/>
  <c r="AD391" i="9"/>
  <c r="AC391" i="9"/>
  <c r="AB391" i="9"/>
  <c r="AA391" i="9"/>
  <c r="Z391" i="9"/>
  <c r="Y391" i="9"/>
  <c r="V391" i="9"/>
  <c r="L391" i="9"/>
  <c r="K391" i="9"/>
  <c r="W391" i="9" s="1"/>
  <c r="AE390" i="9"/>
  <c r="AD390" i="9"/>
  <c r="AC390" i="9"/>
  <c r="AB390" i="9"/>
  <c r="AA390" i="9"/>
  <c r="Z390" i="9"/>
  <c r="Y390" i="9"/>
  <c r="V390" i="9"/>
  <c r="L390" i="9"/>
  <c r="N390" i="9" s="1"/>
  <c r="X390" i="9" s="1"/>
  <c r="K390" i="9"/>
  <c r="AE389" i="9"/>
  <c r="AD389" i="9"/>
  <c r="AC389" i="9"/>
  <c r="AB389" i="9"/>
  <c r="AA389" i="9"/>
  <c r="Z389" i="9"/>
  <c r="Y389" i="9"/>
  <c r="V389" i="9"/>
  <c r="K389" i="9"/>
  <c r="AE388" i="9"/>
  <c r="AD388" i="9"/>
  <c r="AC388" i="9"/>
  <c r="AB388" i="9"/>
  <c r="AA388" i="9"/>
  <c r="Z388" i="9"/>
  <c r="Y388" i="9"/>
  <c r="AF388" i="9" s="1"/>
  <c r="AG388" i="9" s="1"/>
  <c r="W388" i="9"/>
  <c r="V388" i="9"/>
  <c r="L388" i="9"/>
  <c r="N388" i="9" s="1"/>
  <c r="X388" i="9" s="1"/>
  <c r="K388" i="9"/>
  <c r="AE387" i="9"/>
  <c r="AD387" i="9"/>
  <c r="AC387" i="9"/>
  <c r="AB387" i="9"/>
  <c r="AA387" i="9"/>
  <c r="Z387" i="9"/>
  <c r="Y387" i="9"/>
  <c r="V387" i="9"/>
  <c r="W387" i="9" s="1"/>
  <c r="N387" i="9"/>
  <c r="K387" i="9"/>
  <c r="L387" i="9" s="1"/>
  <c r="AE386" i="9"/>
  <c r="AD386" i="9"/>
  <c r="AC386" i="9"/>
  <c r="AB386" i="9"/>
  <c r="AA386" i="9"/>
  <c r="Z386" i="9"/>
  <c r="Y386" i="9"/>
  <c r="V386" i="9"/>
  <c r="W386" i="9" s="1"/>
  <c r="L386" i="9"/>
  <c r="K386" i="9"/>
  <c r="AE385" i="9"/>
  <c r="AD385" i="9"/>
  <c r="AC385" i="9"/>
  <c r="AB385" i="9"/>
  <c r="AA385" i="9"/>
  <c r="Z385" i="9"/>
  <c r="Y385" i="9"/>
  <c r="V385" i="9"/>
  <c r="W385" i="9" s="1"/>
  <c r="N385" i="9"/>
  <c r="L385" i="9"/>
  <c r="K385" i="9"/>
  <c r="AE384" i="9"/>
  <c r="AD384" i="9"/>
  <c r="AC384" i="9"/>
  <c r="AB384" i="9"/>
  <c r="AA384" i="9"/>
  <c r="Z384" i="9"/>
  <c r="Y384" i="9"/>
  <c r="V384" i="9"/>
  <c r="W384" i="9" s="1"/>
  <c r="L384" i="9"/>
  <c r="K384" i="9"/>
  <c r="AE383" i="9"/>
  <c r="AD383" i="9"/>
  <c r="AC383" i="9"/>
  <c r="AB383" i="9"/>
  <c r="AA383" i="9"/>
  <c r="Z383" i="9"/>
  <c r="Y383" i="9"/>
  <c r="W383" i="9"/>
  <c r="V383" i="9"/>
  <c r="N383" i="9"/>
  <c r="X383" i="9" s="1"/>
  <c r="L383" i="9"/>
  <c r="K383" i="9"/>
  <c r="AE382" i="9"/>
  <c r="AD382" i="9"/>
  <c r="AC382" i="9"/>
  <c r="AB382" i="9"/>
  <c r="AA382" i="9"/>
  <c r="Z382" i="9"/>
  <c r="Y382" i="9"/>
  <c r="AF382" i="9" s="1"/>
  <c r="V382" i="9"/>
  <c r="W382" i="9" s="1"/>
  <c r="N382" i="9"/>
  <c r="L382" i="9"/>
  <c r="K382" i="9"/>
  <c r="AE381" i="9"/>
  <c r="AD381" i="9"/>
  <c r="AC381" i="9"/>
  <c r="AB381" i="9"/>
  <c r="AA381" i="9"/>
  <c r="Z381" i="9"/>
  <c r="Y381" i="9"/>
  <c r="W381" i="9"/>
  <c r="V381" i="9"/>
  <c r="N381" i="9"/>
  <c r="X381" i="9" s="1"/>
  <c r="L381" i="9"/>
  <c r="K381" i="9"/>
  <c r="AE380" i="9"/>
  <c r="AD380" i="9"/>
  <c r="AC380" i="9"/>
  <c r="AB380" i="9"/>
  <c r="AA380" i="9"/>
  <c r="Z380" i="9"/>
  <c r="Y380" i="9"/>
  <c r="W380" i="9"/>
  <c r="V380" i="9"/>
  <c r="L380" i="9"/>
  <c r="N380" i="9" s="1"/>
  <c r="X380" i="9" s="1"/>
  <c r="K380" i="9"/>
  <c r="AE379" i="9"/>
  <c r="AD379" i="9"/>
  <c r="AC379" i="9"/>
  <c r="AB379" i="9"/>
  <c r="AA379" i="9"/>
  <c r="Z379" i="9"/>
  <c r="Y379" i="9"/>
  <c r="W379" i="9"/>
  <c r="V379" i="9"/>
  <c r="L379" i="9"/>
  <c r="K379" i="9"/>
  <c r="AE378" i="9"/>
  <c r="AD378" i="9"/>
  <c r="AC378" i="9"/>
  <c r="AB378" i="9"/>
  <c r="AA378" i="9"/>
  <c r="Z378" i="9"/>
  <c r="Y378" i="9"/>
  <c r="V378" i="9"/>
  <c r="W378" i="9" s="1"/>
  <c r="L378" i="9"/>
  <c r="K378" i="9"/>
  <c r="AE377" i="9"/>
  <c r="AD377" i="9"/>
  <c r="AC377" i="9"/>
  <c r="AB377" i="9"/>
  <c r="AA377" i="9"/>
  <c r="Z377" i="9"/>
  <c r="Y377" i="9"/>
  <c r="V377" i="9"/>
  <c r="W377" i="9" s="1"/>
  <c r="N377" i="9"/>
  <c r="L377" i="9"/>
  <c r="K377" i="9"/>
  <c r="AE376" i="9"/>
  <c r="AD376" i="9"/>
  <c r="AC376" i="9"/>
  <c r="AB376" i="9"/>
  <c r="AA376" i="9"/>
  <c r="Z376" i="9"/>
  <c r="Y376" i="9"/>
  <c r="V376" i="9"/>
  <c r="W376" i="9" s="1"/>
  <c r="L376" i="9"/>
  <c r="K376" i="9"/>
  <c r="AE375" i="9"/>
  <c r="AD375" i="9"/>
  <c r="AC375" i="9"/>
  <c r="AB375" i="9"/>
  <c r="AA375" i="9"/>
  <c r="Z375" i="9"/>
  <c r="Y375" i="9"/>
  <c r="W375" i="9"/>
  <c r="V375" i="9"/>
  <c r="N375" i="9"/>
  <c r="X375" i="9" s="1"/>
  <c r="L375" i="9"/>
  <c r="K375" i="9"/>
  <c r="AE374" i="9"/>
  <c r="AD374" i="9"/>
  <c r="AC374" i="9"/>
  <c r="AB374" i="9"/>
  <c r="AA374" i="9"/>
  <c r="Z374" i="9"/>
  <c r="Y374" i="9"/>
  <c r="V374" i="9"/>
  <c r="W374" i="9" s="1"/>
  <c r="N374" i="9"/>
  <c r="X374" i="9" s="1"/>
  <c r="L374" i="9"/>
  <c r="K374" i="9"/>
  <c r="AE373" i="9"/>
  <c r="AD373" i="9"/>
  <c r="AC373" i="9"/>
  <c r="AB373" i="9"/>
  <c r="AA373" i="9"/>
  <c r="Z373" i="9"/>
  <c r="Y373" i="9"/>
  <c r="W373" i="9"/>
  <c r="V373" i="9"/>
  <c r="N373" i="9"/>
  <c r="X373" i="9" s="1"/>
  <c r="L373" i="9"/>
  <c r="K373" i="9"/>
  <c r="AE372" i="9"/>
  <c r="AD372" i="9"/>
  <c r="AC372" i="9"/>
  <c r="AB372" i="9"/>
  <c r="AA372" i="9"/>
  <c r="Z372" i="9"/>
  <c r="Y372" i="9"/>
  <c r="W372" i="9"/>
  <c r="V372" i="9"/>
  <c r="L372" i="9"/>
  <c r="N372" i="9" s="1"/>
  <c r="X372" i="9" s="1"/>
  <c r="K372" i="9"/>
  <c r="AE371" i="9"/>
  <c r="AD371" i="9"/>
  <c r="AC371" i="9"/>
  <c r="AB371" i="9"/>
  <c r="AA371" i="9"/>
  <c r="Z371" i="9"/>
  <c r="Y371" i="9"/>
  <c r="W371" i="9"/>
  <c r="V371" i="9"/>
  <c r="L371" i="9"/>
  <c r="K371" i="9"/>
  <c r="AE370" i="9"/>
  <c r="AD370" i="9"/>
  <c r="AC370" i="9"/>
  <c r="AB370" i="9"/>
  <c r="AA370" i="9"/>
  <c r="Z370" i="9"/>
  <c r="Y370" i="9"/>
  <c r="V370" i="9"/>
  <c r="W370" i="9" s="1"/>
  <c r="L370" i="9"/>
  <c r="K370" i="9"/>
  <c r="AE369" i="9"/>
  <c r="AD369" i="9"/>
  <c r="AC369" i="9"/>
  <c r="AB369" i="9"/>
  <c r="AA369" i="9"/>
  <c r="Z369" i="9"/>
  <c r="Y369" i="9"/>
  <c r="W369" i="9"/>
  <c r="V369" i="9"/>
  <c r="N369" i="9"/>
  <c r="L369" i="9"/>
  <c r="K369" i="9"/>
  <c r="AE368" i="9"/>
  <c r="AD368" i="9"/>
  <c r="AC368" i="9"/>
  <c r="AB368" i="9"/>
  <c r="AA368" i="9"/>
  <c r="Z368" i="9"/>
  <c r="Y368" i="9"/>
  <c r="V368" i="9"/>
  <c r="W368" i="9" s="1"/>
  <c r="L368" i="9"/>
  <c r="K368" i="9"/>
  <c r="AE367" i="9"/>
  <c r="AD367" i="9"/>
  <c r="AC367" i="9"/>
  <c r="AB367" i="9"/>
  <c r="AA367" i="9"/>
  <c r="Z367" i="9"/>
  <c r="Y367" i="9"/>
  <c r="W367" i="9"/>
  <c r="V367" i="9"/>
  <c r="N367" i="9"/>
  <c r="X367" i="9" s="1"/>
  <c r="L367" i="9"/>
  <c r="K367" i="9"/>
  <c r="AE366" i="9"/>
  <c r="AD366" i="9"/>
  <c r="AC366" i="9"/>
  <c r="AB366" i="9"/>
  <c r="AA366" i="9"/>
  <c r="Z366" i="9"/>
  <c r="Y366" i="9"/>
  <c r="V366" i="9"/>
  <c r="W366" i="9" s="1"/>
  <c r="N366" i="9"/>
  <c r="L366" i="9"/>
  <c r="K366" i="9"/>
  <c r="AE365" i="9"/>
  <c r="AD365" i="9"/>
  <c r="AC365" i="9"/>
  <c r="AB365" i="9"/>
  <c r="AA365" i="9"/>
  <c r="Z365" i="9"/>
  <c r="Y365" i="9"/>
  <c r="W365" i="9"/>
  <c r="V365" i="9"/>
  <c r="N365" i="9"/>
  <c r="X365" i="9" s="1"/>
  <c r="L365" i="9"/>
  <c r="K365" i="9"/>
  <c r="AE364" i="9"/>
  <c r="AD364" i="9"/>
  <c r="AC364" i="9"/>
  <c r="AB364" i="9"/>
  <c r="AA364" i="9"/>
  <c r="Z364" i="9"/>
  <c r="Y364" i="9"/>
  <c r="AF364" i="9" s="1"/>
  <c r="W364" i="9"/>
  <c r="V364" i="9"/>
  <c r="L364" i="9"/>
  <c r="N364" i="9" s="1"/>
  <c r="X364" i="9" s="1"/>
  <c r="K364" i="9"/>
  <c r="AE363" i="9"/>
  <c r="AD363" i="9"/>
  <c r="AC363" i="9"/>
  <c r="AB363" i="9"/>
  <c r="AA363" i="9"/>
  <c r="Z363" i="9"/>
  <c r="Y363" i="9"/>
  <c r="W363" i="9"/>
  <c r="V363" i="9"/>
  <c r="N363" i="9"/>
  <c r="X363" i="9" s="1"/>
  <c r="L363" i="9"/>
  <c r="K363" i="9"/>
  <c r="AE362" i="9"/>
  <c r="AD362" i="9"/>
  <c r="AC362" i="9"/>
  <c r="AB362" i="9"/>
  <c r="AA362" i="9"/>
  <c r="Z362" i="9"/>
  <c r="Y362" i="9"/>
  <c r="V362" i="9"/>
  <c r="L362" i="9"/>
  <c r="K362" i="9"/>
  <c r="W362" i="9" s="1"/>
  <c r="AE361" i="9"/>
  <c r="AD361" i="9"/>
  <c r="AC361" i="9"/>
  <c r="AB361" i="9"/>
  <c r="AA361" i="9"/>
  <c r="Z361" i="9"/>
  <c r="Y361" i="9"/>
  <c r="V361" i="9"/>
  <c r="W361" i="9" s="1"/>
  <c r="K361" i="9"/>
  <c r="L361" i="9" s="1"/>
  <c r="AE360" i="9"/>
  <c r="AD360" i="9"/>
  <c r="AC360" i="9"/>
  <c r="AB360" i="9"/>
  <c r="AA360" i="9"/>
  <c r="Z360" i="9"/>
  <c r="Y360" i="9"/>
  <c r="W360" i="9"/>
  <c r="V360" i="9"/>
  <c r="N360" i="9"/>
  <c r="X360" i="9" s="1"/>
  <c r="L360" i="9"/>
  <c r="K360" i="9"/>
  <c r="AE359" i="9"/>
  <c r="AD359" i="9"/>
  <c r="AC359" i="9"/>
  <c r="AB359" i="9"/>
  <c r="AA359" i="9"/>
  <c r="Z359" i="9"/>
  <c r="Y359" i="9"/>
  <c r="V359" i="9"/>
  <c r="K359" i="9"/>
  <c r="AE358" i="9"/>
  <c r="AD358" i="9"/>
  <c r="AC358" i="9"/>
  <c r="AB358" i="9"/>
  <c r="AA358" i="9"/>
  <c r="Z358" i="9"/>
  <c r="Y358" i="9"/>
  <c r="V358" i="9"/>
  <c r="K358" i="9"/>
  <c r="AE357" i="9"/>
  <c r="AD357" i="9"/>
  <c r="AC357" i="9"/>
  <c r="AB357" i="9"/>
  <c r="AA357" i="9"/>
  <c r="Z357" i="9"/>
  <c r="Y357" i="9"/>
  <c r="V357" i="9"/>
  <c r="W357" i="9" s="1"/>
  <c r="K357" i="9"/>
  <c r="L357" i="9" s="1"/>
  <c r="N357" i="9" s="1"/>
  <c r="AE356" i="9"/>
  <c r="AD356" i="9"/>
  <c r="AC356" i="9"/>
  <c r="AB356" i="9"/>
  <c r="AA356" i="9"/>
  <c r="Z356" i="9"/>
  <c r="Y356" i="9"/>
  <c r="W356" i="9"/>
  <c r="V356" i="9"/>
  <c r="L356" i="9"/>
  <c r="K356" i="9"/>
  <c r="AE355" i="9"/>
  <c r="AD355" i="9"/>
  <c r="AC355" i="9"/>
  <c r="AB355" i="9"/>
  <c r="AA355" i="9"/>
  <c r="Z355" i="9"/>
  <c r="Y355" i="9"/>
  <c r="V355" i="9"/>
  <c r="K355" i="9"/>
  <c r="AE354" i="9"/>
  <c r="AD354" i="9"/>
  <c r="AC354" i="9"/>
  <c r="AB354" i="9"/>
  <c r="AA354" i="9"/>
  <c r="Z354" i="9"/>
  <c r="Y354" i="9"/>
  <c r="V354" i="9"/>
  <c r="K354" i="9"/>
  <c r="AE353" i="9"/>
  <c r="AD353" i="9"/>
  <c r="AC353" i="9"/>
  <c r="AB353" i="9"/>
  <c r="AA353" i="9"/>
  <c r="Z353" i="9"/>
  <c r="Y353" i="9"/>
  <c r="V353" i="9"/>
  <c r="W353" i="9" s="1"/>
  <c r="K353" i="9"/>
  <c r="L353" i="9" s="1"/>
  <c r="AE352" i="9"/>
  <c r="AD352" i="9"/>
  <c r="AC352" i="9"/>
  <c r="AB352" i="9"/>
  <c r="AA352" i="9"/>
  <c r="Z352" i="9"/>
  <c r="Y352" i="9"/>
  <c r="W352" i="9"/>
  <c r="V352" i="9"/>
  <c r="N352" i="9"/>
  <c r="X352" i="9" s="1"/>
  <c r="L352" i="9"/>
  <c r="K352" i="9"/>
  <c r="AE351" i="9"/>
  <c r="AD351" i="9"/>
  <c r="AC351" i="9"/>
  <c r="AB351" i="9"/>
  <c r="AA351" i="9"/>
  <c r="Z351" i="9"/>
  <c r="Y351" i="9"/>
  <c r="V351" i="9"/>
  <c r="K351" i="9"/>
  <c r="AE350" i="9"/>
  <c r="AD350" i="9"/>
  <c r="AC350" i="9"/>
  <c r="AB350" i="9"/>
  <c r="AA350" i="9"/>
  <c r="Z350" i="9"/>
  <c r="Y350" i="9"/>
  <c r="V350" i="9"/>
  <c r="L350" i="9"/>
  <c r="K350" i="9"/>
  <c r="W350" i="9" s="1"/>
  <c r="AE349" i="9"/>
  <c r="AD349" i="9"/>
  <c r="AC349" i="9"/>
  <c r="AB349" i="9"/>
  <c r="AA349" i="9"/>
  <c r="Z349" i="9"/>
  <c r="Y349" i="9"/>
  <c r="V349" i="9"/>
  <c r="K349" i="9"/>
  <c r="AE348" i="9"/>
  <c r="AD348" i="9"/>
  <c r="AC348" i="9"/>
  <c r="AB348" i="9"/>
  <c r="AA348" i="9"/>
  <c r="Z348" i="9"/>
  <c r="Y348" i="9"/>
  <c r="V348" i="9"/>
  <c r="K348" i="9"/>
  <c r="W348" i="9" s="1"/>
  <c r="AE347" i="9"/>
  <c r="AD347" i="9"/>
  <c r="AC347" i="9"/>
  <c r="AB347" i="9"/>
  <c r="AA347" i="9"/>
  <c r="Z347" i="9"/>
  <c r="Y347" i="9"/>
  <c r="V347" i="9"/>
  <c r="K347" i="9"/>
  <c r="AE346" i="9"/>
  <c r="AD346" i="9"/>
  <c r="AC346" i="9"/>
  <c r="AB346" i="9"/>
  <c r="AA346" i="9"/>
  <c r="Z346" i="9"/>
  <c r="Y346" i="9"/>
  <c r="V346" i="9"/>
  <c r="L346" i="9"/>
  <c r="K346" i="9"/>
  <c r="W346" i="9" s="1"/>
  <c r="AE345" i="9"/>
  <c r="AD345" i="9"/>
  <c r="AC345" i="9"/>
  <c r="AB345" i="9"/>
  <c r="AA345" i="9"/>
  <c r="Z345" i="9"/>
  <c r="Y345" i="9"/>
  <c r="W345" i="9"/>
  <c r="V345" i="9"/>
  <c r="L345" i="9"/>
  <c r="K345" i="9"/>
  <c r="AE344" i="9"/>
  <c r="AD344" i="9"/>
  <c r="AC344" i="9"/>
  <c r="AB344" i="9"/>
  <c r="AA344" i="9"/>
  <c r="Z344" i="9"/>
  <c r="Y344" i="9"/>
  <c r="V344" i="9"/>
  <c r="K344" i="9"/>
  <c r="W344" i="9" s="1"/>
  <c r="AE343" i="9"/>
  <c r="AD343" i="9"/>
  <c r="AC343" i="9"/>
  <c r="AB343" i="9"/>
  <c r="AA343" i="9"/>
  <c r="Z343" i="9"/>
  <c r="Y343" i="9"/>
  <c r="V343" i="9"/>
  <c r="W343" i="9" s="1"/>
  <c r="L343" i="9"/>
  <c r="K343" i="9"/>
  <c r="AE342" i="9"/>
  <c r="AD342" i="9"/>
  <c r="AC342" i="9"/>
  <c r="AB342" i="9"/>
  <c r="AA342" i="9"/>
  <c r="Z342" i="9"/>
  <c r="Y342" i="9"/>
  <c r="V342" i="9"/>
  <c r="K342" i="9"/>
  <c r="W342" i="9" s="1"/>
  <c r="AE341" i="9"/>
  <c r="AD341" i="9"/>
  <c r="AC341" i="9"/>
  <c r="AB341" i="9"/>
  <c r="AA341" i="9"/>
  <c r="Z341" i="9"/>
  <c r="Y341" i="9"/>
  <c r="V341" i="9"/>
  <c r="K341" i="9"/>
  <c r="AE340" i="9"/>
  <c r="AD340" i="9"/>
  <c r="AC340" i="9"/>
  <c r="AB340" i="9"/>
  <c r="AA340" i="9"/>
  <c r="Z340" i="9"/>
  <c r="Y340" i="9"/>
  <c r="W340" i="9"/>
  <c r="V340" i="9"/>
  <c r="K340" i="9"/>
  <c r="L340" i="9" s="1"/>
  <c r="AE339" i="9"/>
  <c r="AD339" i="9"/>
  <c r="AC339" i="9"/>
  <c r="AB339" i="9"/>
  <c r="AA339" i="9"/>
  <c r="Z339" i="9"/>
  <c r="Y339" i="9"/>
  <c r="W339" i="9"/>
  <c r="V339" i="9"/>
  <c r="L339" i="9"/>
  <c r="K339" i="9"/>
  <c r="AE338" i="9"/>
  <c r="AD338" i="9"/>
  <c r="AC338" i="9"/>
  <c r="AB338" i="9"/>
  <c r="AA338" i="9"/>
  <c r="Z338" i="9"/>
  <c r="Y338" i="9"/>
  <c r="V338" i="9"/>
  <c r="L338" i="9"/>
  <c r="K338" i="9"/>
  <c r="W338" i="9" s="1"/>
  <c r="AE337" i="9"/>
  <c r="AD337" i="9"/>
  <c r="AC337" i="9"/>
  <c r="AB337" i="9"/>
  <c r="AA337" i="9"/>
  <c r="Z337" i="9"/>
  <c r="Y337" i="9"/>
  <c r="W337" i="9"/>
  <c r="V337" i="9"/>
  <c r="L337" i="9"/>
  <c r="K337" i="9"/>
  <c r="AE336" i="9"/>
  <c r="AD336" i="9"/>
  <c r="AC336" i="9"/>
  <c r="AB336" i="9"/>
  <c r="AA336" i="9"/>
  <c r="Z336" i="9"/>
  <c r="Y336" i="9"/>
  <c r="V336" i="9"/>
  <c r="K336" i="9"/>
  <c r="W336" i="9" s="1"/>
  <c r="AE335" i="9"/>
  <c r="AD335" i="9"/>
  <c r="AC335" i="9"/>
  <c r="AB335" i="9"/>
  <c r="AA335" i="9"/>
  <c r="Z335" i="9"/>
  <c r="Y335" i="9"/>
  <c r="V335" i="9"/>
  <c r="W335" i="9" s="1"/>
  <c r="L335" i="9"/>
  <c r="K335" i="9"/>
  <c r="AE334" i="9"/>
  <c r="AD334" i="9"/>
  <c r="AC334" i="9"/>
  <c r="AB334" i="9"/>
  <c r="AA334" i="9"/>
  <c r="Z334" i="9"/>
  <c r="Y334" i="9"/>
  <c r="V334" i="9"/>
  <c r="K334" i="9"/>
  <c r="W334" i="9" s="1"/>
  <c r="AE333" i="9"/>
  <c r="AD333" i="9"/>
  <c r="AC333" i="9"/>
  <c r="AB333" i="9"/>
  <c r="AA333" i="9"/>
  <c r="Z333" i="9"/>
  <c r="Y333" i="9"/>
  <c r="V333" i="9"/>
  <c r="K333" i="9"/>
  <c r="AE332" i="9"/>
  <c r="AD332" i="9"/>
  <c r="AC332" i="9"/>
  <c r="AB332" i="9"/>
  <c r="AA332" i="9"/>
  <c r="Z332" i="9"/>
  <c r="Y332" i="9"/>
  <c r="W332" i="9"/>
  <c r="V332" i="9"/>
  <c r="K332" i="9"/>
  <c r="L332" i="9" s="1"/>
  <c r="AE331" i="9"/>
  <c r="AD331" i="9"/>
  <c r="AC331" i="9"/>
  <c r="AB331" i="9"/>
  <c r="AA331" i="9"/>
  <c r="Z331" i="9"/>
  <c r="Y331" i="9"/>
  <c r="W331" i="9"/>
  <c r="V331" i="9"/>
  <c r="L331" i="9"/>
  <c r="K331" i="9"/>
  <c r="AE330" i="9"/>
  <c r="AD330" i="9"/>
  <c r="AC330" i="9"/>
  <c r="AB330" i="9"/>
  <c r="AA330" i="9"/>
  <c r="Z330" i="9"/>
  <c r="Y330" i="9"/>
  <c r="V330" i="9"/>
  <c r="L330" i="9"/>
  <c r="K330" i="9"/>
  <c r="W330" i="9" s="1"/>
  <c r="AE329" i="9"/>
  <c r="AD329" i="9"/>
  <c r="AC329" i="9"/>
  <c r="AB329" i="9"/>
  <c r="AA329" i="9"/>
  <c r="Z329" i="9"/>
  <c r="Y329" i="9"/>
  <c r="W329" i="9"/>
  <c r="V329" i="9"/>
  <c r="L329" i="9"/>
  <c r="K329" i="9"/>
  <c r="AE328" i="9"/>
  <c r="AD328" i="9"/>
  <c r="AC328" i="9"/>
  <c r="AB328" i="9"/>
  <c r="AA328" i="9"/>
  <c r="Z328" i="9"/>
  <c r="Y328" i="9"/>
  <c r="V328" i="9"/>
  <c r="K328" i="9"/>
  <c r="W328" i="9" s="1"/>
  <c r="AE327" i="9"/>
  <c r="AD327" i="9"/>
  <c r="AC327" i="9"/>
  <c r="AB327" i="9"/>
  <c r="AA327" i="9"/>
  <c r="Z327" i="9"/>
  <c r="Y327" i="9"/>
  <c r="V327" i="9"/>
  <c r="W327" i="9" s="1"/>
  <c r="L327" i="9"/>
  <c r="K327" i="9"/>
  <c r="AE326" i="9"/>
  <c r="AD326" i="9"/>
  <c r="AC326" i="9"/>
  <c r="AB326" i="9"/>
  <c r="AA326" i="9"/>
  <c r="Z326" i="9"/>
  <c r="Y326" i="9"/>
  <c r="V326" i="9"/>
  <c r="K326" i="9"/>
  <c r="W326" i="9" s="1"/>
  <c r="AE325" i="9"/>
  <c r="AD325" i="9"/>
  <c r="AC325" i="9"/>
  <c r="AB325" i="9"/>
  <c r="AA325" i="9"/>
  <c r="Z325" i="9"/>
  <c r="Y325" i="9"/>
  <c r="V325" i="9"/>
  <c r="K325" i="9"/>
  <c r="AE324" i="9"/>
  <c r="AD324" i="9"/>
  <c r="AC324" i="9"/>
  <c r="AB324" i="9"/>
  <c r="AA324" i="9"/>
  <c r="Z324" i="9"/>
  <c r="Y324" i="9"/>
  <c r="W324" i="9"/>
  <c r="V324" i="9"/>
  <c r="K324" i="9"/>
  <c r="L324" i="9" s="1"/>
  <c r="AE323" i="9"/>
  <c r="AD323" i="9"/>
  <c r="AC323" i="9"/>
  <c r="AB323" i="9"/>
  <c r="AA323" i="9"/>
  <c r="Z323" i="9"/>
  <c r="Y323" i="9"/>
  <c r="W323" i="9"/>
  <c r="V323" i="9"/>
  <c r="L323" i="9"/>
  <c r="K323" i="9"/>
  <c r="AE322" i="9"/>
  <c r="AD322" i="9"/>
  <c r="AC322" i="9"/>
  <c r="AB322" i="9"/>
  <c r="AA322" i="9"/>
  <c r="Z322" i="9"/>
  <c r="Y322" i="9"/>
  <c r="V322" i="9"/>
  <c r="L322" i="9"/>
  <c r="K322" i="9"/>
  <c r="W322" i="9" s="1"/>
  <c r="AE321" i="9"/>
  <c r="AD321" i="9"/>
  <c r="AC321" i="9"/>
  <c r="AB321" i="9"/>
  <c r="AA321" i="9"/>
  <c r="Z321" i="9"/>
  <c r="Y321" i="9"/>
  <c r="V321" i="9"/>
  <c r="K321" i="9"/>
  <c r="W321" i="9" s="1"/>
  <c r="AE320" i="9"/>
  <c r="AD320" i="9"/>
  <c r="AC320" i="9"/>
  <c r="AB320" i="9"/>
  <c r="AA320" i="9"/>
  <c r="Z320" i="9"/>
  <c r="Y320" i="9"/>
  <c r="V320" i="9"/>
  <c r="L320" i="9"/>
  <c r="K320" i="9"/>
  <c r="W320" i="9" s="1"/>
  <c r="AE319" i="9"/>
  <c r="AD319" i="9"/>
  <c r="AC319" i="9"/>
  <c r="AB319" i="9"/>
  <c r="AA319" i="9"/>
  <c r="Z319" i="9"/>
  <c r="Y319" i="9"/>
  <c r="V319" i="9"/>
  <c r="K319" i="9"/>
  <c r="W319" i="9" s="1"/>
  <c r="AE318" i="9"/>
  <c r="AD318" i="9"/>
  <c r="AC318" i="9"/>
  <c r="AB318" i="9"/>
  <c r="AA318" i="9"/>
  <c r="Z318" i="9"/>
  <c r="Y318" i="9"/>
  <c r="V318" i="9"/>
  <c r="L318" i="9"/>
  <c r="K318" i="9"/>
  <c r="W318" i="9" s="1"/>
  <c r="AE317" i="9"/>
  <c r="AD317" i="9"/>
  <c r="AC317" i="9"/>
  <c r="AB317" i="9"/>
  <c r="AA317" i="9"/>
  <c r="Z317" i="9"/>
  <c r="Y317" i="9"/>
  <c r="V317" i="9"/>
  <c r="K317" i="9"/>
  <c r="W317" i="9" s="1"/>
  <c r="AE316" i="9"/>
  <c r="AD316" i="9"/>
  <c r="AC316" i="9"/>
  <c r="AB316" i="9"/>
  <c r="AA316" i="9"/>
  <c r="Z316" i="9"/>
  <c r="Y316" i="9"/>
  <c r="V316" i="9"/>
  <c r="L316" i="9"/>
  <c r="K316" i="9"/>
  <c r="W316" i="9" s="1"/>
  <c r="AE315" i="9"/>
  <c r="AD315" i="9"/>
  <c r="AC315" i="9"/>
  <c r="AB315" i="9"/>
  <c r="AA315" i="9"/>
  <c r="Z315" i="9"/>
  <c r="Y315" i="9"/>
  <c r="V315" i="9"/>
  <c r="K315" i="9"/>
  <c r="W315" i="9" s="1"/>
  <c r="AE314" i="9"/>
  <c r="AD314" i="9"/>
  <c r="AC314" i="9"/>
  <c r="AB314" i="9"/>
  <c r="AA314" i="9"/>
  <c r="Z314" i="9"/>
  <c r="Y314" i="9"/>
  <c r="AF314" i="9" s="1"/>
  <c r="V314" i="9"/>
  <c r="K314" i="9"/>
  <c r="W314" i="9" s="1"/>
  <c r="AE313" i="9"/>
  <c r="AD313" i="9"/>
  <c r="AC313" i="9"/>
  <c r="AB313" i="9"/>
  <c r="AA313" i="9"/>
  <c r="Z313" i="9"/>
  <c r="Y313" i="9"/>
  <c r="W313" i="9"/>
  <c r="V313" i="9"/>
  <c r="K313" i="9"/>
  <c r="L313" i="9" s="1"/>
  <c r="AE312" i="9"/>
  <c r="AD312" i="9"/>
  <c r="AC312" i="9"/>
  <c r="AB312" i="9"/>
  <c r="AA312" i="9"/>
  <c r="Z312" i="9"/>
  <c r="Y312" i="9"/>
  <c r="V312" i="9"/>
  <c r="L312" i="9"/>
  <c r="K312" i="9"/>
  <c r="W312" i="9" s="1"/>
  <c r="AE311" i="9"/>
  <c r="AD311" i="9"/>
  <c r="AC311" i="9"/>
  <c r="AB311" i="9"/>
  <c r="AA311" i="9"/>
  <c r="Z311" i="9"/>
  <c r="Y311" i="9"/>
  <c r="V311" i="9"/>
  <c r="K311" i="9"/>
  <c r="W311" i="9" s="1"/>
  <c r="AE310" i="9"/>
  <c r="AD310" i="9"/>
  <c r="AC310" i="9"/>
  <c r="AB310" i="9"/>
  <c r="AA310" i="9"/>
  <c r="Z310" i="9"/>
  <c r="AF310" i="9" s="1"/>
  <c r="Y310" i="9"/>
  <c r="V310" i="9"/>
  <c r="K310" i="9"/>
  <c r="W310" i="9" s="1"/>
  <c r="AE309" i="9"/>
  <c r="AD309" i="9"/>
  <c r="AC309" i="9"/>
  <c r="AB309" i="9"/>
  <c r="AA309" i="9"/>
  <c r="Z309" i="9"/>
  <c r="Y309" i="9"/>
  <c r="W309" i="9"/>
  <c r="V309" i="9"/>
  <c r="L309" i="9"/>
  <c r="K309" i="9"/>
  <c r="AE308" i="9"/>
  <c r="AD308" i="9"/>
  <c r="AC308" i="9"/>
  <c r="AB308" i="9"/>
  <c r="AA308" i="9"/>
  <c r="Z308" i="9"/>
  <c r="Y308" i="9"/>
  <c r="V308" i="9"/>
  <c r="W308" i="9" s="1"/>
  <c r="K308" i="9"/>
  <c r="L308" i="9" s="1"/>
  <c r="AE307" i="9"/>
  <c r="AD307" i="9"/>
  <c r="AC307" i="9"/>
  <c r="AB307" i="9"/>
  <c r="AA307" i="9"/>
  <c r="Z307" i="9"/>
  <c r="Y307" i="9"/>
  <c r="V307" i="9"/>
  <c r="N307" i="9"/>
  <c r="X307" i="9" s="1"/>
  <c r="L307" i="9"/>
  <c r="K307" i="9"/>
  <c r="W307" i="9" s="1"/>
  <c r="AE306" i="9"/>
  <c r="AD306" i="9"/>
  <c r="AC306" i="9"/>
  <c r="AB306" i="9"/>
  <c r="AA306" i="9"/>
  <c r="Z306" i="9"/>
  <c r="Y306" i="9"/>
  <c r="V306" i="9"/>
  <c r="N306" i="9"/>
  <c r="X306" i="9" s="1"/>
  <c r="L306" i="9"/>
  <c r="K306" i="9"/>
  <c r="W306" i="9" s="1"/>
  <c r="AE305" i="9"/>
  <c r="AD305" i="9"/>
  <c r="AC305" i="9"/>
  <c r="AB305" i="9"/>
  <c r="AA305" i="9"/>
  <c r="Z305" i="9"/>
  <c r="Y305" i="9"/>
  <c r="V305" i="9"/>
  <c r="N305" i="9"/>
  <c r="X305" i="9" s="1"/>
  <c r="L305" i="9"/>
  <c r="K305" i="9"/>
  <c r="W305" i="9" s="1"/>
  <c r="AE304" i="9"/>
  <c r="AD304" i="9"/>
  <c r="AC304" i="9"/>
  <c r="AB304" i="9"/>
  <c r="AA304" i="9"/>
  <c r="Z304" i="9"/>
  <c r="Y304" i="9"/>
  <c r="V304" i="9"/>
  <c r="N304" i="9"/>
  <c r="X304" i="9" s="1"/>
  <c r="L304" i="9"/>
  <c r="K304" i="9"/>
  <c r="W304" i="9" s="1"/>
  <c r="AE303" i="9"/>
  <c r="AD303" i="9"/>
  <c r="AC303" i="9"/>
  <c r="AB303" i="9"/>
  <c r="AA303" i="9"/>
  <c r="Z303" i="9"/>
  <c r="Y303" i="9"/>
  <c r="V303" i="9"/>
  <c r="N303" i="9"/>
  <c r="X303" i="9" s="1"/>
  <c r="L303" i="9"/>
  <c r="K303" i="9"/>
  <c r="W303" i="9" s="1"/>
  <c r="AE302" i="9"/>
  <c r="AD302" i="9"/>
  <c r="AC302" i="9"/>
  <c r="AB302" i="9"/>
  <c r="AA302" i="9"/>
  <c r="Z302" i="9"/>
  <c r="Y302" i="9"/>
  <c r="V302" i="9"/>
  <c r="N302" i="9"/>
  <c r="X302" i="9" s="1"/>
  <c r="L302" i="9"/>
  <c r="K302" i="9"/>
  <c r="W302" i="9" s="1"/>
  <c r="AE301" i="9"/>
  <c r="AD301" i="9"/>
  <c r="AC301" i="9"/>
  <c r="AB301" i="9"/>
  <c r="AA301" i="9"/>
  <c r="Z301" i="9"/>
  <c r="Y301" i="9"/>
  <c r="V301" i="9"/>
  <c r="N301" i="9"/>
  <c r="X301" i="9" s="1"/>
  <c r="L301" i="9"/>
  <c r="K301" i="9"/>
  <c r="W301" i="9" s="1"/>
  <c r="AE300" i="9"/>
  <c r="AD300" i="9"/>
  <c r="AC300" i="9"/>
  <c r="AB300" i="9"/>
  <c r="AA300" i="9"/>
  <c r="Z300" i="9"/>
  <c r="Y300" i="9"/>
  <c r="V300" i="9"/>
  <c r="N300" i="9"/>
  <c r="X300" i="9" s="1"/>
  <c r="L300" i="9"/>
  <c r="K300" i="9"/>
  <c r="W300" i="9" s="1"/>
  <c r="AE299" i="9"/>
  <c r="AD299" i="9"/>
  <c r="AC299" i="9"/>
  <c r="AB299" i="9"/>
  <c r="AA299" i="9"/>
  <c r="Z299" i="9"/>
  <c r="Y299" i="9"/>
  <c r="V299" i="9"/>
  <c r="N299" i="9"/>
  <c r="X299" i="9" s="1"/>
  <c r="L299" i="9"/>
  <c r="K299" i="9"/>
  <c r="W299" i="9" s="1"/>
  <c r="AE298" i="9"/>
  <c r="AD298" i="9"/>
  <c r="AC298" i="9"/>
  <c r="AB298" i="9"/>
  <c r="AA298" i="9"/>
  <c r="Z298" i="9"/>
  <c r="Y298" i="9"/>
  <c r="V298" i="9"/>
  <c r="N298" i="9"/>
  <c r="X298" i="9" s="1"/>
  <c r="L298" i="9"/>
  <c r="K298" i="9"/>
  <c r="W298" i="9" s="1"/>
  <c r="AE297" i="9"/>
  <c r="AD297" i="9"/>
  <c r="AC297" i="9"/>
  <c r="AB297" i="9"/>
  <c r="AA297" i="9"/>
  <c r="Z297" i="9"/>
  <c r="Y297" i="9"/>
  <c r="V297" i="9"/>
  <c r="L297" i="9"/>
  <c r="K297" i="9"/>
  <c r="W297" i="9" s="1"/>
  <c r="AE296" i="9"/>
  <c r="AD296" i="9"/>
  <c r="AC296" i="9"/>
  <c r="AB296" i="9"/>
  <c r="AA296" i="9"/>
  <c r="Z296" i="9"/>
  <c r="Y296" i="9"/>
  <c r="V296" i="9"/>
  <c r="L296" i="9"/>
  <c r="K296" i="9"/>
  <c r="W296" i="9" s="1"/>
  <c r="AE295" i="9"/>
  <c r="AD295" i="9"/>
  <c r="AC295" i="9"/>
  <c r="AB295" i="9"/>
  <c r="AA295" i="9"/>
  <c r="Z295" i="9"/>
  <c r="Y295" i="9"/>
  <c r="V295" i="9"/>
  <c r="L295" i="9"/>
  <c r="K295" i="9"/>
  <c r="W295" i="9" s="1"/>
  <c r="AE294" i="9"/>
  <c r="AD294" i="9"/>
  <c r="AC294" i="9"/>
  <c r="AB294" i="9"/>
  <c r="AA294" i="9"/>
  <c r="Z294" i="9"/>
  <c r="Y294" i="9"/>
  <c r="V294" i="9"/>
  <c r="N294" i="9"/>
  <c r="X294" i="9" s="1"/>
  <c r="L294" i="9"/>
  <c r="K294" i="9"/>
  <c r="W294" i="9" s="1"/>
  <c r="AE293" i="9"/>
  <c r="AD293" i="9"/>
  <c r="AC293" i="9"/>
  <c r="AB293" i="9"/>
  <c r="AA293" i="9"/>
  <c r="Z293" i="9"/>
  <c r="Y293" i="9"/>
  <c r="V293" i="9"/>
  <c r="N293" i="9"/>
  <c r="X293" i="9" s="1"/>
  <c r="L293" i="9"/>
  <c r="K293" i="9"/>
  <c r="W293" i="9" s="1"/>
  <c r="AE292" i="9"/>
  <c r="AD292" i="9"/>
  <c r="AC292" i="9"/>
  <c r="AB292" i="9"/>
  <c r="AA292" i="9"/>
  <c r="Z292" i="9"/>
  <c r="Y292" i="9"/>
  <c r="V292" i="9"/>
  <c r="N292" i="9"/>
  <c r="X292" i="9" s="1"/>
  <c r="L292" i="9"/>
  <c r="K292" i="9"/>
  <c r="W292" i="9" s="1"/>
  <c r="AE291" i="9"/>
  <c r="AD291" i="9"/>
  <c r="AC291" i="9"/>
  <c r="AB291" i="9"/>
  <c r="AA291" i="9"/>
  <c r="Z291" i="9"/>
  <c r="Y291" i="9"/>
  <c r="V291" i="9"/>
  <c r="L291" i="9"/>
  <c r="K291" i="9"/>
  <c r="W291" i="9" s="1"/>
  <c r="AE290" i="9"/>
  <c r="AD290" i="9"/>
  <c r="AC290" i="9"/>
  <c r="AB290" i="9"/>
  <c r="AA290" i="9"/>
  <c r="Z290" i="9"/>
  <c r="Y290" i="9"/>
  <c r="V290" i="9"/>
  <c r="L290" i="9"/>
  <c r="K290" i="9"/>
  <c r="W290" i="9" s="1"/>
  <c r="AE289" i="9"/>
  <c r="AD289" i="9"/>
  <c r="AC289" i="9"/>
  <c r="AB289" i="9"/>
  <c r="AA289" i="9"/>
  <c r="Z289" i="9"/>
  <c r="Y289" i="9"/>
  <c r="V289" i="9"/>
  <c r="L289" i="9"/>
  <c r="K289" i="9"/>
  <c r="W289" i="9" s="1"/>
  <c r="AE288" i="9"/>
  <c r="AD288" i="9"/>
  <c r="AC288" i="9"/>
  <c r="AB288" i="9"/>
  <c r="AA288" i="9"/>
  <c r="Z288" i="9"/>
  <c r="Y288" i="9"/>
  <c r="V288" i="9"/>
  <c r="L288" i="9"/>
  <c r="K288" i="9"/>
  <c r="W288" i="9" s="1"/>
  <c r="AE287" i="9"/>
  <c r="AD287" i="9"/>
  <c r="AC287" i="9"/>
  <c r="AB287" i="9"/>
  <c r="AF287" i="9" s="1"/>
  <c r="AA287" i="9"/>
  <c r="Z287" i="9"/>
  <c r="Y287" i="9"/>
  <c r="V287" i="9"/>
  <c r="L287" i="9"/>
  <c r="K287" i="9"/>
  <c r="W287" i="9" s="1"/>
  <c r="AE286" i="9"/>
  <c r="AD286" i="9"/>
  <c r="AC286" i="9"/>
  <c r="AB286" i="9"/>
  <c r="AA286" i="9"/>
  <c r="Z286" i="9"/>
  <c r="Y286" i="9"/>
  <c r="V286" i="9"/>
  <c r="N286" i="9"/>
  <c r="X286" i="9" s="1"/>
  <c r="L286" i="9"/>
  <c r="K286" i="9"/>
  <c r="W286" i="9" s="1"/>
  <c r="AE285" i="9"/>
  <c r="AD285" i="9"/>
  <c r="AC285" i="9"/>
  <c r="AB285" i="9"/>
  <c r="AA285" i="9"/>
  <c r="Z285" i="9"/>
  <c r="Y285" i="9"/>
  <c r="V285" i="9"/>
  <c r="N285" i="9"/>
  <c r="X285" i="9" s="1"/>
  <c r="L285" i="9"/>
  <c r="K285" i="9"/>
  <c r="W285" i="9" s="1"/>
  <c r="AE284" i="9"/>
  <c r="AD284" i="9"/>
  <c r="AC284" i="9"/>
  <c r="AB284" i="9"/>
  <c r="AA284" i="9"/>
  <c r="Z284" i="9"/>
  <c r="Y284" i="9"/>
  <c r="V284" i="9"/>
  <c r="N284" i="9"/>
  <c r="X284" i="9" s="1"/>
  <c r="L284" i="9"/>
  <c r="K284" i="9"/>
  <c r="W284" i="9" s="1"/>
  <c r="AE283" i="9"/>
  <c r="AD283" i="9"/>
  <c r="AC283" i="9"/>
  <c r="AB283" i="9"/>
  <c r="AA283" i="9"/>
  <c r="Z283" i="9"/>
  <c r="Y283" i="9"/>
  <c r="V283" i="9"/>
  <c r="L283" i="9"/>
  <c r="K283" i="9"/>
  <c r="W283" i="9" s="1"/>
  <c r="AE282" i="9"/>
  <c r="AD282" i="9"/>
  <c r="AC282" i="9"/>
  <c r="AB282" i="9"/>
  <c r="AA282" i="9"/>
  <c r="Z282" i="9"/>
  <c r="Y282" i="9"/>
  <c r="V282" i="9"/>
  <c r="L282" i="9"/>
  <c r="K282" i="9"/>
  <c r="W282" i="9" s="1"/>
  <c r="AE281" i="9"/>
  <c r="AD281" i="9"/>
  <c r="AC281" i="9"/>
  <c r="AB281" i="9"/>
  <c r="AA281" i="9"/>
  <c r="Z281" i="9"/>
  <c r="Y281" i="9"/>
  <c r="V281" i="9"/>
  <c r="L281" i="9"/>
  <c r="K281" i="9"/>
  <c r="W281" i="9" s="1"/>
  <c r="AE280" i="9"/>
  <c r="AD280" i="9"/>
  <c r="AC280" i="9"/>
  <c r="AB280" i="9"/>
  <c r="AA280" i="9"/>
  <c r="Z280" i="9"/>
  <c r="Y280" i="9"/>
  <c r="V280" i="9"/>
  <c r="L280" i="9"/>
  <c r="K280" i="9"/>
  <c r="W280" i="9" s="1"/>
  <c r="AE279" i="9"/>
  <c r="AD279" i="9"/>
  <c r="AC279" i="9"/>
  <c r="AB279" i="9"/>
  <c r="AA279" i="9"/>
  <c r="Z279" i="9"/>
  <c r="Y279" i="9"/>
  <c r="V279" i="9"/>
  <c r="L279" i="9"/>
  <c r="K279" i="9"/>
  <c r="W279" i="9" s="1"/>
  <c r="AE278" i="9"/>
  <c r="AD278" i="9"/>
  <c r="AC278" i="9"/>
  <c r="AB278" i="9"/>
  <c r="AA278" i="9"/>
  <c r="Z278" i="9"/>
  <c r="Y278" i="9"/>
  <c r="V278" i="9"/>
  <c r="N278" i="9"/>
  <c r="X278" i="9" s="1"/>
  <c r="L278" i="9"/>
  <c r="K278" i="9"/>
  <c r="W278" i="9" s="1"/>
  <c r="AE277" i="9"/>
  <c r="AD277" i="9"/>
  <c r="AC277" i="9"/>
  <c r="AB277" i="9"/>
  <c r="AF277" i="9" s="1"/>
  <c r="AA277" i="9"/>
  <c r="Z277" i="9"/>
  <c r="Y277" i="9"/>
  <c r="V277" i="9"/>
  <c r="L277" i="9"/>
  <c r="K277" i="9"/>
  <c r="W277" i="9" s="1"/>
  <c r="AE276" i="9"/>
  <c r="AD276" i="9"/>
  <c r="AC276" i="9"/>
  <c r="AB276" i="9"/>
  <c r="AA276" i="9"/>
  <c r="Z276" i="9"/>
  <c r="Y276" i="9"/>
  <c r="V276" i="9"/>
  <c r="L276" i="9"/>
  <c r="K276" i="9"/>
  <c r="W276" i="9" s="1"/>
  <c r="AE275" i="9"/>
  <c r="AD275" i="9"/>
  <c r="AC275" i="9"/>
  <c r="AB275" i="9"/>
  <c r="AA275" i="9"/>
  <c r="Z275" i="9"/>
  <c r="Y275" i="9"/>
  <c r="V275" i="9"/>
  <c r="N275" i="9"/>
  <c r="X275" i="9" s="1"/>
  <c r="L275" i="9"/>
  <c r="K275" i="9"/>
  <c r="W275" i="9" s="1"/>
  <c r="AE274" i="9"/>
  <c r="AD274" i="9"/>
  <c r="AC274" i="9"/>
  <c r="AB274" i="9"/>
  <c r="AA274" i="9"/>
  <c r="Z274" i="9"/>
  <c r="Y274" i="9"/>
  <c r="V274" i="9"/>
  <c r="N274" i="9"/>
  <c r="X274" i="9" s="1"/>
  <c r="L274" i="9"/>
  <c r="K274" i="9"/>
  <c r="W274" i="9" s="1"/>
  <c r="AE273" i="9"/>
  <c r="AF273" i="9" s="1"/>
  <c r="AD273" i="9"/>
  <c r="AC273" i="9"/>
  <c r="AB273" i="9"/>
  <c r="AA273" i="9"/>
  <c r="Z273" i="9"/>
  <c r="Y273" i="9"/>
  <c r="X273" i="9"/>
  <c r="V273" i="9"/>
  <c r="N273" i="9"/>
  <c r="L273" i="9"/>
  <c r="K273" i="9"/>
  <c r="W273" i="9" s="1"/>
  <c r="AE272" i="9"/>
  <c r="AD272" i="9"/>
  <c r="AC272" i="9"/>
  <c r="AB272" i="9"/>
  <c r="AA272" i="9"/>
  <c r="Z272" i="9"/>
  <c r="Y272" i="9"/>
  <c r="V272" i="9"/>
  <c r="N272" i="9"/>
  <c r="X272" i="9" s="1"/>
  <c r="L272" i="9"/>
  <c r="K272" i="9"/>
  <c r="W272" i="9" s="1"/>
  <c r="AE271" i="9"/>
  <c r="AD271" i="9"/>
  <c r="AC271" i="9"/>
  <c r="AB271" i="9"/>
  <c r="AA271" i="9"/>
  <c r="Z271" i="9"/>
  <c r="Y271" i="9"/>
  <c r="V271" i="9"/>
  <c r="L271" i="9"/>
  <c r="K271" i="9"/>
  <c r="W271" i="9" s="1"/>
  <c r="AE270" i="9"/>
  <c r="AD270" i="9"/>
  <c r="AC270" i="9"/>
  <c r="AB270" i="9"/>
  <c r="AA270" i="9"/>
  <c r="Z270" i="9"/>
  <c r="Y270" i="9"/>
  <c r="AF270" i="9" s="1"/>
  <c r="X270" i="9"/>
  <c r="V270" i="9"/>
  <c r="L270" i="9"/>
  <c r="N270" i="9" s="1"/>
  <c r="K270" i="9"/>
  <c r="W270" i="9" s="1"/>
  <c r="AE269" i="9"/>
  <c r="AD269" i="9"/>
  <c r="AC269" i="9"/>
  <c r="AB269" i="9"/>
  <c r="AA269" i="9"/>
  <c r="Z269" i="9"/>
  <c r="Y269" i="9"/>
  <c r="V269" i="9"/>
  <c r="L269" i="9"/>
  <c r="K269" i="9"/>
  <c r="W269" i="9" s="1"/>
  <c r="AE268" i="9"/>
  <c r="AD268" i="9"/>
  <c r="AC268" i="9"/>
  <c r="AB268" i="9"/>
  <c r="AA268" i="9"/>
  <c r="Z268" i="9"/>
  <c r="Y268" i="9"/>
  <c r="V268" i="9"/>
  <c r="L268" i="9"/>
  <c r="K268" i="9"/>
  <c r="W268" i="9" s="1"/>
  <c r="AE267" i="9"/>
  <c r="AD267" i="9"/>
  <c r="AC267" i="9"/>
  <c r="AB267" i="9"/>
  <c r="AA267" i="9"/>
  <c r="Z267" i="9"/>
  <c r="Y267" i="9"/>
  <c r="V267" i="9"/>
  <c r="N267" i="9"/>
  <c r="X267" i="9" s="1"/>
  <c r="L267" i="9"/>
  <c r="K267" i="9"/>
  <c r="W267" i="9" s="1"/>
  <c r="AE266" i="9"/>
  <c r="AD266" i="9"/>
  <c r="AC266" i="9"/>
  <c r="AB266" i="9"/>
  <c r="AA266" i="9"/>
  <c r="Z266" i="9"/>
  <c r="Y266" i="9"/>
  <c r="V266" i="9"/>
  <c r="N266" i="9"/>
  <c r="X266" i="9" s="1"/>
  <c r="L266" i="9"/>
  <c r="K266" i="9"/>
  <c r="W266" i="9" s="1"/>
  <c r="AE265" i="9"/>
  <c r="AF265" i="9" s="1"/>
  <c r="AD265" i="9"/>
  <c r="AC265" i="9"/>
  <c r="AB265" i="9"/>
  <c r="AA265" i="9"/>
  <c r="Z265" i="9"/>
  <c r="Y265" i="9"/>
  <c r="X265" i="9"/>
  <c r="V265" i="9"/>
  <c r="N265" i="9"/>
  <c r="L265" i="9"/>
  <c r="K265" i="9"/>
  <c r="W265" i="9" s="1"/>
  <c r="AE264" i="9"/>
  <c r="AD264" i="9"/>
  <c r="AC264" i="9"/>
  <c r="AB264" i="9"/>
  <c r="AA264" i="9"/>
  <c r="Z264" i="9"/>
  <c r="Y264" i="9"/>
  <c r="V264" i="9"/>
  <c r="N264" i="9"/>
  <c r="X264" i="9" s="1"/>
  <c r="L264" i="9"/>
  <c r="K264" i="9"/>
  <c r="W264" i="9" s="1"/>
  <c r="AE263" i="9"/>
  <c r="AD263" i="9"/>
  <c r="AC263" i="9"/>
  <c r="AB263" i="9"/>
  <c r="AA263" i="9"/>
  <c r="Z263" i="9"/>
  <c r="Y263" i="9"/>
  <c r="V263" i="9"/>
  <c r="L263" i="9"/>
  <c r="K263" i="9"/>
  <c r="W263" i="9" s="1"/>
  <c r="AE262" i="9"/>
  <c r="AD262" i="9"/>
  <c r="AC262" i="9"/>
  <c r="AB262" i="9"/>
  <c r="AA262" i="9"/>
  <c r="Z262" i="9"/>
  <c r="Y262" i="9"/>
  <c r="AF262" i="9" s="1"/>
  <c r="X262" i="9"/>
  <c r="V262" i="9"/>
  <c r="L262" i="9"/>
  <c r="N262" i="9" s="1"/>
  <c r="K262" i="9"/>
  <c r="W262" i="9" s="1"/>
  <c r="AE261" i="9"/>
  <c r="AD261" i="9"/>
  <c r="AC261" i="9"/>
  <c r="AB261" i="9"/>
  <c r="AA261" i="9"/>
  <c r="Z261" i="9"/>
  <c r="Y261" i="9"/>
  <c r="V261" i="9"/>
  <c r="L261" i="9"/>
  <c r="K261" i="9"/>
  <c r="W261" i="9" s="1"/>
  <c r="AE260" i="9"/>
  <c r="AD260" i="9"/>
  <c r="AC260" i="9"/>
  <c r="AB260" i="9"/>
  <c r="AA260" i="9"/>
  <c r="Z260" i="9"/>
  <c r="Y260" i="9"/>
  <c r="V260" i="9"/>
  <c r="L260" i="9"/>
  <c r="K260" i="9"/>
  <c r="W260" i="9" s="1"/>
  <c r="AE259" i="9"/>
  <c r="AD259" i="9"/>
  <c r="AC259" i="9"/>
  <c r="AB259" i="9"/>
  <c r="AA259" i="9"/>
  <c r="Z259" i="9"/>
  <c r="Y259" i="9"/>
  <c r="V259" i="9"/>
  <c r="N259" i="9"/>
  <c r="X259" i="9" s="1"/>
  <c r="L259" i="9"/>
  <c r="K259" i="9"/>
  <c r="W259" i="9" s="1"/>
  <c r="AE258" i="9"/>
  <c r="AD258" i="9"/>
  <c r="AC258" i="9"/>
  <c r="AB258" i="9"/>
  <c r="AA258" i="9"/>
  <c r="Z258" i="9"/>
  <c r="Y258" i="9"/>
  <c r="V258" i="9"/>
  <c r="N258" i="9"/>
  <c r="X258" i="9" s="1"/>
  <c r="L258" i="9"/>
  <c r="K258" i="9"/>
  <c r="W258" i="9" s="1"/>
  <c r="AE257" i="9"/>
  <c r="AF257" i="9" s="1"/>
  <c r="AD257" i="9"/>
  <c r="AC257" i="9"/>
  <c r="AB257" i="9"/>
  <c r="AA257" i="9"/>
  <c r="Z257" i="9"/>
  <c r="Y257" i="9"/>
  <c r="X257" i="9"/>
  <c r="V257" i="9"/>
  <c r="N257" i="9"/>
  <c r="L257" i="9"/>
  <c r="K257" i="9"/>
  <c r="W257" i="9" s="1"/>
  <c r="AE256" i="9"/>
  <c r="AD256" i="9"/>
  <c r="AC256" i="9"/>
  <c r="AB256" i="9"/>
  <c r="AA256" i="9"/>
  <c r="Z256" i="9"/>
  <c r="Y256" i="9"/>
  <c r="V256" i="9"/>
  <c r="N256" i="9"/>
  <c r="X256" i="9" s="1"/>
  <c r="L256" i="9"/>
  <c r="K256" i="9"/>
  <c r="W256" i="9" s="1"/>
  <c r="AE255" i="9"/>
  <c r="AD255" i="9"/>
  <c r="AC255" i="9"/>
  <c r="AB255" i="9"/>
  <c r="AA255" i="9"/>
  <c r="Z255" i="9"/>
  <c r="Y255" i="9"/>
  <c r="V255" i="9"/>
  <c r="L255" i="9"/>
  <c r="K255" i="9"/>
  <c r="W255" i="9" s="1"/>
  <c r="AE254" i="9"/>
  <c r="AD254" i="9"/>
  <c r="AC254" i="9"/>
  <c r="AB254" i="9"/>
  <c r="AA254" i="9"/>
  <c r="Z254" i="9"/>
  <c r="Y254" i="9"/>
  <c r="AF254" i="9" s="1"/>
  <c r="X254" i="9"/>
  <c r="V254" i="9"/>
  <c r="L254" i="9"/>
  <c r="N254" i="9" s="1"/>
  <c r="K254" i="9"/>
  <c r="W254" i="9" s="1"/>
  <c r="AE253" i="9"/>
  <c r="AD253" i="9"/>
  <c r="AC253" i="9"/>
  <c r="AB253" i="9"/>
  <c r="AA253" i="9"/>
  <c r="Z253" i="9"/>
  <c r="Y253" i="9"/>
  <c r="V253" i="9"/>
  <c r="L253" i="9"/>
  <c r="K253" i="9"/>
  <c r="W253" i="9" s="1"/>
  <c r="AE252" i="9"/>
  <c r="AD252" i="9"/>
  <c r="AC252" i="9"/>
  <c r="AB252" i="9"/>
  <c r="AA252" i="9"/>
  <c r="Z252" i="9"/>
  <c r="Y252" i="9"/>
  <c r="V252" i="9"/>
  <c r="L252" i="9"/>
  <c r="K252" i="9"/>
  <c r="W252" i="9" s="1"/>
  <c r="AE251" i="9"/>
  <c r="AD251" i="9"/>
  <c r="AC251" i="9"/>
  <c r="AB251" i="9"/>
  <c r="AA251" i="9"/>
  <c r="Z251" i="9"/>
  <c r="Y251" i="9"/>
  <c r="V251" i="9"/>
  <c r="N251" i="9"/>
  <c r="X251" i="9" s="1"/>
  <c r="L251" i="9"/>
  <c r="K251" i="9"/>
  <c r="AE250" i="9"/>
  <c r="AD250" i="9"/>
  <c r="AC250" i="9"/>
  <c r="AB250" i="9"/>
  <c r="AA250" i="9"/>
  <c r="Z250" i="9"/>
  <c r="Y250" i="9"/>
  <c r="V250" i="9"/>
  <c r="N250" i="9"/>
  <c r="X250" i="9" s="1"/>
  <c r="L250" i="9"/>
  <c r="K250" i="9"/>
  <c r="W250" i="9" s="1"/>
  <c r="AE249" i="9"/>
  <c r="AF249" i="9" s="1"/>
  <c r="AD249" i="9"/>
  <c r="AC249" i="9"/>
  <c r="AB249" i="9"/>
  <c r="AA249" i="9"/>
  <c r="Z249" i="9"/>
  <c r="Y249" i="9"/>
  <c r="X249" i="9"/>
  <c r="V249" i="9"/>
  <c r="N249" i="9"/>
  <c r="L249" i="9"/>
  <c r="K249" i="9"/>
  <c r="W249" i="9" s="1"/>
  <c r="AE248" i="9"/>
  <c r="AD248" i="9"/>
  <c r="AC248" i="9"/>
  <c r="AB248" i="9"/>
  <c r="AA248" i="9"/>
  <c r="Z248" i="9"/>
  <c r="Y248" i="9"/>
  <c r="V248" i="9"/>
  <c r="N248" i="9"/>
  <c r="X248" i="9" s="1"/>
  <c r="L248" i="9"/>
  <c r="K248" i="9"/>
  <c r="AE247" i="9"/>
  <c r="AD247" i="9"/>
  <c r="AC247" i="9"/>
  <c r="AB247" i="9"/>
  <c r="AA247" i="9"/>
  <c r="Z247" i="9"/>
  <c r="Y247" i="9"/>
  <c r="V247" i="9"/>
  <c r="L247" i="9"/>
  <c r="K247" i="9"/>
  <c r="W247" i="9" s="1"/>
  <c r="AE246" i="9"/>
  <c r="AD246" i="9"/>
  <c r="AC246" i="9"/>
  <c r="AB246" i="9"/>
  <c r="AA246" i="9"/>
  <c r="Z246" i="9"/>
  <c r="Y246" i="9"/>
  <c r="AF246" i="9" s="1"/>
  <c r="V246" i="9"/>
  <c r="X246" i="9" s="1"/>
  <c r="L246" i="9"/>
  <c r="N246" i="9" s="1"/>
  <c r="K246" i="9"/>
  <c r="AE245" i="9"/>
  <c r="AD245" i="9"/>
  <c r="AC245" i="9"/>
  <c r="AB245" i="9"/>
  <c r="AA245" i="9"/>
  <c r="Z245" i="9"/>
  <c r="Y245" i="9"/>
  <c r="V245" i="9"/>
  <c r="L245" i="9"/>
  <c r="K245" i="9"/>
  <c r="W245" i="9" s="1"/>
  <c r="AE244" i="9"/>
  <c r="AD244" i="9"/>
  <c r="AC244" i="9"/>
  <c r="AB244" i="9"/>
  <c r="AA244" i="9"/>
  <c r="Z244" i="9"/>
  <c r="Y244" i="9"/>
  <c r="V244" i="9"/>
  <c r="L244" i="9"/>
  <c r="K244" i="9"/>
  <c r="W244" i="9" s="1"/>
  <c r="AE243" i="9"/>
  <c r="AD243" i="9"/>
  <c r="AC243" i="9"/>
  <c r="AB243" i="9"/>
  <c r="AA243" i="9"/>
  <c r="Z243" i="9"/>
  <c r="Y243" i="9"/>
  <c r="V243" i="9"/>
  <c r="N243" i="9"/>
  <c r="X243" i="9" s="1"/>
  <c r="L243" i="9"/>
  <c r="K243" i="9"/>
  <c r="AE242" i="9"/>
  <c r="AD242" i="9"/>
  <c r="AC242" i="9"/>
  <c r="AB242" i="9"/>
  <c r="AA242" i="9"/>
  <c r="Z242" i="9"/>
  <c r="Y242" i="9"/>
  <c r="V242" i="9"/>
  <c r="N242" i="9"/>
  <c r="X242" i="9" s="1"/>
  <c r="L242" i="9"/>
  <c r="K242" i="9"/>
  <c r="W242" i="9" s="1"/>
  <c r="AE241" i="9"/>
  <c r="AD241" i="9"/>
  <c r="AC241" i="9"/>
  <c r="AB241" i="9"/>
  <c r="AA241" i="9"/>
  <c r="Z241" i="9"/>
  <c r="Y241" i="9"/>
  <c r="AF241" i="9" s="1"/>
  <c r="X241" i="9"/>
  <c r="V241" i="9"/>
  <c r="N241" i="9"/>
  <c r="L241" i="9"/>
  <c r="K241" i="9"/>
  <c r="W241" i="9" s="1"/>
  <c r="AE240" i="9"/>
  <c r="AD240" i="9"/>
  <c r="AC240" i="9"/>
  <c r="AB240" i="9"/>
  <c r="AA240" i="9"/>
  <c r="Z240" i="9"/>
  <c r="Y240" i="9"/>
  <c r="V240" i="9"/>
  <c r="L240" i="9"/>
  <c r="K240" i="9"/>
  <c r="AE239" i="9"/>
  <c r="AD239" i="9"/>
  <c r="AC239" i="9"/>
  <c r="AB239" i="9"/>
  <c r="AA239" i="9"/>
  <c r="Z239" i="9"/>
  <c r="Y239" i="9"/>
  <c r="V239" i="9"/>
  <c r="L239" i="9"/>
  <c r="K239" i="9"/>
  <c r="W239" i="9" s="1"/>
  <c r="AE238" i="9"/>
  <c r="AF238" i="9" s="1"/>
  <c r="AD238" i="9"/>
  <c r="AC238" i="9"/>
  <c r="AB238" i="9"/>
  <c r="AA238" i="9"/>
  <c r="Z238" i="9"/>
  <c r="Y238" i="9"/>
  <c r="V238" i="9"/>
  <c r="X238" i="9" s="1"/>
  <c r="L238" i="9"/>
  <c r="N238" i="9" s="1"/>
  <c r="K238" i="9"/>
  <c r="AE237" i="9"/>
  <c r="AD237" i="9"/>
  <c r="AC237" i="9"/>
  <c r="AB237" i="9"/>
  <c r="AA237" i="9"/>
  <c r="Z237" i="9"/>
  <c r="Y237" i="9"/>
  <c r="V237" i="9"/>
  <c r="L237" i="9"/>
  <c r="K237" i="9"/>
  <c r="W237" i="9" s="1"/>
  <c r="AE236" i="9"/>
  <c r="AD236" i="9"/>
  <c r="AC236" i="9"/>
  <c r="AB236" i="9"/>
  <c r="AA236" i="9"/>
  <c r="Z236" i="9"/>
  <c r="Y236" i="9"/>
  <c r="V236" i="9"/>
  <c r="L236" i="9"/>
  <c r="K236" i="9"/>
  <c r="W236" i="9" s="1"/>
  <c r="AE235" i="9"/>
  <c r="AD235" i="9"/>
  <c r="AC235" i="9"/>
  <c r="AB235" i="9"/>
  <c r="AA235" i="9"/>
  <c r="Z235" i="9"/>
  <c r="Y235" i="9"/>
  <c r="V235" i="9"/>
  <c r="N235" i="9"/>
  <c r="X235" i="9" s="1"/>
  <c r="L235" i="9"/>
  <c r="K235" i="9"/>
  <c r="AE234" i="9"/>
  <c r="AD234" i="9"/>
  <c r="AC234" i="9"/>
  <c r="AB234" i="9"/>
  <c r="AA234" i="9"/>
  <c r="Z234" i="9"/>
  <c r="Y234" i="9"/>
  <c r="V234" i="9"/>
  <c r="N234" i="9"/>
  <c r="X234" i="9" s="1"/>
  <c r="L234" i="9"/>
  <c r="K234" i="9"/>
  <c r="W234" i="9" s="1"/>
  <c r="AE233" i="9"/>
  <c r="AD233" i="9"/>
  <c r="AC233" i="9"/>
  <c r="AB233" i="9"/>
  <c r="AA233" i="9"/>
  <c r="Z233" i="9"/>
  <c r="AF233" i="9" s="1"/>
  <c r="Y233" i="9"/>
  <c r="X233" i="9"/>
  <c r="V233" i="9"/>
  <c r="N233" i="9"/>
  <c r="L233" i="9"/>
  <c r="K233" i="9"/>
  <c r="W233" i="9" s="1"/>
  <c r="AE232" i="9"/>
  <c r="AD232" i="9"/>
  <c r="AC232" i="9"/>
  <c r="AB232" i="9"/>
  <c r="AA232" i="9"/>
  <c r="Z232" i="9"/>
  <c r="Y232" i="9"/>
  <c r="V232" i="9"/>
  <c r="L232" i="9"/>
  <c r="K232" i="9"/>
  <c r="AE231" i="9"/>
  <c r="AD231" i="9"/>
  <c r="AC231" i="9"/>
  <c r="AB231" i="9"/>
  <c r="AA231" i="9"/>
  <c r="Z231" i="9"/>
  <c r="Y231" i="9"/>
  <c r="V231" i="9"/>
  <c r="L231" i="9"/>
  <c r="K231" i="9"/>
  <c r="W231" i="9" s="1"/>
  <c r="AE230" i="9"/>
  <c r="AD230" i="9"/>
  <c r="AC230" i="9"/>
  <c r="AF230" i="9" s="1"/>
  <c r="AB230" i="9"/>
  <c r="AA230" i="9"/>
  <c r="Z230" i="9"/>
  <c r="Y230" i="9"/>
  <c r="V230" i="9"/>
  <c r="X230" i="9" s="1"/>
  <c r="L230" i="9"/>
  <c r="N230" i="9" s="1"/>
  <c r="K230" i="9"/>
  <c r="AE229" i="9"/>
  <c r="AD229" i="9"/>
  <c r="AC229" i="9"/>
  <c r="AB229" i="9"/>
  <c r="AA229" i="9"/>
  <c r="Z229" i="9"/>
  <c r="Y229" i="9"/>
  <c r="V229" i="9"/>
  <c r="L229" i="9"/>
  <c r="K229" i="9"/>
  <c r="W229" i="9" s="1"/>
  <c r="AE228" i="9"/>
  <c r="AD228" i="9"/>
  <c r="AC228" i="9"/>
  <c r="AB228" i="9"/>
  <c r="AA228" i="9"/>
  <c r="Z228" i="9"/>
  <c r="Y228" i="9"/>
  <c r="V228" i="9"/>
  <c r="L228" i="9"/>
  <c r="K228" i="9"/>
  <c r="W228" i="9" s="1"/>
  <c r="AE227" i="9"/>
  <c r="AD227" i="9"/>
  <c r="AC227" i="9"/>
  <c r="AB227" i="9"/>
  <c r="AA227" i="9"/>
  <c r="Z227" i="9"/>
  <c r="Y227" i="9"/>
  <c r="V227" i="9"/>
  <c r="N227" i="9"/>
  <c r="X227" i="9" s="1"/>
  <c r="L227" i="9"/>
  <c r="K227" i="9"/>
  <c r="AE226" i="9"/>
  <c r="AD226" i="9"/>
  <c r="AC226" i="9"/>
  <c r="AB226" i="9"/>
  <c r="AA226" i="9"/>
  <c r="Z226" i="9"/>
  <c r="Y226" i="9"/>
  <c r="V226" i="9"/>
  <c r="N226" i="9"/>
  <c r="X226" i="9" s="1"/>
  <c r="L226" i="9"/>
  <c r="K226" i="9"/>
  <c r="W226" i="9" s="1"/>
  <c r="AE225" i="9"/>
  <c r="AD225" i="9"/>
  <c r="AC225" i="9"/>
  <c r="AB225" i="9"/>
  <c r="AA225" i="9"/>
  <c r="Z225" i="9"/>
  <c r="AF225" i="9" s="1"/>
  <c r="Y225" i="9"/>
  <c r="X225" i="9"/>
  <c r="V225" i="9"/>
  <c r="N225" i="9"/>
  <c r="L225" i="9"/>
  <c r="K225" i="9"/>
  <c r="W225" i="9" s="1"/>
  <c r="AE224" i="9"/>
  <c r="AD224" i="9"/>
  <c r="AC224" i="9"/>
  <c r="AB224" i="9"/>
  <c r="AA224" i="9"/>
  <c r="Z224" i="9"/>
  <c r="Y224" i="9"/>
  <c r="V224" i="9"/>
  <c r="N224" i="9"/>
  <c r="X224" i="9" s="1"/>
  <c r="L224" i="9"/>
  <c r="K224" i="9"/>
  <c r="AE223" i="9"/>
  <c r="AD223" i="9"/>
  <c r="AC223" i="9"/>
  <c r="AB223" i="9"/>
  <c r="AA223" i="9"/>
  <c r="Z223" i="9"/>
  <c r="Y223" i="9"/>
  <c r="V223" i="9"/>
  <c r="L223" i="9"/>
  <c r="K223" i="9"/>
  <c r="W223" i="9" s="1"/>
  <c r="AE222" i="9"/>
  <c r="AD222" i="9"/>
  <c r="AC222" i="9"/>
  <c r="AB222" i="9"/>
  <c r="AA222" i="9"/>
  <c r="Z222" i="9"/>
  <c r="AF222" i="9" s="1"/>
  <c r="Y222" i="9"/>
  <c r="V222" i="9"/>
  <c r="X222" i="9" s="1"/>
  <c r="L222" i="9"/>
  <c r="N222" i="9" s="1"/>
  <c r="K222" i="9"/>
  <c r="AE221" i="9"/>
  <c r="AD221" i="9"/>
  <c r="AC221" i="9"/>
  <c r="AB221" i="9"/>
  <c r="AA221" i="9"/>
  <c r="Z221" i="9"/>
  <c r="Y221" i="9"/>
  <c r="V221" i="9"/>
  <c r="L221" i="9"/>
  <c r="K221" i="9"/>
  <c r="W221" i="9" s="1"/>
  <c r="AE220" i="9"/>
  <c r="AD220" i="9"/>
  <c r="AC220" i="9"/>
  <c r="AB220" i="9"/>
  <c r="AA220" i="9"/>
  <c r="Z220" i="9"/>
  <c r="Y220" i="9"/>
  <c r="V220" i="9"/>
  <c r="L220" i="9"/>
  <c r="K220" i="9"/>
  <c r="W220" i="9" s="1"/>
  <c r="AE219" i="9"/>
  <c r="AD219" i="9"/>
  <c r="AC219" i="9"/>
  <c r="AB219" i="9"/>
  <c r="AA219" i="9"/>
  <c r="Z219" i="9"/>
  <c r="Y219" i="9"/>
  <c r="V219" i="9"/>
  <c r="N219" i="9"/>
  <c r="X219" i="9" s="1"/>
  <c r="L219" i="9"/>
  <c r="K219" i="9"/>
  <c r="AE218" i="9"/>
  <c r="AD218" i="9"/>
  <c r="AC218" i="9"/>
  <c r="AB218" i="9"/>
  <c r="AA218" i="9"/>
  <c r="Z218" i="9"/>
  <c r="Y218" i="9"/>
  <c r="V218" i="9"/>
  <c r="N218" i="9"/>
  <c r="X218" i="9" s="1"/>
  <c r="L218" i="9"/>
  <c r="K218" i="9"/>
  <c r="W218" i="9" s="1"/>
  <c r="AE217" i="9"/>
  <c r="AD217" i="9"/>
  <c r="AC217" i="9"/>
  <c r="AB217" i="9"/>
  <c r="AA217" i="9"/>
  <c r="Z217" i="9"/>
  <c r="Y217" i="9"/>
  <c r="AF217" i="9" s="1"/>
  <c r="X217" i="9"/>
  <c r="V217" i="9"/>
  <c r="N217" i="9"/>
  <c r="L217" i="9"/>
  <c r="K217" i="9"/>
  <c r="W217" i="9" s="1"/>
  <c r="AE216" i="9"/>
  <c r="AD216" i="9"/>
  <c r="AC216" i="9"/>
  <c r="AB216" i="9"/>
  <c r="AA216" i="9"/>
  <c r="Z216" i="9"/>
  <c r="Y216" i="9"/>
  <c r="V216" i="9"/>
  <c r="N216" i="9"/>
  <c r="X216" i="9" s="1"/>
  <c r="L216" i="9"/>
  <c r="K216" i="9"/>
  <c r="AE215" i="9"/>
  <c r="AD215" i="9"/>
  <c r="AC215" i="9"/>
  <c r="AB215" i="9"/>
  <c r="AA215" i="9"/>
  <c r="Z215" i="9"/>
  <c r="Y215" i="9"/>
  <c r="V215" i="9"/>
  <c r="L215" i="9"/>
  <c r="K215" i="9"/>
  <c r="W215" i="9" s="1"/>
  <c r="AE214" i="9"/>
  <c r="AD214" i="9"/>
  <c r="AC214" i="9"/>
  <c r="AB214" i="9"/>
  <c r="AA214" i="9"/>
  <c r="Z214" i="9"/>
  <c r="Y214" i="9"/>
  <c r="AF214" i="9" s="1"/>
  <c r="V214" i="9"/>
  <c r="X214" i="9" s="1"/>
  <c r="L214" i="9"/>
  <c r="N214" i="9" s="1"/>
  <c r="K214" i="9"/>
  <c r="AE213" i="9"/>
  <c r="AD213" i="9"/>
  <c r="AC213" i="9"/>
  <c r="AB213" i="9"/>
  <c r="AA213" i="9"/>
  <c r="Z213" i="9"/>
  <c r="Y213" i="9"/>
  <c r="V213" i="9"/>
  <c r="L213" i="9"/>
  <c r="K213" i="9"/>
  <c r="W213" i="9" s="1"/>
  <c r="AE212" i="9"/>
  <c r="AD212" i="9"/>
  <c r="AC212" i="9"/>
  <c r="AB212" i="9"/>
  <c r="AA212" i="9"/>
  <c r="Z212" i="9"/>
  <c r="Y212" i="9"/>
  <c r="V212" i="9"/>
  <c r="L212" i="9"/>
  <c r="K212" i="9"/>
  <c r="W212" i="9" s="1"/>
  <c r="AE211" i="9"/>
  <c r="AD211" i="9"/>
  <c r="AC211" i="9"/>
  <c r="AB211" i="9"/>
  <c r="AA211" i="9"/>
  <c r="Z211" i="9"/>
  <c r="Y211" i="9"/>
  <c r="V211" i="9"/>
  <c r="N211" i="9"/>
  <c r="X211" i="9" s="1"/>
  <c r="L211" i="9"/>
  <c r="K211" i="9"/>
  <c r="AE210" i="9"/>
  <c r="AD210" i="9"/>
  <c r="AC210" i="9"/>
  <c r="AB210" i="9"/>
  <c r="AA210" i="9"/>
  <c r="Z210" i="9"/>
  <c r="Y210" i="9"/>
  <c r="V210" i="9"/>
  <c r="N210" i="9"/>
  <c r="X210" i="9" s="1"/>
  <c r="L210" i="9"/>
  <c r="K210" i="9"/>
  <c r="W210" i="9" s="1"/>
  <c r="AF209" i="9"/>
  <c r="AE209" i="9"/>
  <c r="AD209" i="9"/>
  <c r="AC209" i="9"/>
  <c r="AB209" i="9"/>
  <c r="AA209" i="9"/>
  <c r="Z209" i="9"/>
  <c r="Y209" i="9"/>
  <c r="X209" i="9"/>
  <c r="V209" i="9"/>
  <c r="N209" i="9"/>
  <c r="L209" i="9"/>
  <c r="K209" i="9"/>
  <c r="W209" i="9" s="1"/>
  <c r="AE208" i="9"/>
  <c r="AD208" i="9"/>
  <c r="AC208" i="9"/>
  <c r="AF208" i="9" s="1"/>
  <c r="AB208" i="9"/>
  <c r="AA208" i="9"/>
  <c r="Z208" i="9"/>
  <c r="Y208" i="9"/>
  <c r="V208" i="9"/>
  <c r="L208" i="9"/>
  <c r="K208" i="9"/>
  <c r="AE207" i="9"/>
  <c r="AD207" i="9"/>
  <c r="AC207" i="9"/>
  <c r="AB207" i="9"/>
  <c r="AA207" i="9"/>
  <c r="Z207" i="9"/>
  <c r="Y207" i="9"/>
  <c r="V207" i="9"/>
  <c r="L207" i="9"/>
  <c r="K207" i="9"/>
  <c r="W207" i="9" s="1"/>
  <c r="AE206" i="9"/>
  <c r="AD206" i="9"/>
  <c r="AC206" i="9"/>
  <c r="AB206" i="9"/>
  <c r="AA206" i="9"/>
  <c r="Z206" i="9"/>
  <c r="AF206" i="9" s="1"/>
  <c r="Y206" i="9"/>
  <c r="V206" i="9"/>
  <c r="L206" i="9"/>
  <c r="N206" i="9" s="1"/>
  <c r="X206" i="9" s="1"/>
  <c r="K206" i="9"/>
  <c r="AE205" i="9"/>
  <c r="AD205" i="9"/>
  <c r="AC205" i="9"/>
  <c r="AB205" i="9"/>
  <c r="AF205" i="9" s="1"/>
  <c r="AA205" i="9"/>
  <c r="Z205" i="9"/>
  <c r="Y205" i="9"/>
  <c r="V205" i="9"/>
  <c r="L205" i="9"/>
  <c r="K205" i="9"/>
  <c r="AE204" i="9"/>
  <c r="AD204" i="9"/>
  <c r="AC204" i="9"/>
  <c r="AB204" i="9"/>
  <c r="AA204" i="9"/>
  <c r="Z204" i="9"/>
  <c r="Y204" i="9"/>
  <c r="V204" i="9"/>
  <c r="K204" i="9"/>
  <c r="AE203" i="9"/>
  <c r="AD203" i="9"/>
  <c r="AC203" i="9"/>
  <c r="AB203" i="9"/>
  <c r="AA203" i="9"/>
  <c r="Z203" i="9"/>
  <c r="Y203" i="9"/>
  <c r="V203" i="9"/>
  <c r="N203" i="9"/>
  <c r="X203" i="9" s="1"/>
  <c r="K203" i="9"/>
  <c r="L203" i="9" s="1"/>
  <c r="AE202" i="9"/>
  <c r="AD202" i="9"/>
  <c r="AC202" i="9"/>
  <c r="AB202" i="9"/>
  <c r="AA202" i="9"/>
  <c r="Z202" i="9"/>
  <c r="Y202" i="9"/>
  <c r="V202" i="9"/>
  <c r="K202" i="9"/>
  <c r="AE201" i="9"/>
  <c r="AD201" i="9"/>
  <c r="AC201" i="9"/>
  <c r="AB201" i="9"/>
  <c r="AA201" i="9"/>
  <c r="Z201" i="9"/>
  <c r="Y201" i="9"/>
  <c r="AF201" i="9" s="1"/>
  <c r="V201" i="9"/>
  <c r="K201" i="9"/>
  <c r="W201" i="9" s="1"/>
  <c r="AE200" i="9"/>
  <c r="AD200" i="9"/>
  <c r="AC200" i="9"/>
  <c r="AB200" i="9"/>
  <c r="AA200" i="9"/>
  <c r="Z200" i="9"/>
  <c r="Y200" i="9"/>
  <c r="V200" i="9"/>
  <c r="L200" i="9"/>
  <c r="K200" i="9"/>
  <c r="AE199" i="9"/>
  <c r="AD199" i="9"/>
  <c r="AC199" i="9"/>
  <c r="AB199" i="9"/>
  <c r="AA199" i="9"/>
  <c r="Z199" i="9"/>
  <c r="Y199" i="9"/>
  <c r="V199" i="9"/>
  <c r="L199" i="9"/>
  <c r="K199" i="9"/>
  <c r="W199" i="9" s="1"/>
  <c r="AE198" i="9"/>
  <c r="AD198" i="9"/>
  <c r="AC198" i="9"/>
  <c r="AB198" i="9"/>
  <c r="AA198" i="9"/>
  <c r="Z198" i="9"/>
  <c r="Y198" i="9"/>
  <c r="AF198" i="9" s="1"/>
  <c r="V198" i="9"/>
  <c r="L198" i="9"/>
  <c r="N198" i="9" s="1"/>
  <c r="X198" i="9" s="1"/>
  <c r="K198" i="9"/>
  <c r="AE197" i="9"/>
  <c r="AD197" i="9"/>
  <c r="AC197" i="9"/>
  <c r="AB197" i="9"/>
  <c r="AA197" i="9"/>
  <c r="Z197" i="9"/>
  <c r="Y197" i="9"/>
  <c r="V197" i="9"/>
  <c r="L197" i="9"/>
  <c r="K197" i="9"/>
  <c r="W197" i="9" s="1"/>
  <c r="AE196" i="9"/>
  <c r="AD196" i="9"/>
  <c r="AC196" i="9"/>
  <c r="AB196" i="9"/>
  <c r="AA196" i="9"/>
  <c r="Z196" i="9"/>
  <c r="Y196" i="9"/>
  <c r="V196" i="9"/>
  <c r="K196" i="9"/>
  <c r="AE195" i="9"/>
  <c r="AD195" i="9"/>
  <c r="AC195" i="9"/>
  <c r="AB195" i="9"/>
  <c r="AA195" i="9"/>
  <c r="Z195" i="9"/>
  <c r="Y195" i="9"/>
  <c r="V195" i="9"/>
  <c r="N195" i="9"/>
  <c r="X195" i="9" s="1"/>
  <c r="K195" i="9"/>
  <c r="L195" i="9" s="1"/>
  <c r="AE194" i="9"/>
  <c r="AD194" i="9"/>
  <c r="AC194" i="9"/>
  <c r="AB194" i="9"/>
  <c r="AA194" i="9"/>
  <c r="Z194" i="9"/>
  <c r="Y194" i="9"/>
  <c r="V194" i="9"/>
  <c r="K194" i="9"/>
  <c r="AE193" i="9"/>
  <c r="AD193" i="9"/>
  <c r="AC193" i="9"/>
  <c r="AB193" i="9"/>
  <c r="AA193" i="9"/>
  <c r="Z193" i="9"/>
  <c r="Y193" i="9"/>
  <c r="V193" i="9"/>
  <c r="K193" i="9"/>
  <c r="W193" i="9" s="1"/>
  <c r="AE192" i="9"/>
  <c r="AD192" i="9"/>
  <c r="AC192" i="9"/>
  <c r="AB192" i="9"/>
  <c r="AA192" i="9"/>
  <c r="Z192" i="9"/>
  <c r="Y192" i="9"/>
  <c r="V192" i="9"/>
  <c r="L192" i="9"/>
  <c r="K192" i="9"/>
  <c r="AE191" i="9"/>
  <c r="AD191" i="9"/>
  <c r="AC191" i="9"/>
  <c r="AB191" i="9"/>
  <c r="AA191" i="9"/>
  <c r="Z191" i="9"/>
  <c r="Y191" i="9"/>
  <c r="V191" i="9"/>
  <c r="L191" i="9"/>
  <c r="K191" i="9"/>
  <c r="W191" i="9" s="1"/>
  <c r="AE190" i="9"/>
  <c r="AF190" i="9" s="1"/>
  <c r="AD190" i="9"/>
  <c r="AC190" i="9"/>
  <c r="AB190" i="9"/>
  <c r="AA190" i="9"/>
  <c r="Z190" i="9"/>
  <c r="Y190" i="9"/>
  <c r="X190" i="9"/>
  <c r="V190" i="9"/>
  <c r="L190" i="9"/>
  <c r="N190" i="9" s="1"/>
  <c r="K190" i="9"/>
  <c r="AE189" i="9"/>
  <c r="AD189" i="9"/>
  <c r="AC189" i="9"/>
  <c r="AB189" i="9"/>
  <c r="AA189" i="9"/>
  <c r="Z189" i="9"/>
  <c r="Y189" i="9"/>
  <c r="V189" i="9"/>
  <c r="K189" i="9"/>
  <c r="AE188" i="9"/>
  <c r="AD188" i="9"/>
  <c r="AC188" i="9"/>
  <c r="AB188" i="9"/>
  <c r="AA188" i="9"/>
  <c r="AF188" i="9" s="1"/>
  <c r="Z188" i="9"/>
  <c r="Y188" i="9"/>
  <c r="V188" i="9"/>
  <c r="K188" i="9"/>
  <c r="AE187" i="9"/>
  <c r="AD187" i="9"/>
  <c r="AC187" i="9"/>
  <c r="AB187" i="9"/>
  <c r="AA187" i="9"/>
  <c r="Z187" i="9"/>
  <c r="Y187" i="9"/>
  <c r="V187" i="9"/>
  <c r="N187" i="9"/>
  <c r="X187" i="9" s="1"/>
  <c r="K187" i="9"/>
  <c r="L187" i="9" s="1"/>
  <c r="AE186" i="9"/>
  <c r="AD186" i="9"/>
  <c r="AC186" i="9"/>
  <c r="AB186" i="9"/>
  <c r="AA186" i="9"/>
  <c r="Z186" i="9"/>
  <c r="Y186" i="9"/>
  <c r="V186" i="9"/>
  <c r="K186" i="9"/>
  <c r="AE185" i="9"/>
  <c r="AD185" i="9"/>
  <c r="AC185" i="9"/>
  <c r="AB185" i="9"/>
  <c r="AA185" i="9"/>
  <c r="Z185" i="9"/>
  <c r="Y185" i="9"/>
  <c r="V185" i="9"/>
  <c r="K185" i="9"/>
  <c r="W185" i="9" s="1"/>
  <c r="AE184" i="9"/>
  <c r="AD184" i="9"/>
  <c r="AC184" i="9"/>
  <c r="AB184" i="9"/>
  <c r="AA184" i="9"/>
  <c r="Z184" i="9"/>
  <c r="Y184" i="9"/>
  <c r="V184" i="9"/>
  <c r="N184" i="9"/>
  <c r="X184" i="9" s="1"/>
  <c r="L184" i="9"/>
  <c r="K184" i="9"/>
  <c r="AE183" i="9"/>
  <c r="AD183" i="9"/>
  <c r="AC183" i="9"/>
  <c r="AB183" i="9"/>
  <c r="AA183" i="9"/>
  <c r="Z183" i="9"/>
  <c r="Y183" i="9"/>
  <c r="V183" i="9"/>
  <c r="L183" i="9"/>
  <c r="K183" i="9"/>
  <c r="W183" i="9" s="1"/>
  <c r="AE182" i="9"/>
  <c r="AD182" i="9"/>
  <c r="AC182" i="9"/>
  <c r="AB182" i="9"/>
  <c r="AA182" i="9"/>
  <c r="Z182" i="9"/>
  <c r="Y182" i="9"/>
  <c r="V182" i="9"/>
  <c r="K182" i="9"/>
  <c r="W182" i="9" s="1"/>
  <c r="AE181" i="9"/>
  <c r="AD181" i="9"/>
  <c r="AC181" i="9"/>
  <c r="AB181" i="9"/>
  <c r="AA181" i="9"/>
  <c r="Z181" i="9"/>
  <c r="Y181" i="9"/>
  <c r="V181" i="9"/>
  <c r="K181" i="9"/>
  <c r="AF180" i="9"/>
  <c r="AE180" i="9"/>
  <c r="AD180" i="9"/>
  <c r="AC180" i="9"/>
  <c r="AB180" i="9"/>
  <c r="AA180" i="9"/>
  <c r="Z180" i="9"/>
  <c r="Y180" i="9"/>
  <c r="V180" i="9"/>
  <c r="L180" i="9"/>
  <c r="K180" i="9"/>
  <c r="W180" i="9" s="1"/>
  <c r="AE179" i="9"/>
  <c r="AD179" i="9"/>
  <c r="AC179" i="9"/>
  <c r="AB179" i="9"/>
  <c r="AA179" i="9"/>
  <c r="Z179" i="9"/>
  <c r="AF179" i="9" s="1"/>
  <c r="Y179" i="9"/>
  <c r="V179" i="9"/>
  <c r="K179" i="9"/>
  <c r="AE178" i="9"/>
  <c r="AD178" i="9"/>
  <c r="AC178" i="9"/>
  <c r="AB178" i="9"/>
  <c r="AA178" i="9"/>
  <c r="Z178" i="9"/>
  <c r="Y178" i="9"/>
  <c r="V178" i="9"/>
  <c r="K178" i="9"/>
  <c r="AE177" i="9"/>
  <c r="AD177" i="9"/>
  <c r="AC177" i="9"/>
  <c r="AB177" i="9"/>
  <c r="AF177" i="9" s="1"/>
  <c r="AA177" i="9"/>
  <c r="Z177" i="9"/>
  <c r="Y177" i="9"/>
  <c r="V177" i="9"/>
  <c r="K177" i="9"/>
  <c r="AE176" i="9"/>
  <c r="AD176" i="9"/>
  <c r="AC176" i="9"/>
  <c r="AB176" i="9"/>
  <c r="AA176" i="9"/>
  <c r="Z176" i="9"/>
  <c r="Y176" i="9"/>
  <c r="AF176" i="9" s="1"/>
  <c r="V176" i="9"/>
  <c r="K176" i="9"/>
  <c r="W176" i="9" s="1"/>
  <c r="AE175" i="9"/>
  <c r="AD175" i="9"/>
  <c r="AC175" i="9"/>
  <c r="AB175" i="9"/>
  <c r="AA175" i="9"/>
  <c r="Z175" i="9"/>
  <c r="Y175" i="9"/>
  <c r="V175" i="9"/>
  <c r="N175" i="9"/>
  <c r="X175" i="9" s="1"/>
  <c r="L175" i="9"/>
  <c r="K175" i="9"/>
  <c r="W175" i="9" s="1"/>
  <c r="AE174" i="9"/>
  <c r="AD174" i="9"/>
  <c r="AC174" i="9"/>
  <c r="AB174" i="9"/>
  <c r="AA174" i="9"/>
  <c r="Z174" i="9"/>
  <c r="Y174" i="9"/>
  <c r="V174" i="9"/>
  <c r="K174" i="9"/>
  <c r="AE173" i="9"/>
  <c r="AD173" i="9"/>
  <c r="AC173" i="9"/>
  <c r="AB173" i="9"/>
  <c r="AA173" i="9"/>
  <c r="Z173" i="9"/>
  <c r="Y173" i="9"/>
  <c r="AF173" i="9" s="1"/>
  <c r="V173" i="9"/>
  <c r="K173" i="9"/>
  <c r="AE172" i="9"/>
  <c r="AD172" i="9"/>
  <c r="AC172" i="9"/>
  <c r="AB172" i="9"/>
  <c r="AA172" i="9"/>
  <c r="Z172" i="9"/>
  <c r="Y172" i="9"/>
  <c r="V172" i="9"/>
  <c r="K172" i="9"/>
  <c r="W172" i="9" s="1"/>
  <c r="AE171" i="9"/>
  <c r="AD171" i="9"/>
  <c r="AC171" i="9"/>
  <c r="AB171" i="9"/>
  <c r="AA171" i="9"/>
  <c r="Z171" i="9"/>
  <c r="Y171" i="9"/>
  <c r="V171" i="9"/>
  <c r="K171" i="9"/>
  <c r="AE170" i="9"/>
  <c r="AD170" i="9"/>
  <c r="AC170" i="9"/>
  <c r="AB170" i="9"/>
  <c r="AA170" i="9"/>
  <c r="Z170" i="9"/>
  <c r="Y170" i="9"/>
  <c r="V170" i="9"/>
  <c r="N170" i="9"/>
  <c r="X170" i="9" s="1"/>
  <c r="K170" i="9"/>
  <c r="L170" i="9" s="1"/>
  <c r="AE169" i="9"/>
  <c r="AD169" i="9"/>
  <c r="AC169" i="9"/>
  <c r="AB169" i="9"/>
  <c r="AA169" i="9"/>
  <c r="Z169" i="9"/>
  <c r="Y169" i="9"/>
  <c r="V169" i="9"/>
  <c r="L169" i="9"/>
  <c r="K169" i="9"/>
  <c r="AE168" i="9"/>
  <c r="AD168" i="9"/>
  <c r="AC168" i="9"/>
  <c r="AB168" i="9"/>
  <c r="AA168" i="9"/>
  <c r="Z168" i="9"/>
  <c r="Y168" i="9"/>
  <c r="W168" i="9"/>
  <c r="V168" i="9"/>
  <c r="L168" i="9"/>
  <c r="K168" i="9"/>
  <c r="AE167" i="9"/>
  <c r="AD167" i="9"/>
  <c r="AC167" i="9"/>
  <c r="AB167" i="9"/>
  <c r="AA167" i="9"/>
  <c r="Z167" i="9"/>
  <c r="Y167" i="9"/>
  <c r="W167" i="9"/>
  <c r="V167" i="9"/>
  <c r="K167" i="9"/>
  <c r="L167" i="9" s="1"/>
  <c r="N167" i="9" s="1"/>
  <c r="X167" i="9" s="1"/>
  <c r="AE166" i="9"/>
  <c r="AD166" i="9"/>
  <c r="AC166" i="9"/>
  <c r="AB166" i="9"/>
  <c r="AA166" i="9"/>
  <c r="Z166" i="9"/>
  <c r="Y166" i="9"/>
  <c r="V166" i="9"/>
  <c r="N166" i="9"/>
  <c r="X166" i="9" s="1"/>
  <c r="K166" i="9"/>
  <c r="L166" i="9" s="1"/>
  <c r="AE165" i="9"/>
  <c r="AD165" i="9"/>
  <c r="AC165" i="9"/>
  <c r="AB165" i="9"/>
  <c r="AA165" i="9"/>
  <c r="Z165" i="9"/>
  <c r="Y165" i="9"/>
  <c r="V165" i="9"/>
  <c r="W165" i="9" s="1"/>
  <c r="L165" i="9"/>
  <c r="K165" i="9"/>
  <c r="AE164" i="9"/>
  <c r="AD164" i="9"/>
  <c r="AC164" i="9"/>
  <c r="AB164" i="9"/>
  <c r="AA164" i="9"/>
  <c r="Z164" i="9"/>
  <c r="Y164" i="9"/>
  <c r="W164" i="9"/>
  <c r="V164" i="9"/>
  <c r="K164" i="9"/>
  <c r="L164" i="9" s="1"/>
  <c r="AE163" i="9"/>
  <c r="AD163" i="9"/>
  <c r="AC163" i="9"/>
  <c r="AB163" i="9"/>
  <c r="AA163" i="9"/>
  <c r="Z163" i="9"/>
  <c r="Y163" i="9"/>
  <c r="V163" i="9"/>
  <c r="K163" i="9"/>
  <c r="AE162" i="9"/>
  <c r="AD162" i="9"/>
  <c r="AC162" i="9"/>
  <c r="AB162" i="9"/>
  <c r="AA162" i="9"/>
  <c r="Z162" i="9"/>
  <c r="Y162" i="9"/>
  <c r="V162" i="9"/>
  <c r="W162" i="9" s="1"/>
  <c r="L162" i="9"/>
  <c r="K162" i="9"/>
  <c r="AE161" i="9"/>
  <c r="AD161" i="9"/>
  <c r="AC161" i="9"/>
  <c r="AB161" i="9"/>
  <c r="AA161" i="9"/>
  <c r="Z161" i="9"/>
  <c r="Y161" i="9"/>
  <c r="V161" i="9"/>
  <c r="L161" i="9"/>
  <c r="K161" i="9"/>
  <c r="W161" i="9" s="1"/>
  <c r="AE160" i="9"/>
  <c r="AD160" i="9"/>
  <c r="AC160" i="9"/>
  <c r="AB160" i="9"/>
  <c r="AA160" i="9"/>
  <c r="Z160" i="9"/>
  <c r="Y160" i="9"/>
  <c r="V160" i="9"/>
  <c r="K160" i="9"/>
  <c r="W160" i="9" s="1"/>
  <c r="AE159" i="9"/>
  <c r="AD159" i="9"/>
  <c r="AC159" i="9"/>
  <c r="AB159" i="9"/>
  <c r="AA159" i="9"/>
  <c r="Z159" i="9"/>
  <c r="Y159" i="9"/>
  <c r="W159" i="9"/>
  <c r="V159" i="9"/>
  <c r="L159" i="9"/>
  <c r="K159" i="9"/>
  <c r="AE158" i="9"/>
  <c r="AD158" i="9"/>
  <c r="AC158" i="9"/>
  <c r="AB158" i="9"/>
  <c r="AA158" i="9"/>
  <c r="Z158" i="9"/>
  <c r="Y158" i="9"/>
  <c r="V158" i="9"/>
  <c r="K158" i="9"/>
  <c r="W158" i="9" s="1"/>
  <c r="AE157" i="9"/>
  <c r="AD157" i="9"/>
  <c r="AC157" i="9"/>
  <c r="AB157" i="9"/>
  <c r="AA157" i="9"/>
  <c r="Z157" i="9"/>
  <c r="Y157" i="9"/>
  <c r="V157" i="9"/>
  <c r="W157" i="9" s="1"/>
  <c r="L157" i="9"/>
  <c r="N157" i="9" s="1"/>
  <c r="K157" i="9"/>
  <c r="AE156" i="9"/>
  <c r="AD156" i="9"/>
  <c r="AC156" i="9"/>
  <c r="AB156" i="9"/>
  <c r="AA156" i="9"/>
  <c r="Z156" i="9"/>
  <c r="Y156" i="9"/>
  <c r="V156" i="9"/>
  <c r="K156" i="9"/>
  <c r="W156" i="9" s="1"/>
  <c r="AE155" i="9"/>
  <c r="AD155" i="9"/>
  <c r="AC155" i="9"/>
  <c r="AB155" i="9"/>
  <c r="AA155" i="9"/>
  <c r="Z155" i="9"/>
  <c r="Y155" i="9"/>
  <c r="V155" i="9"/>
  <c r="W155" i="9" s="1"/>
  <c r="L155" i="9"/>
  <c r="N155" i="9" s="1"/>
  <c r="K155" i="9"/>
  <c r="AE154" i="9"/>
  <c r="AD154" i="9"/>
  <c r="AC154" i="9"/>
  <c r="AB154" i="9"/>
  <c r="AA154" i="9"/>
  <c r="Z154" i="9"/>
  <c r="Y154" i="9"/>
  <c r="V154" i="9"/>
  <c r="K154" i="9"/>
  <c r="W154" i="9" s="1"/>
  <c r="AE153" i="9"/>
  <c r="AD153" i="9"/>
  <c r="AC153" i="9"/>
  <c r="AB153" i="9"/>
  <c r="AA153" i="9"/>
  <c r="Z153" i="9"/>
  <c r="Y153" i="9"/>
  <c r="V153" i="9"/>
  <c r="W153" i="9" s="1"/>
  <c r="L153" i="9"/>
  <c r="N153" i="9" s="1"/>
  <c r="K153" i="9"/>
  <c r="AE152" i="9"/>
  <c r="AD152" i="9"/>
  <c r="AC152" i="9"/>
  <c r="AB152" i="9"/>
  <c r="AA152" i="9"/>
  <c r="Z152" i="9"/>
  <c r="Y152" i="9"/>
  <c r="V152" i="9"/>
  <c r="K152" i="9"/>
  <c r="W152" i="9" s="1"/>
  <c r="AE151" i="9"/>
  <c r="AD151" i="9"/>
  <c r="AC151" i="9"/>
  <c r="AB151" i="9"/>
  <c r="AA151" i="9"/>
  <c r="Z151" i="9"/>
  <c r="Y151" i="9"/>
  <c r="V151" i="9"/>
  <c r="W151" i="9" s="1"/>
  <c r="L151" i="9"/>
  <c r="N151" i="9" s="1"/>
  <c r="K151" i="9"/>
  <c r="AE150" i="9"/>
  <c r="AD150" i="9"/>
  <c r="AC150" i="9"/>
  <c r="AB150" i="9"/>
  <c r="AA150" i="9"/>
  <c r="Z150" i="9"/>
  <c r="Y150" i="9"/>
  <c r="V150" i="9"/>
  <c r="K150" i="9"/>
  <c r="W150" i="9" s="1"/>
  <c r="AE149" i="9"/>
  <c r="AD149" i="9"/>
  <c r="AC149" i="9"/>
  <c r="AB149" i="9"/>
  <c r="AA149" i="9"/>
  <c r="Z149" i="9"/>
  <c r="Y149" i="9"/>
  <c r="V149" i="9"/>
  <c r="W149" i="9" s="1"/>
  <c r="L149" i="9"/>
  <c r="N149" i="9" s="1"/>
  <c r="K149" i="9"/>
  <c r="AE148" i="9"/>
  <c r="AD148" i="9"/>
  <c r="AC148" i="9"/>
  <c r="AB148" i="9"/>
  <c r="AA148" i="9"/>
  <c r="Z148" i="9"/>
  <c r="Y148" i="9"/>
  <c r="V148" i="9"/>
  <c r="K148" i="9"/>
  <c r="W148" i="9" s="1"/>
  <c r="AE147" i="9"/>
  <c r="AD147" i="9"/>
  <c r="AC147" i="9"/>
  <c r="AB147" i="9"/>
  <c r="AA147" i="9"/>
  <c r="Z147" i="9"/>
  <c r="Y147" i="9"/>
  <c r="AF147" i="9" s="1"/>
  <c r="W147" i="9"/>
  <c r="V147" i="9"/>
  <c r="L147" i="9"/>
  <c r="N147" i="9" s="1"/>
  <c r="K147" i="9"/>
  <c r="AE146" i="9"/>
  <c r="AD146" i="9"/>
  <c r="AC146" i="9"/>
  <c r="AB146" i="9"/>
  <c r="AA146" i="9"/>
  <c r="Z146" i="9"/>
  <c r="Y146" i="9"/>
  <c r="V146" i="9"/>
  <c r="K146" i="9"/>
  <c r="W146" i="9" s="1"/>
  <c r="AE145" i="9"/>
  <c r="AD145" i="9"/>
  <c r="AC145" i="9"/>
  <c r="AB145" i="9"/>
  <c r="AA145" i="9"/>
  <c r="Z145" i="9"/>
  <c r="Y145" i="9"/>
  <c r="V145" i="9"/>
  <c r="L145" i="9"/>
  <c r="N145" i="9" s="1"/>
  <c r="X145" i="9" s="1"/>
  <c r="K145" i="9"/>
  <c r="W145" i="9" s="1"/>
  <c r="AE144" i="9"/>
  <c r="AD144" i="9"/>
  <c r="AC144" i="9"/>
  <c r="AB144" i="9"/>
  <c r="AA144" i="9"/>
  <c r="Z144" i="9"/>
  <c r="Y144" i="9"/>
  <c r="V144" i="9"/>
  <c r="W144" i="9" s="1"/>
  <c r="L144" i="9"/>
  <c r="N144" i="9" s="1"/>
  <c r="K144" i="9"/>
  <c r="AE143" i="9"/>
  <c r="AD143" i="9"/>
  <c r="AC143" i="9"/>
  <c r="AB143" i="9"/>
  <c r="AA143" i="9"/>
  <c r="Z143" i="9"/>
  <c r="Y143" i="9"/>
  <c r="V143" i="9"/>
  <c r="K143" i="9"/>
  <c r="AE142" i="9"/>
  <c r="AD142" i="9"/>
  <c r="AC142" i="9"/>
  <c r="AB142" i="9"/>
  <c r="AA142" i="9"/>
  <c r="Z142" i="9"/>
  <c r="Y142" i="9"/>
  <c r="AF142" i="9" s="1"/>
  <c r="W142" i="9"/>
  <c r="V142" i="9"/>
  <c r="K142" i="9"/>
  <c r="L142" i="9" s="1"/>
  <c r="AE141" i="9"/>
  <c r="AD141" i="9"/>
  <c r="AC141" i="9"/>
  <c r="AB141" i="9"/>
  <c r="AA141" i="9"/>
  <c r="Z141" i="9"/>
  <c r="Y141" i="9"/>
  <c r="V141" i="9"/>
  <c r="W141" i="9" s="1"/>
  <c r="L141" i="9"/>
  <c r="K141" i="9"/>
  <c r="AE140" i="9"/>
  <c r="AD140" i="9"/>
  <c r="AC140" i="9"/>
  <c r="AB140" i="9"/>
  <c r="AA140" i="9"/>
  <c r="Z140" i="9"/>
  <c r="Y140" i="9"/>
  <c r="V140" i="9"/>
  <c r="K140" i="9"/>
  <c r="W140" i="9" s="1"/>
  <c r="AE139" i="9"/>
  <c r="AD139" i="9"/>
  <c r="AC139" i="9"/>
  <c r="AB139" i="9"/>
  <c r="AA139" i="9"/>
  <c r="Z139" i="9"/>
  <c r="Y139" i="9"/>
  <c r="W139" i="9"/>
  <c r="V139" i="9"/>
  <c r="L139" i="9"/>
  <c r="N139" i="9" s="1"/>
  <c r="K139" i="9"/>
  <c r="AE138" i="9"/>
  <c r="AD138" i="9"/>
  <c r="AC138" i="9"/>
  <c r="AB138" i="9"/>
  <c r="AA138" i="9"/>
  <c r="Z138" i="9"/>
  <c r="Y138" i="9"/>
  <c r="V138" i="9"/>
  <c r="K138" i="9"/>
  <c r="W138" i="9" s="1"/>
  <c r="AE137" i="9"/>
  <c r="AD137" i="9"/>
  <c r="AC137" i="9"/>
  <c r="AB137" i="9"/>
  <c r="AA137" i="9"/>
  <c r="Z137" i="9"/>
  <c r="Y137" i="9"/>
  <c r="V137" i="9"/>
  <c r="L137" i="9"/>
  <c r="N137" i="9" s="1"/>
  <c r="X137" i="9" s="1"/>
  <c r="K137" i="9"/>
  <c r="W137" i="9" s="1"/>
  <c r="AE136" i="9"/>
  <c r="AD136" i="9"/>
  <c r="AC136" i="9"/>
  <c r="AB136" i="9"/>
  <c r="AA136" i="9"/>
  <c r="Z136" i="9"/>
  <c r="Y136" i="9"/>
  <c r="V136" i="9"/>
  <c r="W136" i="9" s="1"/>
  <c r="L136" i="9"/>
  <c r="N136" i="9" s="1"/>
  <c r="K136" i="9"/>
  <c r="AE135" i="9"/>
  <c r="AD135" i="9"/>
  <c r="AC135" i="9"/>
  <c r="AB135" i="9"/>
  <c r="AA135" i="9"/>
  <c r="Z135" i="9"/>
  <c r="Y135" i="9"/>
  <c r="V135" i="9"/>
  <c r="K135" i="9"/>
  <c r="AE134" i="9"/>
  <c r="AD134" i="9"/>
  <c r="AC134" i="9"/>
  <c r="AB134" i="9"/>
  <c r="AA134" i="9"/>
  <c r="Z134" i="9"/>
  <c r="Y134" i="9"/>
  <c r="W134" i="9"/>
  <c r="V134" i="9"/>
  <c r="K134" i="9"/>
  <c r="L134" i="9" s="1"/>
  <c r="AE133" i="9"/>
  <c r="AD133" i="9"/>
  <c r="AC133" i="9"/>
  <c r="AB133" i="9"/>
  <c r="AA133" i="9"/>
  <c r="Z133" i="9"/>
  <c r="Y133" i="9"/>
  <c r="V133" i="9"/>
  <c r="W133" i="9" s="1"/>
  <c r="L133" i="9"/>
  <c r="K133" i="9"/>
  <c r="AE132" i="9"/>
  <c r="AD132" i="9"/>
  <c r="AC132" i="9"/>
  <c r="AB132" i="9"/>
  <c r="AA132" i="9"/>
  <c r="Z132" i="9"/>
  <c r="Y132" i="9"/>
  <c r="V132" i="9"/>
  <c r="K132" i="9"/>
  <c r="W132" i="9" s="1"/>
  <c r="AE131" i="9"/>
  <c r="AD131" i="9"/>
  <c r="AC131" i="9"/>
  <c r="AB131" i="9"/>
  <c r="AA131" i="9"/>
  <c r="Z131" i="9"/>
  <c r="Y131" i="9"/>
  <c r="W131" i="9"/>
  <c r="V131" i="9"/>
  <c r="L131" i="9"/>
  <c r="N131" i="9" s="1"/>
  <c r="K131" i="9"/>
  <c r="AE130" i="9"/>
  <c r="AD130" i="9"/>
  <c r="AC130" i="9"/>
  <c r="AB130" i="9"/>
  <c r="AA130" i="9"/>
  <c r="Z130" i="9"/>
  <c r="Y130" i="9"/>
  <c r="V130" i="9"/>
  <c r="K130" i="9"/>
  <c r="W130" i="9" s="1"/>
  <c r="AE129" i="9"/>
  <c r="AD129" i="9"/>
  <c r="AC129" i="9"/>
  <c r="AB129" i="9"/>
  <c r="AA129" i="9"/>
  <c r="Z129" i="9"/>
  <c r="Y129" i="9"/>
  <c r="V129" i="9"/>
  <c r="L129" i="9"/>
  <c r="N129" i="9" s="1"/>
  <c r="X129" i="9" s="1"/>
  <c r="K129" i="9"/>
  <c r="W129" i="9" s="1"/>
  <c r="AE128" i="9"/>
  <c r="AD128" i="9"/>
  <c r="AC128" i="9"/>
  <c r="AB128" i="9"/>
  <c r="AA128" i="9"/>
  <c r="Z128" i="9"/>
  <c r="Y128" i="9"/>
  <c r="V128" i="9"/>
  <c r="W128" i="9" s="1"/>
  <c r="L128" i="9"/>
  <c r="N128" i="9" s="1"/>
  <c r="K128" i="9"/>
  <c r="AE127" i="9"/>
  <c r="AD127" i="9"/>
  <c r="AC127" i="9"/>
  <c r="AB127" i="9"/>
  <c r="AA127" i="9"/>
  <c r="Z127" i="9"/>
  <c r="Y127" i="9"/>
  <c r="V127" i="9"/>
  <c r="K127" i="9"/>
  <c r="AE126" i="9"/>
  <c r="AD126" i="9"/>
  <c r="AC126" i="9"/>
  <c r="AB126" i="9"/>
  <c r="AA126" i="9"/>
  <c r="Z126" i="9"/>
  <c r="Y126" i="9"/>
  <c r="W126" i="9"/>
  <c r="V126" i="9"/>
  <c r="K126" i="9"/>
  <c r="L126" i="9" s="1"/>
  <c r="AE125" i="9"/>
  <c r="AD125" i="9"/>
  <c r="AC125" i="9"/>
  <c r="AB125" i="9"/>
  <c r="AA125" i="9"/>
  <c r="Z125" i="9"/>
  <c r="Y125" i="9"/>
  <c r="V125" i="9"/>
  <c r="W125" i="9" s="1"/>
  <c r="L125" i="9"/>
  <c r="K125" i="9"/>
  <c r="AE124" i="9"/>
  <c r="AD124" i="9"/>
  <c r="AC124" i="9"/>
  <c r="AB124" i="9"/>
  <c r="AA124" i="9"/>
  <c r="Z124" i="9"/>
  <c r="Y124" i="9"/>
  <c r="V124" i="9"/>
  <c r="K124" i="9"/>
  <c r="W124" i="9" s="1"/>
  <c r="AE123" i="9"/>
  <c r="AD123" i="9"/>
  <c r="AC123" i="9"/>
  <c r="AB123" i="9"/>
  <c r="AA123" i="9"/>
  <c r="Z123" i="9"/>
  <c r="Y123" i="9"/>
  <c r="W123" i="9"/>
  <c r="V123" i="9"/>
  <c r="L123" i="9"/>
  <c r="N123" i="9" s="1"/>
  <c r="K123" i="9"/>
  <c r="AE122" i="9"/>
  <c r="AD122" i="9"/>
  <c r="AC122" i="9"/>
  <c r="AB122" i="9"/>
  <c r="AA122" i="9"/>
  <c r="Z122" i="9"/>
  <c r="Y122" i="9"/>
  <c r="V122" i="9"/>
  <c r="K122" i="9"/>
  <c r="W122" i="9" s="1"/>
  <c r="AE121" i="9"/>
  <c r="AD121" i="9"/>
  <c r="AC121" i="9"/>
  <c r="AB121" i="9"/>
  <c r="AA121" i="9"/>
  <c r="Z121" i="9"/>
  <c r="Y121" i="9"/>
  <c r="V121" i="9"/>
  <c r="L121" i="9"/>
  <c r="N121" i="9" s="1"/>
  <c r="X121" i="9" s="1"/>
  <c r="K121" i="9"/>
  <c r="W121" i="9" s="1"/>
  <c r="AE120" i="9"/>
  <c r="AD120" i="9"/>
  <c r="AC120" i="9"/>
  <c r="AB120" i="9"/>
  <c r="AA120" i="9"/>
  <c r="Z120" i="9"/>
  <c r="Y120" i="9"/>
  <c r="V120" i="9"/>
  <c r="W120" i="9" s="1"/>
  <c r="L120" i="9"/>
  <c r="N120" i="9" s="1"/>
  <c r="K120" i="9"/>
  <c r="AE119" i="9"/>
  <c r="AD119" i="9"/>
  <c r="AC119" i="9"/>
  <c r="AB119" i="9"/>
  <c r="AA119" i="9"/>
  <c r="Z119" i="9"/>
  <c r="Y119" i="9"/>
  <c r="V119" i="9"/>
  <c r="K119" i="9"/>
  <c r="AE118" i="9"/>
  <c r="AD118" i="9"/>
  <c r="AC118" i="9"/>
  <c r="AB118" i="9"/>
  <c r="AA118" i="9"/>
  <c r="Z118" i="9"/>
  <c r="Y118" i="9"/>
  <c r="W118" i="9"/>
  <c r="V118" i="9"/>
  <c r="L118" i="9"/>
  <c r="K118" i="9"/>
  <c r="AE117" i="9"/>
  <c r="AD117" i="9"/>
  <c r="AC117" i="9"/>
  <c r="AB117" i="9"/>
  <c r="AA117" i="9"/>
  <c r="Z117" i="9"/>
  <c r="Y117" i="9"/>
  <c r="V117" i="9"/>
  <c r="W117" i="9" s="1"/>
  <c r="N117" i="9"/>
  <c r="L117" i="9"/>
  <c r="K117" i="9"/>
  <c r="AE116" i="9"/>
  <c r="AD116" i="9"/>
  <c r="AC116" i="9"/>
  <c r="AB116" i="9"/>
  <c r="AA116" i="9"/>
  <c r="Z116" i="9"/>
  <c r="Y116" i="9"/>
  <c r="V116" i="9"/>
  <c r="L116" i="9"/>
  <c r="K116" i="9"/>
  <c r="W116" i="9" s="1"/>
  <c r="AE115" i="9"/>
  <c r="AD115" i="9"/>
  <c r="AC115" i="9"/>
  <c r="AB115" i="9"/>
  <c r="AA115" i="9"/>
  <c r="Z115" i="9"/>
  <c r="Y115" i="9"/>
  <c r="V115" i="9"/>
  <c r="K115" i="9"/>
  <c r="AE114" i="9"/>
  <c r="AD114" i="9"/>
  <c r="AC114" i="9"/>
  <c r="AB114" i="9"/>
  <c r="AA114" i="9"/>
  <c r="Z114" i="9"/>
  <c r="Y114" i="9"/>
  <c r="W114" i="9"/>
  <c r="V114" i="9"/>
  <c r="L114" i="9"/>
  <c r="K114" i="9"/>
  <c r="AE113" i="9"/>
  <c r="AD113" i="9"/>
  <c r="AC113" i="9"/>
  <c r="AB113" i="9"/>
  <c r="AA113" i="9"/>
  <c r="Z113" i="9"/>
  <c r="Y113" i="9"/>
  <c r="V113" i="9"/>
  <c r="W113" i="9" s="1"/>
  <c r="N113" i="9"/>
  <c r="L113" i="9"/>
  <c r="K113" i="9"/>
  <c r="AE112" i="9"/>
  <c r="AD112" i="9"/>
  <c r="AC112" i="9"/>
  <c r="AB112" i="9"/>
  <c r="AA112" i="9"/>
  <c r="Z112" i="9"/>
  <c r="Y112" i="9"/>
  <c r="V112" i="9"/>
  <c r="N112" i="9"/>
  <c r="X112" i="9" s="1"/>
  <c r="L112" i="9"/>
  <c r="K112" i="9"/>
  <c r="W112" i="9" s="1"/>
  <c r="AE111" i="9"/>
  <c r="AD111" i="9"/>
  <c r="AC111" i="9"/>
  <c r="AB111" i="9"/>
  <c r="AA111" i="9"/>
  <c r="Z111" i="9"/>
  <c r="Y111" i="9"/>
  <c r="V111" i="9"/>
  <c r="K111" i="9"/>
  <c r="AE110" i="9"/>
  <c r="AD110" i="9"/>
  <c r="AC110" i="9"/>
  <c r="AB110" i="9"/>
  <c r="AA110" i="9"/>
  <c r="Z110" i="9"/>
  <c r="Y110" i="9"/>
  <c r="W110" i="9"/>
  <c r="V110" i="9"/>
  <c r="L110" i="9"/>
  <c r="K110" i="9"/>
  <c r="AE109" i="9"/>
  <c r="AD109" i="9"/>
  <c r="AC109" i="9"/>
  <c r="AB109" i="9"/>
  <c r="AA109" i="9"/>
  <c r="Z109" i="9"/>
  <c r="Y109" i="9"/>
  <c r="W109" i="9"/>
  <c r="V109" i="9"/>
  <c r="N109" i="9"/>
  <c r="L109" i="9"/>
  <c r="K109" i="9"/>
  <c r="AE108" i="9"/>
  <c r="AD108" i="9"/>
  <c r="AC108" i="9"/>
  <c r="AB108" i="9"/>
  <c r="AA108" i="9"/>
  <c r="Z108" i="9"/>
  <c r="Y108" i="9"/>
  <c r="V108" i="9"/>
  <c r="L108" i="9"/>
  <c r="K108" i="9"/>
  <c r="W108" i="9" s="1"/>
  <c r="AE107" i="9"/>
  <c r="AD107" i="9"/>
  <c r="AC107" i="9"/>
  <c r="AB107" i="9"/>
  <c r="AA107" i="9"/>
  <c r="Z107" i="9"/>
  <c r="Y107" i="9"/>
  <c r="V107" i="9"/>
  <c r="K107" i="9"/>
  <c r="AE106" i="9"/>
  <c r="AD106" i="9"/>
  <c r="AC106" i="9"/>
  <c r="AB106" i="9"/>
  <c r="AA106" i="9"/>
  <c r="Z106" i="9"/>
  <c r="Y106" i="9"/>
  <c r="W106" i="9"/>
  <c r="V106" i="9"/>
  <c r="L106" i="9"/>
  <c r="K106" i="9"/>
  <c r="AE105" i="9"/>
  <c r="AD105" i="9"/>
  <c r="AC105" i="9"/>
  <c r="AB105" i="9"/>
  <c r="AA105" i="9"/>
  <c r="Z105" i="9"/>
  <c r="Y105" i="9"/>
  <c r="V105" i="9"/>
  <c r="W105" i="9" s="1"/>
  <c r="N105" i="9"/>
  <c r="L105" i="9"/>
  <c r="K105" i="9"/>
  <c r="AE104" i="9"/>
  <c r="AD104" i="9"/>
  <c r="AC104" i="9"/>
  <c r="AB104" i="9"/>
  <c r="AA104" i="9"/>
  <c r="Z104" i="9"/>
  <c r="Y104" i="9"/>
  <c r="V104" i="9"/>
  <c r="N104" i="9"/>
  <c r="X104" i="9" s="1"/>
  <c r="L104" i="9"/>
  <c r="K104" i="9"/>
  <c r="W104" i="9" s="1"/>
  <c r="AE103" i="9"/>
  <c r="AD103" i="9"/>
  <c r="AC103" i="9"/>
  <c r="AB103" i="9"/>
  <c r="AA103" i="9"/>
  <c r="Z103" i="9"/>
  <c r="Y103" i="9"/>
  <c r="V103" i="9"/>
  <c r="K103" i="9"/>
  <c r="AE102" i="9"/>
  <c r="AD102" i="9"/>
  <c r="AC102" i="9"/>
  <c r="AB102" i="9"/>
  <c r="AA102" i="9"/>
  <c r="Z102" i="9"/>
  <c r="Y102" i="9"/>
  <c r="W102" i="9"/>
  <c r="V102" i="9"/>
  <c r="L102" i="9"/>
  <c r="K102" i="9"/>
  <c r="AE101" i="9"/>
  <c r="AD101" i="9"/>
  <c r="AC101" i="9"/>
  <c r="AB101" i="9"/>
  <c r="AA101" i="9"/>
  <c r="Z101" i="9"/>
  <c r="Y101" i="9"/>
  <c r="W101" i="9"/>
  <c r="V101" i="9"/>
  <c r="N101" i="9"/>
  <c r="L101" i="9"/>
  <c r="K101" i="9"/>
  <c r="AE100" i="9"/>
  <c r="AD100" i="9"/>
  <c r="AC100" i="9"/>
  <c r="AB100" i="9"/>
  <c r="AA100" i="9"/>
  <c r="Z100" i="9"/>
  <c r="Y100" i="9"/>
  <c r="V100" i="9"/>
  <c r="L100" i="9"/>
  <c r="K100" i="9"/>
  <c r="W100" i="9" s="1"/>
  <c r="AE99" i="9"/>
  <c r="AD99" i="9"/>
  <c r="AC99" i="9"/>
  <c r="AB99" i="9"/>
  <c r="AA99" i="9"/>
  <c r="Z99" i="9"/>
  <c r="Y99" i="9"/>
  <c r="V99" i="9"/>
  <c r="K99" i="9"/>
  <c r="AE98" i="9"/>
  <c r="AD98" i="9"/>
  <c r="AC98" i="9"/>
  <c r="AB98" i="9"/>
  <c r="AA98" i="9"/>
  <c r="Z98" i="9"/>
  <c r="Y98" i="9"/>
  <c r="W98" i="9"/>
  <c r="V98" i="9"/>
  <c r="L98" i="9"/>
  <c r="K98" i="9"/>
  <c r="AE97" i="9"/>
  <c r="AD97" i="9"/>
  <c r="AC97" i="9"/>
  <c r="AB97" i="9"/>
  <c r="AA97" i="9"/>
  <c r="Z97" i="9"/>
  <c r="Y97" i="9"/>
  <c r="V97" i="9"/>
  <c r="N97" i="9"/>
  <c r="L97" i="9"/>
  <c r="K97" i="9"/>
  <c r="AE96" i="9"/>
  <c r="AD96" i="9"/>
  <c r="AC96" i="9"/>
  <c r="AB96" i="9"/>
  <c r="AA96" i="9"/>
  <c r="Z96" i="9"/>
  <c r="Y96" i="9"/>
  <c r="V96" i="9"/>
  <c r="L96" i="9"/>
  <c r="K96" i="9"/>
  <c r="W96" i="9" s="1"/>
  <c r="AE95" i="9"/>
  <c r="AD95" i="9"/>
  <c r="AC95" i="9"/>
  <c r="AB95" i="9"/>
  <c r="AA95" i="9"/>
  <c r="Z95" i="9"/>
  <c r="Y95" i="9"/>
  <c r="V95" i="9"/>
  <c r="K95" i="9"/>
  <c r="AE94" i="9"/>
  <c r="AD94" i="9"/>
  <c r="AC94" i="9"/>
  <c r="AB94" i="9"/>
  <c r="AA94" i="9"/>
  <c r="Z94" i="9"/>
  <c r="Y94" i="9"/>
  <c r="W94" i="9"/>
  <c r="V94" i="9"/>
  <c r="L94" i="9"/>
  <c r="K94" i="9"/>
  <c r="AE93" i="9"/>
  <c r="AD93" i="9"/>
  <c r="AC93" i="9"/>
  <c r="AB93" i="9"/>
  <c r="AA93" i="9"/>
  <c r="Z93" i="9"/>
  <c r="Y93" i="9"/>
  <c r="W93" i="9"/>
  <c r="V93" i="9"/>
  <c r="K93" i="9"/>
  <c r="L93" i="9" s="1"/>
  <c r="N93" i="9" s="1"/>
  <c r="X93" i="9" s="1"/>
  <c r="AE92" i="9"/>
  <c r="AD92" i="9"/>
  <c r="AC92" i="9"/>
  <c r="AF92" i="9" s="1"/>
  <c r="AB92" i="9"/>
  <c r="AA92" i="9"/>
  <c r="Z92" i="9"/>
  <c r="Y92" i="9"/>
  <c r="W92" i="9"/>
  <c r="V92" i="9"/>
  <c r="K92" i="9"/>
  <c r="L92" i="9" s="1"/>
  <c r="AE91" i="9"/>
  <c r="AF91" i="9" s="1"/>
  <c r="AD91" i="9"/>
  <c r="AC91" i="9"/>
  <c r="AB91" i="9"/>
  <c r="AA91" i="9"/>
  <c r="Z91" i="9"/>
  <c r="Y91" i="9"/>
  <c r="W91" i="9"/>
  <c r="V91" i="9"/>
  <c r="K91" i="9"/>
  <c r="L91" i="9" s="1"/>
  <c r="AE90" i="9"/>
  <c r="AD90" i="9"/>
  <c r="AC90" i="9"/>
  <c r="AB90" i="9"/>
  <c r="AA90" i="9"/>
  <c r="Z90" i="9"/>
  <c r="AF90" i="9" s="1"/>
  <c r="Y90" i="9"/>
  <c r="W90" i="9"/>
  <c r="V90" i="9"/>
  <c r="K90" i="9"/>
  <c r="L90" i="9" s="1"/>
  <c r="AE89" i="9"/>
  <c r="AD89" i="9"/>
  <c r="AC89" i="9"/>
  <c r="AB89" i="9"/>
  <c r="AA89" i="9"/>
  <c r="Z89" i="9"/>
  <c r="Y89" i="9"/>
  <c r="W89" i="9"/>
  <c r="V89" i="9"/>
  <c r="K89" i="9"/>
  <c r="L89" i="9" s="1"/>
  <c r="AE88" i="9"/>
  <c r="AF88" i="9" s="1"/>
  <c r="AD88" i="9"/>
  <c r="AC88" i="9"/>
  <c r="AB88" i="9"/>
  <c r="AA88" i="9"/>
  <c r="Z88" i="9"/>
  <c r="Y88" i="9"/>
  <c r="W88" i="9"/>
  <c r="V88" i="9"/>
  <c r="K88" i="9"/>
  <c r="L88" i="9" s="1"/>
  <c r="AE87" i="9"/>
  <c r="AD87" i="9"/>
  <c r="AC87" i="9"/>
  <c r="AB87" i="9"/>
  <c r="AA87" i="9"/>
  <c r="Z87" i="9"/>
  <c r="Y87" i="9"/>
  <c r="W87" i="9"/>
  <c r="V87" i="9"/>
  <c r="K87" i="9"/>
  <c r="L87" i="9" s="1"/>
  <c r="AE86" i="9"/>
  <c r="AD86" i="9"/>
  <c r="AC86" i="9"/>
  <c r="AB86" i="9"/>
  <c r="AA86" i="9"/>
  <c r="Z86" i="9"/>
  <c r="AF86" i="9" s="1"/>
  <c r="Y86" i="9"/>
  <c r="W86" i="9"/>
  <c r="V86" i="9"/>
  <c r="K86" i="9"/>
  <c r="L86" i="9" s="1"/>
  <c r="AE85" i="9"/>
  <c r="AD85" i="9"/>
  <c r="AC85" i="9"/>
  <c r="AB85" i="9"/>
  <c r="AA85" i="9"/>
  <c r="Z85" i="9"/>
  <c r="Y85" i="9"/>
  <c r="W85" i="9"/>
  <c r="V85" i="9"/>
  <c r="K85" i="9"/>
  <c r="L85" i="9" s="1"/>
  <c r="AE84" i="9"/>
  <c r="AD84" i="9"/>
  <c r="AC84" i="9"/>
  <c r="AB84" i="9"/>
  <c r="AA84" i="9"/>
  <c r="Z84" i="9"/>
  <c r="Y84" i="9"/>
  <c r="AF84" i="9" s="1"/>
  <c r="W84" i="9"/>
  <c r="V84" i="9"/>
  <c r="K84" i="9"/>
  <c r="L84" i="9" s="1"/>
  <c r="AE83" i="9"/>
  <c r="AD83" i="9"/>
  <c r="AC83" i="9"/>
  <c r="AB83" i="9"/>
  <c r="AA83" i="9"/>
  <c r="Z83" i="9"/>
  <c r="Y83" i="9"/>
  <c r="W83" i="9"/>
  <c r="V83" i="9"/>
  <c r="K83" i="9"/>
  <c r="L83" i="9" s="1"/>
  <c r="AE82" i="9"/>
  <c r="AD82" i="9"/>
  <c r="AC82" i="9"/>
  <c r="AB82" i="9"/>
  <c r="AA82" i="9"/>
  <c r="Z82" i="9"/>
  <c r="Y82" i="9"/>
  <c r="AF82" i="9" s="1"/>
  <c r="W82" i="9"/>
  <c r="V82" i="9"/>
  <c r="K82" i="9"/>
  <c r="L82" i="9" s="1"/>
  <c r="AE81" i="9"/>
  <c r="AD81" i="9"/>
  <c r="AC81" i="9"/>
  <c r="AB81" i="9"/>
  <c r="AA81" i="9"/>
  <c r="Z81" i="9"/>
  <c r="Y81" i="9"/>
  <c r="W81" i="9"/>
  <c r="V81" i="9"/>
  <c r="K81" i="9"/>
  <c r="L81" i="9" s="1"/>
  <c r="AE80" i="9"/>
  <c r="AD80" i="9"/>
  <c r="AC80" i="9"/>
  <c r="AB80" i="9"/>
  <c r="AA80" i="9"/>
  <c r="Z80" i="9"/>
  <c r="Y80" i="9"/>
  <c r="AF80" i="9" s="1"/>
  <c r="W80" i="9"/>
  <c r="V80" i="9"/>
  <c r="K80" i="9"/>
  <c r="L80" i="9" s="1"/>
  <c r="AE79" i="9"/>
  <c r="AD79" i="9"/>
  <c r="AC79" i="9"/>
  <c r="AB79" i="9"/>
  <c r="AA79" i="9"/>
  <c r="Z79" i="9"/>
  <c r="Y79" i="9"/>
  <c r="W79" i="9"/>
  <c r="V79" i="9"/>
  <c r="K79" i="9"/>
  <c r="L79" i="9" s="1"/>
  <c r="AF78" i="9"/>
  <c r="AE78" i="9"/>
  <c r="AD78" i="9"/>
  <c r="AC78" i="9"/>
  <c r="AB78" i="9"/>
  <c r="AA78" i="9"/>
  <c r="Z78" i="9"/>
  <c r="Y78" i="9"/>
  <c r="W78" i="9"/>
  <c r="V78" i="9"/>
  <c r="K78" i="9"/>
  <c r="L78" i="9" s="1"/>
  <c r="AE77" i="9"/>
  <c r="AD77" i="9"/>
  <c r="AC77" i="9"/>
  <c r="AB77" i="9"/>
  <c r="AA77" i="9"/>
  <c r="Z77" i="9"/>
  <c r="Y77" i="9"/>
  <c r="W77" i="9"/>
  <c r="V77" i="9"/>
  <c r="K77" i="9"/>
  <c r="L77" i="9" s="1"/>
  <c r="AE76" i="9"/>
  <c r="AD76" i="9"/>
  <c r="AC76" i="9"/>
  <c r="AF76" i="9" s="1"/>
  <c r="AB76" i="9"/>
  <c r="AA76" i="9"/>
  <c r="Z76" i="9"/>
  <c r="Y76" i="9"/>
  <c r="W76" i="9"/>
  <c r="V76" i="9"/>
  <c r="K76" i="9"/>
  <c r="L76" i="9" s="1"/>
  <c r="AE75" i="9"/>
  <c r="AF75" i="9" s="1"/>
  <c r="AD75" i="9"/>
  <c r="AC75" i="9"/>
  <c r="AB75" i="9"/>
  <c r="AA75" i="9"/>
  <c r="Z75" i="9"/>
  <c r="Y75" i="9"/>
  <c r="W75" i="9"/>
  <c r="V75" i="9"/>
  <c r="K75" i="9"/>
  <c r="L75" i="9" s="1"/>
  <c r="AE74" i="9"/>
  <c r="AD74" i="9"/>
  <c r="AC74" i="9"/>
  <c r="AB74" i="9"/>
  <c r="AA74" i="9"/>
  <c r="Z74" i="9"/>
  <c r="AF74" i="9" s="1"/>
  <c r="Y74" i="9"/>
  <c r="W74" i="9"/>
  <c r="V74" i="9"/>
  <c r="K74" i="9"/>
  <c r="L74" i="9" s="1"/>
  <c r="AE73" i="9"/>
  <c r="AD73" i="9"/>
  <c r="AC73" i="9"/>
  <c r="AB73" i="9"/>
  <c r="AA73" i="9"/>
  <c r="Z73" i="9"/>
  <c r="Y73" i="9"/>
  <c r="W73" i="9"/>
  <c r="V73" i="9"/>
  <c r="K73" i="9"/>
  <c r="L73" i="9" s="1"/>
  <c r="AE72" i="9"/>
  <c r="AF72" i="9" s="1"/>
  <c r="AD72" i="9"/>
  <c r="AC72" i="9"/>
  <c r="AB72" i="9"/>
  <c r="AA72" i="9"/>
  <c r="Z72" i="9"/>
  <c r="Y72" i="9"/>
  <c r="W72" i="9"/>
  <c r="V72" i="9"/>
  <c r="K72" i="9"/>
  <c r="L72" i="9" s="1"/>
  <c r="AE71" i="9"/>
  <c r="AD71" i="9"/>
  <c r="AC71" i="9"/>
  <c r="AB71" i="9"/>
  <c r="AA71" i="9"/>
  <c r="Z71" i="9"/>
  <c r="Y71" i="9"/>
  <c r="W71" i="9"/>
  <c r="V71" i="9"/>
  <c r="K71" i="9"/>
  <c r="L71" i="9" s="1"/>
  <c r="AE70" i="9"/>
  <c r="AD70" i="9"/>
  <c r="AC70" i="9"/>
  <c r="AB70" i="9"/>
  <c r="AA70" i="9"/>
  <c r="Z70" i="9"/>
  <c r="Y70" i="9"/>
  <c r="AF70" i="9" s="1"/>
  <c r="W70" i="9"/>
  <c r="V70" i="9"/>
  <c r="K70" i="9"/>
  <c r="L70" i="9" s="1"/>
  <c r="AE69" i="9"/>
  <c r="AD69" i="9"/>
  <c r="AC69" i="9"/>
  <c r="AB69" i="9"/>
  <c r="AA69" i="9"/>
  <c r="Z69" i="9"/>
  <c r="Y69" i="9"/>
  <c r="W69" i="9"/>
  <c r="V69" i="9"/>
  <c r="K69" i="9"/>
  <c r="L69" i="9" s="1"/>
  <c r="AE68" i="9"/>
  <c r="AD68" i="9"/>
  <c r="AC68" i="9"/>
  <c r="AB68" i="9"/>
  <c r="AA68" i="9"/>
  <c r="Z68" i="9"/>
  <c r="Y68" i="9"/>
  <c r="AF68" i="9" s="1"/>
  <c r="W68" i="9"/>
  <c r="V68" i="9"/>
  <c r="K68" i="9"/>
  <c r="L68" i="9" s="1"/>
  <c r="AE67" i="9"/>
  <c r="AD67" i="9"/>
  <c r="AC67" i="9"/>
  <c r="AB67" i="9"/>
  <c r="AA67" i="9"/>
  <c r="Z67" i="9"/>
  <c r="Y67" i="9"/>
  <c r="W67" i="9"/>
  <c r="V67" i="9"/>
  <c r="K67" i="9"/>
  <c r="L67" i="9" s="1"/>
  <c r="AE66" i="9"/>
  <c r="AD66" i="9"/>
  <c r="AC66" i="9"/>
  <c r="AB66" i="9"/>
  <c r="AA66" i="9"/>
  <c r="Z66" i="9"/>
  <c r="Y66" i="9"/>
  <c r="AF66" i="9" s="1"/>
  <c r="W66" i="9"/>
  <c r="V66" i="9"/>
  <c r="K66" i="9"/>
  <c r="L66" i="9" s="1"/>
  <c r="AE65" i="9"/>
  <c r="AD65" i="9"/>
  <c r="AC65" i="9"/>
  <c r="AB65" i="9"/>
  <c r="AA65" i="9"/>
  <c r="Z65" i="9"/>
  <c r="Y65" i="9"/>
  <c r="W65" i="9"/>
  <c r="V65" i="9"/>
  <c r="K65" i="9"/>
  <c r="L65" i="9" s="1"/>
  <c r="AE64" i="9"/>
  <c r="AD64" i="9"/>
  <c r="AC64" i="9"/>
  <c r="AB64" i="9"/>
  <c r="AA64" i="9"/>
  <c r="Z64" i="9"/>
  <c r="Y64" i="9"/>
  <c r="AF64" i="9" s="1"/>
  <c r="W64" i="9"/>
  <c r="V64" i="9"/>
  <c r="K64" i="9"/>
  <c r="L64" i="9" s="1"/>
  <c r="AE63" i="9"/>
  <c r="AD63" i="9"/>
  <c r="AC63" i="9"/>
  <c r="AB63" i="9"/>
  <c r="AA63" i="9"/>
  <c r="Z63" i="9"/>
  <c r="Y63" i="9"/>
  <c r="W63" i="9"/>
  <c r="V63" i="9"/>
  <c r="K63" i="9"/>
  <c r="L63" i="9" s="1"/>
  <c r="AF62" i="9"/>
  <c r="AE62" i="9"/>
  <c r="AD62" i="9"/>
  <c r="AC62" i="9"/>
  <c r="AB62" i="9"/>
  <c r="AA62" i="9"/>
  <c r="Z62" i="9"/>
  <c r="Y62" i="9"/>
  <c r="W62" i="9"/>
  <c r="V62" i="9"/>
  <c r="K62" i="9"/>
  <c r="L62" i="9" s="1"/>
  <c r="AE61" i="9"/>
  <c r="AD61" i="9"/>
  <c r="AC61" i="9"/>
  <c r="AB61" i="9"/>
  <c r="AA61" i="9"/>
  <c r="Z61" i="9"/>
  <c r="Y61" i="9"/>
  <c r="W61" i="9"/>
  <c r="V61" i="9"/>
  <c r="K61" i="9"/>
  <c r="L61" i="9" s="1"/>
  <c r="AE60" i="9"/>
  <c r="AD60" i="9"/>
  <c r="AC60" i="9"/>
  <c r="AF60" i="9" s="1"/>
  <c r="AB60" i="9"/>
  <c r="AA60" i="9"/>
  <c r="Z60" i="9"/>
  <c r="Y60" i="9"/>
  <c r="W60" i="9"/>
  <c r="V60" i="9"/>
  <c r="K60" i="9"/>
  <c r="L60" i="9" s="1"/>
  <c r="AE59" i="9"/>
  <c r="AF59" i="9" s="1"/>
  <c r="AD59" i="9"/>
  <c r="AC59" i="9"/>
  <c r="AB59" i="9"/>
  <c r="AA59" i="9"/>
  <c r="Z59" i="9"/>
  <c r="Y59" i="9"/>
  <c r="W59" i="9"/>
  <c r="V59" i="9"/>
  <c r="K59" i="9"/>
  <c r="L59" i="9" s="1"/>
  <c r="AE58" i="9"/>
  <c r="AD58" i="9"/>
  <c r="AC58" i="9"/>
  <c r="AB58" i="9"/>
  <c r="AA58" i="9"/>
  <c r="Z58" i="9"/>
  <c r="AF58" i="9" s="1"/>
  <c r="Y58" i="9"/>
  <c r="W58" i="9"/>
  <c r="V58" i="9"/>
  <c r="K58" i="9"/>
  <c r="L58" i="9" s="1"/>
  <c r="AE57" i="9"/>
  <c r="AD57" i="9"/>
  <c r="AC57" i="9"/>
  <c r="AB57" i="9"/>
  <c r="AA57" i="9"/>
  <c r="Z57" i="9"/>
  <c r="Y57" i="9"/>
  <c r="W57" i="9"/>
  <c r="V57" i="9"/>
  <c r="K57" i="9"/>
  <c r="L57" i="9" s="1"/>
  <c r="AE56" i="9"/>
  <c r="AF56" i="9" s="1"/>
  <c r="AD56" i="9"/>
  <c r="AC56" i="9"/>
  <c r="AB56" i="9"/>
  <c r="AA56" i="9"/>
  <c r="Z56" i="9"/>
  <c r="Y56" i="9"/>
  <c r="W56" i="9"/>
  <c r="V56" i="9"/>
  <c r="K56" i="9"/>
  <c r="L56" i="9" s="1"/>
  <c r="AE55" i="9"/>
  <c r="AD55" i="9"/>
  <c r="AC55" i="9"/>
  <c r="AB55" i="9"/>
  <c r="AA55" i="9"/>
  <c r="Z55" i="9"/>
  <c r="Y55" i="9"/>
  <c r="W55" i="9"/>
  <c r="V55" i="9"/>
  <c r="K55" i="9"/>
  <c r="L55" i="9" s="1"/>
  <c r="AE54" i="9"/>
  <c r="AD54" i="9"/>
  <c r="AC54" i="9"/>
  <c r="AB54" i="9"/>
  <c r="AA54" i="9"/>
  <c r="Z54" i="9"/>
  <c r="Y54" i="9"/>
  <c r="AF54" i="9" s="1"/>
  <c r="W54" i="9"/>
  <c r="V54" i="9"/>
  <c r="K54" i="9"/>
  <c r="L54" i="9" s="1"/>
  <c r="AE53" i="9"/>
  <c r="AD53" i="9"/>
  <c r="AC53" i="9"/>
  <c r="AB53" i="9"/>
  <c r="AA53" i="9"/>
  <c r="Z53" i="9"/>
  <c r="Y53" i="9"/>
  <c r="W53" i="9"/>
  <c r="V53" i="9"/>
  <c r="K53" i="9"/>
  <c r="L53" i="9" s="1"/>
  <c r="AE52" i="9"/>
  <c r="AD52" i="9"/>
  <c r="AC52" i="9"/>
  <c r="AB52" i="9"/>
  <c r="AA52" i="9"/>
  <c r="Z52" i="9"/>
  <c r="Y52" i="9"/>
  <c r="AF52" i="9" s="1"/>
  <c r="W52" i="9"/>
  <c r="V52" i="9"/>
  <c r="K52" i="9"/>
  <c r="L52" i="9" s="1"/>
  <c r="AE51" i="9"/>
  <c r="AD51" i="9"/>
  <c r="AC51" i="9"/>
  <c r="AB51" i="9"/>
  <c r="AA51" i="9"/>
  <c r="Z51" i="9"/>
  <c r="Y51" i="9"/>
  <c r="W51" i="9"/>
  <c r="V51" i="9"/>
  <c r="K51" i="9"/>
  <c r="L51" i="9" s="1"/>
  <c r="AE50" i="9"/>
  <c r="AD50" i="9"/>
  <c r="AC50" i="9"/>
  <c r="AB50" i="9"/>
  <c r="AA50" i="9"/>
  <c r="Z50" i="9"/>
  <c r="Y50" i="9"/>
  <c r="AF50" i="9" s="1"/>
  <c r="W50" i="9"/>
  <c r="V50" i="9"/>
  <c r="K50" i="9"/>
  <c r="L50" i="9" s="1"/>
  <c r="AE49" i="9"/>
  <c r="AD49" i="9"/>
  <c r="AC49" i="9"/>
  <c r="AB49" i="9"/>
  <c r="AA49" i="9"/>
  <c r="Z49" i="9"/>
  <c r="Y49" i="9"/>
  <c r="W49" i="9"/>
  <c r="V49" i="9"/>
  <c r="K49" i="9"/>
  <c r="L49" i="9" s="1"/>
  <c r="AE48" i="9"/>
  <c r="AD48" i="9"/>
  <c r="AC48" i="9"/>
  <c r="AB48" i="9"/>
  <c r="AA48" i="9"/>
  <c r="Z48" i="9"/>
  <c r="Y48" i="9"/>
  <c r="AF48" i="9" s="1"/>
  <c r="W48" i="9"/>
  <c r="V48" i="9"/>
  <c r="K48" i="9"/>
  <c r="L48" i="9" s="1"/>
  <c r="AE47" i="9"/>
  <c r="AD47" i="9"/>
  <c r="AC47" i="9"/>
  <c r="AB47" i="9"/>
  <c r="AA47" i="9"/>
  <c r="Z47" i="9"/>
  <c r="Y47" i="9"/>
  <c r="W47" i="9"/>
  <c r="V47" i="9"/>
  <c r="K47" i="9"/>
  <c r="L47" i="9" s="1"/>
  <c r="AF46" i="9"/>
  <c r="AE46" i="9"/>
  <c r="AD46" i="9"/>
  <c r="AC46" i="9"/>
  <c r="AB46" i="9"/>
  <c r="AA46" i="9"/>
  <c r="Z46" i="9"/>
  <c r="Y46" i="9"/>
  <c r="W46" i="9"/>
  <c r="V46" i="9"/>
  <c r="K46" i="9"/>
  <c r="L46" i="9" s="1"/>
  <c r="AE45" i="9"/>
  <c r="AD45" i="9"/>
  <c r="AC45" i="9"/>
  <c r="AB45" i="9"/>
  <c r="AA45" i="9"/>
  <c r="Z45" i="9"/>
  <c r="Y45" i="9"/>
  <c r="W45" i="9"/>
  <c r="V45" i="9"/>
  <c r="K45" i="9"/>
  <c r="L45" i="9" s="1"/>
  <c r="AE44" i="9"/>
  <c r="AD44" i="9"/>
  <c r="AC44" i="9"/>
  <c r="AF44" i="9" s="1"/>
  <c r="AB44" i="9"/>
  <c r="AA44" i="9"/>
  <c r="Z44" i="9"/>
  <c r="Y44" i="9"/>
  <c r="W44" i="9"/>
  <c r="V44" i="9"/>
  <c r="K44" i="9"/>
  <c r="L44" i="9" s="1"/>
  <c r="AE43" i="9"/>
  <c r="AF43" i="9" s="1"/>
  <c r="AD43" i="9"/>
  <c r="AC43" i="9"/>
  <c r="AB43" i="9"/>
  <c r="AA43" i="9"/>
  <c r="Z43" i="9"/>
  <c r="Y43" i="9"/>
  <c r="W43" i="9"/>
  <c r="V43" i="9"/>
  <c r="K43" i="9"/>
  <c r="L43" i="9" s="1"/>
  <c r="AE42" i="9"/>
  <c r="AD42" i="9"/>
  <c r="AC42" i="9"/>
  <c r="AB42" i="9"/>
  <c r="AA42" i="9"/>
  <c r="Z42" i="9"/>
  <c r="AF42" i="9" s="1"/>
  <c r="Y42" i="9"/>
  <c r="W42" i="9"/>
  <c r="V42" i="9"/>
  <c r="K42" i="9"/>
  <c r="L42" i="9" s="1"/>
  <c r="AE41" i="9"/>
  <c r="AD41" i="9"/>
  <c r="AC41" i="9"/>
  <c r="AB41" i="9"/>
  <c r="AA41" i="9"/>
  <c r="Z41" i="9"/>
  <c r="Y41" i="9"/>
  <c r="W41" i="9"/>
  <c r="V41" i="9"/>
  <c r="K41" i="9"/>
  <c r="L41" i="9" s="1"/>
  <c r="AE40" i="9"/>
  <c r="AF40" i="9" s="1"/>
  <c r="AD40" i="9"/>
  <c r="AC40" i="9"/>
  <c r="AB40" i="9"/>
  <c r="AA40" i="9"/>
  <c r="Z40" i="9"/>
  <c r="Y40" i="9"/>
  <c r="W40" i="9"/>
  <c r="V40" i="9"/>
  <c r="K40" i="9"/>
  <c r="L40" i="9" s="1"/>
  <c r="AE39" i="9"/>
  <c r="AD39" i="9"/>
  <c r="AC39" i="9"/>
  <c r="AB39" i="9"/>
  <c r="AA39" i="9"/>
  <c r="Z39" i="9"/>
  <c r="Y39" i="9"/>
  <c r="W39" i="9"/>
  <c r="V39" i="9"/>
  <c r="K39" i="9"/>
  <c r="L39" i="9" s="1"/>
  <c r="AE38" i="9"/>
  <c r="AD38" i="9"/>
  <c r="AC38" i="9"/>
  <c r="AB38" i="9"/>
  <c r="AA38" i="9"/>
  <c r="Z38" i="9"/>
  <c r="Y38" i="9"/>
  <c r="V38" i="9"/>
  <c r="D38" i="9" s="1"/>
  <c r="K38" i="9"/>
  <c r="L38" i="9" s="1"/>
  <c r="AE37" i="9"/>
  <c r="AD37" i="9"/>
  <c r="AC37" i="9"/>
  <c r="AB37" i="9"/>
  <c r="AA37" i="9"/>
  <c r="Z37" i="9"/>
  <c r="Y37" i="9"/>
  <c r="V37" i="9"/>
  <c r="W37" i="9" s="1"/>
  <c r="K37" i="9"/>
  <c r="L37" i="9" s="1"/>
  <c r="AE36" i="9"/>
  <c r="AD36" i="9"/>
  <c r="AC36" i="9"/>
  <c r="AB36" i="9"/>
  <c r="AA36" i="9"/>
  <c r="Z36" i="9"/>
  <c r="Y36" i="9"/>
  <c r="AF36" i="9" s="1"/>
  <c r="V36" i="9"/>
  <c r="D36" i="9" s="1"/>
  <c r="K36" i="9"/>
  <c r="L36" i="9" s="1"/>
  <c r="AE35" i="9"/>
  <c r="AD35" i="9"/>
  <c r="AC35" i="9"/>
  <c r="AB35" i="9"/>
  <c r="AA35" i="9"/>
  <c r="Z35" i="9"/>
  <c r="Y35" i="9"/>
  <c r="V35" i="9"/>
  <c r="D35" i="9" s="1"/>
  <c r="K35" i="9"/>
  <c r="L35" i="9" s="1"/>
  <c r="AE34" i="9"/>
  <c r="AD34" i="9"/>
  <c r="AC34" i="9"/>
  <c r="AB34" i="9"/>
  <c r="AA34" i="9"/>
  <c r="Z34" i="9"/>
  <c r="Y34" i="9"/>
  <c r="AF34" i="9" s="1"/>
  <c r="W34" i="9"/>
  <c r="V34" i="9"/>
  <c r="K34" i="9"/>
  <c r="L34" i="9" s="1"/>
  <c r="AE33" i="9"/>
  <c r="AD33" i="9"/>
  <c r="AC33" i="9"/>
  <c r="AB33" i="9"/>
  <c r="AA33" i="9"/>
  <c r="Z33" i="9"/>
  <c r="Y33" i="9"/>
  <c r="V33" i="9"/>
  <c r="D33" i="9" s="1"/>
  <c r="K33" i="9"/>
  <c r="L33" i="9" s="1"/>
  <c r="AE32" i="9"/>
  <c r="AD32" i="9"/>
  <c r="AC32" i="9"/>
  <c r="AB32" i="9"/>
  <c r="AA32" i="9"/>
  <c r="Z32" i="9"/>
  <c r="Y32" i="9"/>
  <c r="AF32" i="9" s="1"/>
  <c r="V32" i="9"/>
  <c r="D32" i="9" s="1"/>
  <c r="K32" i="9"/>
  <c r="L32" i="9" s="1"/>
  <c r="AE31" i="9"/>
  <c r="AD31" i="9"/>
  <c r="AC31" i="9"/>
  <c r="AB31" i="9"/>
  <c r="AA31" i="9"/>
  <c r="Z31" i="9"/>
  <c r="Y31" i="9"/>
  <c r="W31" i="9"/>
  <c r="V31" i="9"/>
  <c r="D31" i="9" s="1"/>
  <c r="K31" i="9"/>
  <c r="L31" i="9" s="1"/>
  <c r="AF30" i="9"/>
  <c r="AE30" i="9"/>
  <c r="AD30" i="9"/>
  <c r="AC30" i="9"/>
  <c r="AB30" i="9"/>
  <c r="AA30" i="9"/>
  <c r="Z30" i="9"/>
  <c r="Y30" i="9"/>
  <c r="W30" i="9"/>
  <c r="V30" i="9"/>
  <c r="D30" i="9" s="1"/>
  <c r="K30" i="9"/>
  <c r="L30" i="9" s="1"/>
  <c r="AE29" i="9"/>
  <c r="AD29" i="9"/>
  <c r="AC29" i="9"/>
  <c r="AB29" i="9"/>
  <c r="AA29" i="9"/>
  <c r="Z29" i="9"/>
  <c r="Y29" i="9"/>
  <c r="V29" i="9"/>
  <c r="D29" i="9" s="1"/>
  <c r="K29" i="9"/>
  <c r="L29" i="9" s="1"/>
  <c r="AE28" i="9"/>
  <c r="AD28" i="9"/>
  <c r="AC28" i="9"/>
  <c r="AB28" i="9"/>
  <c r="AA28" i="9"/>
  <c r="Z28" i="9"/>
  <c r="Y28" i="9"/>
  <c r="V28" i="9"/>
  <c r="K28" i="9"/>
  <c r="L28" i="9" s="1"/>
  <c r="AE27" i="9"/>
  <c r="AD27" i="9"/>
  <c r="AC27" i="9"/>
  <c r="AB27" i="9"/>
  <c r="AA27" i="9"/>
  <c r="Z27" i="9"/>
  <c r="Y27" i="9"/>
  <c r="V27" i="9"/>
  <c r="K27" i="9"/>
  <c r="L27" i="9" s="1"/>
  <c r="AE26" i="9"/>
  <c r="AD26" i="9"/>
  <c r="AC26" i="9"/>
  <c r="AB26" i="9"/>
  <c r="AA26" i="9"/>
  <c r="Z26" i="9"/>
  <c r="Y26" i="9"/>
  <c r="W26" i="9"/>
  <c r="V26" i="9"/>
  <c r="D26" i="9" s="1"/>
  <c r="K26" i="9"/>
  <c r="L26" i="9" s="1"/>
  <c r="AE25" i="9"/>
  <c r="AD25" i="9"/>
  <c r="AC25" i="9"/>
  <c r="AB25" i="9"/>
  <c r="AA25" i="9"/>
  <c r="Z25" i="9"/>
  <c r="Y25" i="9"/>
  <c r="V25" i="9"/>
  <c r="D25" i="9" s="1"/>
  <c r="K25" i="9"/>
  <c r="L25" i="9" s="1"/>
  <c r="AE24" i="9"/>
  <c r="AD24" i="9"/>
  <c r="AC24" i="9"/>
  <c r="AB24" i="9"/>
  <c r="AA24" i="9"/>
  <c r="Z24" i="9"/>
  <c r="Y24" i="9"/>
  <c r="V24" i="9"/>
  <c r="W24" i="9" s="1"/>
  <c r="K24" i="9"/>
  <c r="L24" i="9" s="1"/>
  <c r="AE23" i="9"/>
  <c r="AD23" i="9"/>
  <c r="AC23" i="9"/>
  <c r="AB23" i="9"/>
  <c r="AA23" i="9"/>
  <c r="Z23" i="9"/>
  <c r="Y23" i="9"/>
  <c r="V23" i="9"/>
  <c r="D23" i="9" s="1"/>
  <c r="K23" i="9"/>
  <c r="L23" i="9" s="1"/>
  <c r="AE22" i="9"/>
  <c r="AD22" i="9"/>
  <c r="AC22" i="9"/>
  <c r="AB22" i="9"/>
  <c r="AA22" i="9"/>
  <c r="Z22" i="9"/>
  <c r="Y22" i="9"/>
  <c r="V22" i="9"/>
  <c r="D22" i="9" s="1"/>
  <c r="K22" i="9"/>
  <c r="L22" i="9" s="1"/>
  <c r="AE21" i="9"/>
  <c r="AD21" i="9"/>
  <c r="AC21" i="9"/>
  <c r="AB21" i="9"/>
  <c r="AA21" i="9"/>
  <c r="Z21" i="9"/>
  <c r="Y21" i="9"/>
  <c r="V21" i="9"/>
  <c r="D21" i="9" s="1"/>
  <c r="K21" i="9"/>
  <c r="L21" i="9" s="1"/>
  <c r="AE20" i="9"/>
  <c r="AD20" i="9"/>
  <c r="AC20" i="9"/>
  <c r="AB20" i="9"/>
  <c r="AA20" i="9"/>
  <c r="Z20" i="9"/>
  <c r="Y20" i="9"/>
  <c r="AF20" i="9" s="1"/>
  <c r="V20" i="9"/>
  <c r="W20" i="9" s="1"/>
  <c r="K20" i="9"/>
  <c r="L20" i="9" s="1"/>
  <c r="AE19" i="9"/>
  <c r="AD19" i="9"/>
  <c r="AC19" i="9"/>
  <c r="AB19" i="9"/>
  <c r="AA19" i="9"/>
  <c r="Z19" i="9"/>
  <c r="Y19" i="9"/>
  <c r="V19" i="9"/>
  <c r="D19" i="9" s="1"/>
  <c r="K19" i="9"/>
  <c r="L19" i="9" s="1"/>
  <c r="AE18" i="9"/>
  <c r="AD18" i="9"/>
  <c r="AC18" i="9"/>
  <c r="AB18" i="9"/>
  <c r="AA18" i="9"/>
  <c r="Z18" i="9"/>
  <c r="Y18" i="9"/>
  <c r="AF18" i="9" s="1"/>
  <c r="V18" i="9"/>
  <c r="K18" i="9"/>
  <c r="L18" i="9" s="1"/>
  <c r="AE17" i="9"/>
  <c r="AD17" i="9"/>
  <c r="AC17" i="9"/>
  <c r="AB17" i="9"/>
  <c r="AA17" i="9"/>
  <c r="Z17" i="9"/>
  <c r="Y17" i="9"/>
  <c r="W17" i="9"/>
  <c r="V17" i="9"/>
  <c r="D17" i="9" s="1"/>
  <c r="K17" i="9"/>
  <c r="L17" i="9" s="1"/>
  <c r="AE16" i="9"/>
  <c r="AD16" i="9"/>
  <c r="AC16" i="9"/>
  <c r="AB16" i="9"/>
  <c r="AA16" i="9"/>
  <c r="Z16" i="9"/>
  <c r="Y16" i="9"/>
  <c r="AF16" i="9" s="1"/>
  <c r="V16" i="9"/>
  <c r="D16" i="9" s="1"/>
  <c r="K16" i="9"/>
  <c r="L16" i="9" s="1"/>
  <c r="AE15" i="9"/>
  <c r="AD15" i="9"/>
  <c r="AC15" i="9"/>
  <c r="AB15" i="9"/>
  <c r="AA15" i="9"/>
  <c r="Z15" i="9"/>
  <c r="Y15" i="9"/>
  <c r="V15" i="9"/>
  <c r="D15" i="9" s="1"/>
  <c r="K15" i="9"/>
  <c r="L15" i="9" s="1"/>
  <c r="AF14" i="9"/>
  <c r="AE14" i="9"/>
  <c r="AD14" i="9"/>
  <c r="AC14" i="9"/>
  <c r="AB14" i="9"/>
  <c r="AA14" i="9"/>
  <c r="Z14" i="9"/>
  <c r="Y14" i="9"/>
  <c r="V14" i="9"/>
  <c r="D14" i="9" s="1"/>
  <c r="K14" i="9"/>
  <c r="L14" i="9" s="1"/>
  <c r="AE13" i="9"/>
  <c r="AD13" i="9"/>
  <c r="AC13" i="9"/>
  <c r="AB13" i="9"/>
  <c r="AA13" i="9"/>
  <c r="Z13" i="9"/>
  <c r="Y13" i="9"/>
  <c r="V13" i="9"/>
  <c r="K13" i="9"/>
  <c r="L13" i="9" s="1"/>
  <c r="AE12" i="9"/>
  <c r="AD12" i="9"/>
  <c r="AC12" i="9"/>
  <c r="AF12" i="9" s="1"/>
  <c r="AB12" i="9"/>
  <c r="AA12" i="9"/>
  <c r="Z12" i="9"/>
  <c r="Y12" i="9"/>
  <c r="V12" i="9"/>
  <c r="D12" i="9" s="1"/>
  <c r="K12" i="9"/>
  <c r="L12" i="9" s="1"/>
  <c r="AE11" i="9"/>
  <c r="AD11" i="9"/>
  <c r="AC11" i="9"/>
  <c r="AB11" i="9"/>
  <c r="AA11" i="9"/>
  <c r="Z11" i="9"/>
  <c r="Y11" i="9"/>
  <c r="V11" i="9"/>
  <c r="D11" i="9" s="1"/>
  <c r="K11" i="9"/>
  <c r="L11" i="9" s="1"/>
  <c r="AE10" i="9"/>
  <c r="AD10" i="9"/>
  <c r="AC10" i="9"/>
  <c r="AB10" i="9"/>
  <c r="AA10" i="9"/>
  <c r="Z10" i="9"/>
  <c r="AF10" i="9" s="1"/>
  <c r="Y10" i="9"/>
  <c r="V10" i="9"/>
  <c r="D10" i="9" s="1"/>
  <c r="K10" i="9"/>
  <c r="L10" i="9" s="1"/>
  <c r="AE9" i="9"/>
  <c r="AD9" i="9"/>
  <c r="AC9" i="9"/>
  <c r="AB9" i="9"/>
  <c r="AA9" i="9"/>
  <c r="Z9" i="9"/>
  <c r="Y9" i="9"/>
  <c r="V9" i="9"/>
  <c r="D9" i="9" s="1"/>
  <c r="K9" i="9"/>
  <c r="L9" i="9" s="1"/>
  <c r="AE8" i="9"/>
  <c r="AD8" i="9"/>
  <c r="AC8" i="9"/>
  <c r="AB8" i="9"/>
  <c r="AA8" i="9"/>
  <c r="Z8" i="9"/>
  <c r="Y8" i="9"/>
  <c r="W8" i="9"/>
  <c r="V8" i="9"/>
  <c r="D8" i="9" s="1"/>
  <c r="K8" i="9"/>
  <c r="L8" i="9" s="1"/>
  <c r="AE7" i="9"/>
  <c r="AD7" i="9"/>
  <c r="AC7" i="9"/>
  <c r="AB7" i="9"/>
  <c r="AA7" i="9"/>
  <c r="Z7" i="9"/>
  <c r="Y7" i="9"/>
  <c r="V7" i="9"/>
  <c r="W7" i="9" s="1"/>
  <c r="K7" i="9"/>
  <c r="L7" i="9" s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L393" i="6" s="1"/>
  <c r="K394" i="6"/>
  <c r="L394" i="6" s="1"/>
  <c r="K395" i="6"/>
  <c r="L395" i="6" s="1"/>
  <c r="K396" i="6"/>
  <c r="L396" i="6" s="1"/>
  <c r="K397" i="6"/>
  <c r="L397" i="6" s="1"/>
  <c r="K398" i="6"/>
  <c r="L398" i="6" s="1"/>
  <c r="K399" i="6"/>
  <c r="L399" i="6" s="1"/>
  <c r="K400" i="6"/>
  <c r="L400" i="6" s="1"/>
  <c r="K401" i="6"/>
  <c r="L401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L428" i="6" s="1"/>
  <c r="K7" i="6"/>
  <c r="L7" i="6" s="1"/>
  <c r="N7" i="6" s="1"/>
  <c r="E3" i="10" l="1"/>
  <c r="X7" i="10"/>
  <c r="AG7" i="10"/>
  <c r="N45" i="10"/>
  <c r="X45" i="10" s="1"/>
  <c r="AG45" i="10"/>
  <c r="W155" i="10"/>
  <c r="L155" i="10"/>
  <c r="W192" i="10"/>
  <c r="L192" i="10"/>
  <c r="N42" i="10"/>
  <c r="X42" i="10" s="1"/>
  <c r="AG42" i="10"/>
  <c r="N66" i="10"/>
  <c r="X66" i="10" s="1"/>
  <c r="AG66" i="10"/>
  <c r="L78" i="10"/>
  <c r="W97" i="10"/>
  <c r="N104" i="10"/>
  <c r="X104" i="10" s="1"/>
  <c r="N143" i="10"/>
  <c r="X143" i="10" s="1"/>
  <c r="W183" i="10"/>
  <c r="L183" i="10"/>
  <c r="W211" i="10"/>
  <c r="L211" i="10"/>
  <c r="W364" i="10"/>
  <c r="L364" i="10"/>
  <c r="L387" i="10"/>
  <c r="W8" i="10"/>
  <c r="W12" i="10"/>
  <c r="W16" i="10"/>
  <c r="W20" i="10"/>
  <c r="W24" i="10"/>
  <c r="W28" i="10"/>
  <c r="N31" i="10"/>
  <c r="X31" i="10" s="1"/>
  <c r="AG31" i="10"/>
  <c r="W37" i="10"/>
  <c r="N39" i="10"/>
  <c r="X39" i="10" s="1"/>
  <c r="AG39" i="10"/>
  <c r="W45" i="10"/>
  <c r="N47" i="10"/>
  <c r="X47" i="10" s="1"/>
  <c r="AG47" i="10"/>
  <c r="W53" i="10"/>
  <c r="N55" i="10"/>
  <c r="X55" i="10" s="1"/>
  <c r="AG55" i="10"/>
  <c r="W61" i="10"/>
  <c r="N63" i="10"/>
  <c r="X63" i="10" s="1"/>
  <c r="AG63" i="10"/>
  <c r="W69" i="10"/>
  <c r="N71" i="10"/>
  <c r="X71" i="10" s="1"/>
  <c r="AG71" i="10"/>
  <c r="L74" i="10"/>
  <c r="AF82" i="10"/>
  <c r="W83" i="10"/>
  <c r="L83" i="10"/>
  <c r="X85" i="10"/>
  <c r="W93" i="10"/>
  <c r="N100" i="10"/>
  <c r="X100" i="10" s="1"/>
  <c r="L106" i="10"/>
  <c r="AF111" i="10"/>
  <c r="W112" i="10"/>
  <c r="L112" i="10"/>
  <c r="AF119" i="10"/>
  <c r="W120" i="10"/>
  <c r="L120" i="10"/>
  <c r="AF127" i="10"/>
  <c r="W128" i="10"/>
  <c r="L128" i="10"/>
  <c r="N136" i="10"/>
  <c r="X136" i="10" s="1"/>
  <c r="AG136" i="10"/>
  <c r="W184" i="10"/>
  <c r="L184" i="10"/>
  <c r="N37" i="10"/>
  <c r="X37" i="10" s="1"/>
  <c r="AG37" i="10"/>
  <c r="N53" i="10"/>
  <c r="X53" i="10" s="1"/>
  <c r="AG53" i="10"/>
  <c r="AG82" i="10"/>
  <c r="N82" i="10"/>
  <c r="X82" i="10" s="1"/>
  <c r="W91" i="10"/>
  <c r="L91" i="10"/>
  <c r="N50" i="10"/>
  <c r="X50" i="10" s="1"/>
  <c r="AG50" i="10"/>
  <c r="W42" i="10"/>
  <c r="W50" i="10"/>
  <c r="W58" i="10"/>
  <c r="W66" i="10"/>
  <c r="W79" i="10"/>
  <c r="L79" i="10"/>
  <c r="AG102" i="10"/>
  <c r="N102" i="10"/>
  <c r="X102" i="10" s="1"/>
  <c r="N109" i="10"/>
  <c r="X109" i="10" s="1"/>
  <c r="N212" i="10"/>
  <c r="X212" i="10" s="1"/>
  <c r="AG212" i="10"/>
  <c r="W7" i="10"/>
  <c r="AG8" i="10"/>
  <c r="W11" i="10"/>
  <c r="AG12" i="10"/>
  <c r="W15" i="10"/>
  <c r="AG16" i="10"/>
  <c r="W19" i="10"/>
  <c r="AG20" i="10"/>
  <c r="W23" i="10"/>
  <c r="AG24" i="10"/>
  <c r="W27" i="10"/>
  <c r="AG28" i="10"/>
  <c r="W31" i="10"/>
  <c r="N33" i="10"/>
  <c r="X33" i="10" s="1"/>
  <c r="AG33" i="10"/>
  <c r="W39" i="10"/>
  <c r="N41" i="10"/>
  <c r="X41" i="10" s="1"/>
  <c r="AG41" i="10"/>
  <c r="W47" i="10"/>
  <c r="N49" i="10"/>
  <c r="X49" i="10" s="1"/>
  <c r="AG49" i="10"/>
  <c r="W55" i="10"/>
  <c r="N57" i="10"/>
  <c r="X57" i="10" s="1"/>
  <c r="AG57" i="10"/>
  <c r="W63" i="10"/>
  <c r="N65" i="10"/>
  <c r="X65" i="10" s="1"/>
  <c r="AG65" i="10"/>
  <c r="W71" i="10"/>
  <c r="AF74" i="10"/>
  <c r="W75" i="10"/>
  <c r="L75" i="10"/>
  <c r="X77" i="10"/>
  <c r="W85" i="10"/>
  <c r="N92" i="10"/>
  <c r="X92" i="10" s="1"/>
  <c r="L98" i="10"/>
  <c r="AF104" i="10"/>
  <c r="AG104" i="10" s="1"/>
  <c r="AF106" i="10"/>
  <c r="W107" i="10"/>
  <c r="L107" i="10"/>
  <c r="W113" i="10"/>
  <c r="L113" i="10"/>
  <c r="W121" i="10"/>
  <c r="L121" i="10"/>
  <c r="W129" i="10"/>
  <c r="L129" i="10"/>
  <c r="AG144" i="10"/>
  <c r="W176" i="10"/>
  <c r="L176" i="10"/>
  <c r="W208" i="10"/>
  <c r="L208" i="10"/>
  <c r="W160" i="10"/>
  <c r="L160" i="10"/>
  <c r="W87" i="10"/>
  <c r="L87" i="10"/>
  <c r="W34" i="10"/>
  <c r="N52" i="10"/>
  <c r="X52" i="10" s="1"/>
  <c r="AG52" i="10"/>
  <c r="N68" i="10"/>
  <c r="X68" i="10" s="1"/>
  <c r="AG68" i="10"/>
  <c r="W175" i="10"/>
  <c r="L175" i="10"/>
  <c r="W207" i="10"/>
  <c r="L207" i="10"/>
  <c r="N308" i="10"/>
  <c r="X308" i="10" s="1"/>
  <c r="AG308" i="10"/>
  <c r="W36" i="10"/>
  <c r="N38" i="10"/>
  <c r="X38" i="10" s="1"/>
  <c r="AG38" i="10"/>
  <c r="W44" i="10"/>
  <c r="N46" i="10"/>
  <c r="X46" i="10" s="1"/>
  <c r="AG46" i="10"/>
  <c r="W52" i="10"/>
  <c r="N54" i="10"/>
  <c r="X54" i="10" s="1"/>
  <c r="AG54" i="10"/>
  <c r="W60" i="10"/>
  <c r="N62" i="10"/>
  <c r="X62" i="10" s="1"/>
  <c r="AG62" i="10"/>
  <c r="W68" i="10"/>
  <c r="N70" i="10"/>
  <c r="X70" i="10" s="1"/>
  <c r="AG70" i="10"/>
  <c r="N94" i="10"/>
  <c r="X94" i="10" s="1"/>
  <c r="AF100" i="10"/>
  <c r="AG100" i="10" s="1"/>
  <c r="AF102" i="10"/>
  <c r="W103" i="10"/>
  <c r="L103" i="10"/>
  <c r="X105" i="10"/>
  <c r="AF112" i="10"/>
  <c r="AF120" i="10"/>
  <c r="AF128" i="10"/>
  <c r="X140" i="10"/>
  <c r="W167" i="10"/>
  <c r="L167" i="10"/>
  <c r="W199" i="10"/>
  <c r="L199" i="10"/>
  <c r="N34" i="10"/>
  <c r="X34" i="10" s="1"/>
  <c r="AG34" i="10"/>
  <c r="N58" i="10"/>
  <c r="X58" i="10" s="1"/>
  <c r="AG58" i="10"/>
  <c r="N36" i="10"/>
  <c r="X36" i="10" s="1"/>
  <c r="AG36" i="10"/>
  <c r="N44" i="10"/>
  <c r="X44" i="10" s="1"/>
  <c r="AG44" i="10"/>
  <c r="N60" i="10"/>
  <c r="X60" i="10" s="1"/>
  <c r="AG60" i="10"/>
  <c r="AF76" i="10"/>
  <c r="AG76" i="10" s="1"/>
  <c r="AG11" i="10"/>
  <c r="AG15" i="10"/>
  <c r="AG19" i="10"/>
  <c r="AG23" i="10"/>
  <c r="AG27" i="10"/>
  <c r="N35" i="10"/>
  <c r="X35" i="10" s="1"/>
  <c r="AG35" i="10"/>
  <c r="N43" i="10"/>
  <c r="X43" i="10" s="1"/>
  <c r="AG43" i="10"/>
  <c r="N51" i="10"/>
  <c r="X51" i="10" s="1"/>
  <c r="AG51" i="10"/>
  <c r="N59" i="10"/>
  <c r="X59" i="10" s="1"/>
  <c r="AG59" i="10"/>
  <c r="N67" i="10"/>
  <c r="X67" i="10" s="1"/>
  <c r="AG67" i="10"/>
  <c r="AG90" i="10"/>
  <c r="N90" i="10"/>
  <c r="X90" i="10" s="1"/>
  <c r="AF96" i="10"/>
  <c r="AG96" i="10" s="1"/>
  <c r="AF98" i="10"/>
  <c r="W99" i="10"/>
  <c r="L99" i="10"/>
  <c r="X101" i="10"/>
  <c r="AF109" i="10"/>
  <c r="AG109" i="10" s="1"/>
  <c r="L110" i="10"/>
  <c r="W110" i="10"/>
  <c r="AG148" i="10"/>
  <c r="W168" i="10"/>
  <c r="L168" i="10"/>
  <c r="W200" i="10"/>
  <c r="L200" i="10"/>
  <c r="D233" i="10"/>
  <c r="W233" i="10"/>
  <c r="N240" i="10"/>
  <c r="X240" i="10" s="1"/>
  <c r="N61" i="10"/>
  <c r="X61" i="10" s="1"/>
  <c r="AG61" i="10"/>
  <c r="N69" i="10"/>
  <c r="X69" i="10" s="1"/>
  <c r="AG69" i="10"/>
  <c r="N32" i="10"/>
  <c r="X32" i="10" s="1"/>
  <c r="AG32" i="10"/>
  <c r="N40" i="10"/>
  <c r="X40" i="10" s="1"/>
  <c r="AG40" i="10"/>
  <c r="N48" i="10"/>
  <c r="X48" i="10" s="1"/>
  <c r="AG48" i="10"/>
  <c r="N56" i="10"/>
  <c r="X56" i="10" s="1"/>
  <c r="AG56" i="10"/>
  <c r="N64" i="10"/>
  <c r="X64" i="10" s="1"/>
  <c r="AG64" i="10"/>
  <c r="N72" i="10"/>
  <c r="X72" i="10" s="1"/>
  <c r="AG72" i="10"/>
  <c r="AG86" i="10"/>
  <c r="N86" i="10"/>
  <c r="X86" i="10" s="1"/>
  <c r="AF92" i="10"/>
  <c r="AG92" i="10" s="1"/>
  <c r="AF94" i="10"/>
  <c r="AG94" i="10" s="1"/>
  <c r="W95" i="10"/>
  <c r="L95" i="10"/>
  <c r="X97" i="10"/>
  <c r="AG108" i="10"/>
  <c r="AF114" i="10"/>
  <c r="W115" i="10"/>
  <c r="L115" i="10"/>
  <c r="AF122" i="10"/>
  <c r="W123" i="10"/>
  <c r="L123" i="10"/>
  <c r="AF130" i="10"/>
  <c r="W131" i="10"/>
  <c r="L131" i="10"/>
  <c r="AF142" i="10"/>
  <c r="AG142" i="10" s="1"/>
  <c r="W159" i="10"/>
  <c r="L159" i="10"/>
  <c r="W191" i="10"/>
  <c r="L191" i="10"/>
  <c r="AG210" i="10"/>
  <c r="N210" i="10"/>
  <c r="X210" i="10" s="1"/>
  <c r="AF73" i="10"/>
  <c r="AG73" i="10" s="1"/>
  <c r="AF77" i="10"/>
  <c r="AG77" i="10" s="1"/>
  <c r="AF81" i="10"/>
  <c r="AG81" i="10" s="1"/>
  <c r="AF85" i="10"/>
  <c r="AG85" i="10" s="1"/>
  <c r="AF89" i="10"/>
  <c r="AG89" i="10" s="1"/>
  <c r="AF93" i="10"/>
  <c r="AG93" i="10" s="1"/>
  <c r="AF97" i="10"/>
  <c r="AG97" i="10" s="1"/>
  <c r="AF101" i="10"/>
  <c r="AG101" i="10" s="1"/>
  <c r="AF105" i="10"/>
  <c r="AG105" i="10" s="1"/>
  <c r="AF117" i="10"/>
  <c r="W118" i="10"/>
  <c r="L118" i="10"/>
  <c r="AF125" i="10"/>
  <c r="W126" i="10"/>
  <c r="L126" i="10"/>
  <c r="AF133" i="10"/>
  <c r="W134" i="10"/>
  <c r="L134" i="10"/>
  <c r="AF138" i="10"/>
  <c r="AG138" i="10" s="1"/>
  <c r="W152" i="10"/>
  <c r="L152" i="10"/>
  <c r="W212" i="10"/>
  <c r="D220" i="10"/>
  <c r="W220" i="10"/>
  <c r="D214" i="10"/>
  <c r="X214" i="10"/>
  <c r="W214" i="10"/>
  <c r="D291" i="10"/>
  <c r="W291" i="10"/>
  <c r="W119" i="10"/>
  <c r="L119" i="10"/>
  <c r="AF126" i="10"/>
  <c r="W127" i="10"/>
  <c r="L127" i="10"/>
  <c r="AF134" i="10"/>
  <c r="W135" i="10"/>
  <c r="L135" i="10"/>
  <c r="D141" i="10"/>
  <c r="W141" i="10"/>
  <c r="AF145" i="10"/>
  <c r="AG145" i="10" s="1"/>
  <c r="N148" i="10"/>
  <c r="X148" i="10" s="1"/>
  <c r="W294" i="10"/>
  <c r="N304" i="10"/>
  <c r="X304" i="10" s="1"/>
  <c r="AG304" i="10"/>
  <c r="AF115" i="10"/>
  <c r="AF123" i="10"/>
  <c r="W132" i="10"/>
  <c r="L132" i="10"/>
  <c r="D145" i="10"/>
  <c r="W145" i="10"/>
  <c r="AF110" i="10"/>
  <c r="W111" i="10"/>
  <c r="L111" i="10"/>
  <c r="AF118" i="10"/>
  <c r="AF75" i="10"/>
  <c r="AF79" i="10"/>
  <c r="AF83" i="10"/>
  <c r="AF87" i="10"/>
  <c r="AF91" i="10"/>
  <c r="AF95" i="10"/>
  <c r="AF99" i="10"/>
  <c r="AF103" i="10"/>
  <c r="AF107" i="10"/>
  <c r="AF113" i="10"/>
  <c r="W114" i="10"/>
  <c r="L114" i="10"/>
  <c r="AF121" i="10"/>
  <c r="W122" i="10"/>
  <c r="L122" i="10"/>
  <c r="AF129" i="10"/>
  <c r="W130" i="10"/>
  <c r="L130" i="10"/>
  <c r="D137" i="10"/>
  <c r="W137" i="10"/>
  <c r="AF141" i="10"/>
  <c r="AG141" i="10" s="1"/>
  <c r="D224" i="10"/>
  <c r="W224" i="10"/>
  <c r="D242" i="10"/>
  <c r="W242" i="10"/>
  <c r="AG255" i="10"/>
  <c r="N255" i="10"/>
  <c r="X255" i="10" s="1"/>
  <c r="AF108" i="10"/>
  <c r="W116" i="10"/>
  <c r="L116" i="10"/>
  <c r="W124" i="10"/>
  <c r="L124" i="10"/>
  <c r="AF131" i="10"/>
  <c r="AF116" i="10"/>
  <c r="W117" i="10"/>
  <c r="L117" i="10"/>
  <c r="AF124" i="10"/>
  <c r="W125" i="10"/>
  <c r="L125" i="10"/>
  <c r="AF132" i="10"/>
  <c r="W133" i="10"/>
  <c r="L133" i="10"/>
  <c r="AF137" i="10"/>
  <c r="AG137" i="10" s="1"/>
  <c r="W146" i="10"/>
  <c r="AG146" i="10"/>
  <c r="W148" i="10"/>
  <c r="AF153" i="10"/>
  <c r="W154" i="10"/>
  <c r="L154" i="10"/>
  <c r="AF157" i="10"/>
  <c r="AF161" i="10"/>
  <c r="W162" i="10"/>
  <c r="L162" i="10"/>
  <c r="AF169" i="10"/>
  <c r="W170" i="10"/>
  <c r="L170" i="10"/>
  <c r="AF177" i="10"/>
  <c r="W178" i="10"/>
  <c r="L178" i="10"/>
  <c r="AF185" i="10"/>
  <c r="W186" i="10"/>
  <c r="L186" i="10"/>
  <c r="AF193" i="10"/>
  <c r="W194" i="10"/>
  <c r="L194" i="10"/>
  <c r="AF201" i="10"/>
  <c r="W202" i="10"/>
  <c r="L202" i="10"/>
  <c r="N243" i="10"/>
  <c r="X243" i="10" s="1"/>
  <c r="AF151" i="10"/>
  <c r="AG151" i="10" s="1"/>
  <c r="W157" i="10"/>
  <c r="L157" i="10"/>
  <c r="AF159" i="10"/>
  <c r="W165" i="10"/>
  <c r="L165" i="10"/>
  <c r="AF167" i="10"/>
  <c r="W173" i="10"/>
  <c r="L173" i="10"/>
  <c r="AF175" i="10"/>
  <c r="W181" i="10"/>
  <c r="L181" i="10"/>
  <c r="AF183" i="10"/>
  <c r="W189" i="10"/>
  <c r="L189" i="10"/>
  <c r="AF191" i="10"/>
  <c r="W197" i="10"/>
  <c r="L197" i="10"/>
  <c r="AF199" i="10"/>
  <c r="W205" i="10"/>
  <c r="L205" i="10"/>
  <c r="AF207" i="10"/>
  <c r="AF218" i="10"/>
  <c r="AG219" i="10"/>
  <c r="AF220" i="10"/>
  <c r="AG220" i="10" s="1"/>
  <c r="AG225" i="10"/>
  <c r="N225" i="10"/>
  <c r="X225" i="10" s="1"/>
  <c r="AG229" i="10"/>
  <c r="AF238" i="10"/>
  <c r="N246" i="10"/>
  <c r="X246" i="10" s="1"/>
  <c r="AF339" i="10"/>
  <c r="AG339" i="10" s="1"/>
  <c r="W340" i="10"/>
  <c r="L340" i="10"/>
  <c r="W384" i="10"/>
  <c r="L384" i="10"/>
  <c r="D231" i="10"/>
  <c r="W231" i="10"/>
  <c r="D234" i="10"/>
  <c r="W234" i="10"/>
  <c r="D240" i="10"/>
  <c r="W240" i="10"/>
  <c r="AF285" i="10"/>
  <c r="W163" i="10"/>
  <c r="L163" i="10"/>
  <c r="AF165" i="10"/>
  <c r="W171" i="10"/>
  <c r="L171" i="10"/>
  <c r="AF173" i="10"/>
  <c r="W179" i="10"/>
  <c r="L179" i="10"/>
  <c r="AF181" i="10"/>
  <c r="W187" i="10"/>
  <c r="L187" i="10"/>
  <c r="AF189" i="10"/>
  <c r="W195" i="10"/>
  <c r="L195" i="10"/>
  <c r="AF197" i="10"/>
  <c r="W203" i="10"/>
  <c r="L203" i="10"/>
  <c r="AF205" i="10"/>
  <c r="AF212" i="10"/>
  <c r="D227" i="10"/>
  <c r="W227" i="10"/>
  <c r="D237" i="10"/>
  <c r="W237" i="10"/>
  <c r="AF246" i="10"/>
  <c r="AG246" i="10" s="1"/>
  <c r="AG247" i="10"/>
  <c r="N247" i="10"/>
  <c r="X247" i="10" s="1"/>
  <c r="N256" i="10"/>
  <c r="X256" i="10" s="1"/>
  <c r="D259" i="10"/>
  <c r="W259" i="10"/>
  <c r="L277" i="10"/>
  <c r="W277" i="10"/>
  <c r="N325" i="10"/>
  <c r="X325" i="10" s="1"/>
  <c r="AF136" i="10"/>
  <c r="AF140" i="10"/>
  <c r="AG140" i="10" s="1"/>
  <c r="AF144" i="10"/>
  <c r="W158" i="10"/>
  <c r="L158" i="10"/>
  <c r="W166" i="10"/>
  <c r="L166" i="10"/>
  <c r="W174" i="10"/>
  <c r="L174" i="10"/>
  <c r="W182" i="10"/>
  <c r="L182" i="10"/>
  <c r="W190" i="10"/>
  <c r="L190" i="10"/>
  <c r="W198" i="10"/>
  <c r="L198" i="10"/>
  <c r="W206" i="10"/>
  <c r="L206" i="10"/>
  <c r="AG213" i="10"/>
  <c r="D217" i="10"/>
  <c r="W217" i="10"/>
  <c r="D221" i="10"/>
  <c r="W221" i="10"/>
  <c r="N232" i="10"/>
  <c r="X232" i="10" s="1"/>
  <c r="N235" i="10"/>
  <c r="X235" i="10" s="1"/>
  <c r="AG238" i="10"/>
  <c r="N238" i="10"/>
  <c r="X238" i="10" s="1"/>
  <c r="D241" i="10"/>
  <c r="W241" i="10"/>
  <c r="N281" i="10"/>
  <c r="X281" i="10" s="1"/>
  <c r="N320" i="10"/>
  <c r="X320" i="10" s="1"/>
  <c r="AG320" i="10"/>
  <c r="W326" i="10"/>
  <c r="L326" i="10"/>
  <c r="AF150" i="10"/>
  <c r="AG150" i="10" s="1"/>
  <c r="W153" i="10"/>
  <c r="L153" i="10"/>
  <c r="AF155" i="10"/>
  <c r="W161" i="10"/>
  <c r="L161" i="10"/>
  <c r="AF163" i="10"/>
  <c r="W169" i="10"/>
  <c r="L169" i="10"/>
  <c r="AF171" i="10"/>
  <c r="W177" i="10"/>
  <c r="L177" i="10"/>
  <c r="AF179" i="10"/>
  <c r="W185" i="10"/>
  <c r="L185" i="10"/>
  <c r="AF187" i="10"/>
  <c r="W193" i="10"/>
  <c r="L193" i="10"/>
  <c r="AF195" i="10"/>
  <c r="W201" i="10"/>
  <c r="L201" i="10"/>
  <c r="AF203" i="10"/>
  <c r="W209" i="10"/>
  <c r="L209" i="10"/>
  <c r="X213" i="10"/>
  <c r="AF217" i="10"/>
  <c r="AG217" i="10" s="1"/>
  <c r="D223" i="10"/>
  <c r="W223" i="10"/>
  <c r="AG226" i="10"/>
  <c r="N226" i="10"/>
  <c r="X226" i="10" s="1"/>
  <c r="D232" i="10"/>
  <c r="W232" i="10"/>
  <c r="AF250" i="10"/>
  <c r="N316" i="10"/>
  <c r="X316" i="10" s="1"/>
  <c r="AG316" i="10"/>
  <c r="AF135" i="10"/>
  <c r="AF139" i="10"/>
  <c r="AG139" i="10" s="1"/>
  <c r="AF143" i="10"/>
  <c r="AG143" i="10" s="1"/>
  <c r="AF147" i="10"/>
  <c r="AG147" i="10" s="1"/>
  <c r="X151" i="10"/>
  <c r="W156" i="10"/>
  <c r="L156" i="10"/>
  <c r="AF158" i="10"/>
  <c r="W164" i="10"/>
  <c r="L164" i="10"/>
  <c r="AF166" i="10"/>
  <c r="W172" i="10"/>
  <c r="L172" i="10"/>
  <c r="AF174" i="10"/>
  <c r="W180" i="10"/>
  <c r="L180" i="10"/>
  <c r="AF182" i="10"/>
  <c r="W188" i="10"/>
  <c r="L188" i="10"/>
  <c r="AF190" i="10"/>
  <c r="W196" i="10"/>
  <c r="L196" i="10"/>
  <c r="AF198" i="10"/>
  <c r="W204" i="10"/>
  <c r="L204" i="10"/>
  <c r="AF206" i="10"/>
  <c r="AG218" i="10"/>
  <c r="N218" i="10"/>
  <c r="X218" i="10" s="1"/>
  <c r="AF223" i="10"/>
  <c r="AG223" i="10" s="1"/>
  <c r="AG224" i="10"/>
  <c r="D230" i="10"/>
  <c r="W230" i="10"/>
  <c r="N239" i="10"/>
  <c r="X239" i="10" s="1"/>
  <c r="AF253" i="10"/>
  <c r="AG253" i="10" s="1"/>
  <c r="AG254" i="10"/>
  <c r="N254" i="10"/>
  <c r="X254" i="10" s="1"/>
  <c r="AF294" i="10"/>
  <c r="N312" i="10"/>
  <c r="X312" i="10" s="1"/>
  <c r="AG312" i="10"/>
  <c r="D229" i="10"/>
  <c r="W229" i="10"/>
  <c r="AG231" i="10"/>
  <c r="AG233" i="10"/>
  <c r="D235" i="10"/>
  <c r="W235" i="10"/>
  <c r="AF239" i="10"/>
  <c r="AG239" i="10" s="1"/>
  <c r="D243" i="10"/>
  <c r="W243" i="10"/>
  <c r="AF248" i="10"/>
  <c r="AG248" i="10" s="1"/>
  <c r="AG249" i="10"/>
  <c r="AF256" i="10"/>
  <c r="AG256" i="10" s="1"/>
  <c r="AF259" i="10"/>
  <c r="AG259" i="10" s="1"/>
  <c r="D267" i="10"/>
  <c r="W267" i="10"/>
  <c r="D281" i="10"/>
  <c r="W281" i="10"/>
  <c r="AF322" i="10"/>
  <c r="W219" i="10"/>
  <c r="N223" i="10"/>
  <c r="X223" i="10" s="1"/>
  <c r="D226" i="10"/>
  <c r="W226" i="10"/>
  <c r="AG228" i="10"/>
  <c r="N231" i="10"/>
  <c r="X231" i="10" s="1"/>
  <c r="N233" i="10"/>
  <c r="X233" i="10" s="1"/>
  <c r="AF234" i="10"/>
  <c r="AG234" i="10" s="1"/>
  <c r="AG236" i="10"/>
  <c r="D238" i="10"/>
  <c r="W238" i="10"/>
  <c r="N241" i="10"/>
  <c r="X241" i="10" s="1"/>
  <c r="AF243" i="10"/>
  <c r="AG243" i="10" s="1"/>
  <c r="AG244" i="10"/>
  <c r="N249" i="10"/>
  <c r="X249" i="10" s="1"/>
  <c r="AF251" i="10"/>
  <c r="AG251" i="10" s="1"/>
  <c r="AG252" i="10"/>
  <c r="N257" i="10"/>
  <c r="X257" i="10" s="1"/>
  <c r="W260" i="10"/>
  <c r="AF267" i="10"/>
  <c r="AG267" i="10" s="1"/>
  <c r="AF271" i="10"/>
  <c r="AG271" i="10" s="1"/>
  <c r="AF281" i="10"/>
  <c r="AG281" i="10" s="1"/>
  <c r="N296" i="10"/>
  <c r="X296" i="10" s="1"/>
  <c r="AG296" i="10"/>
  <c r="W359" i="10"/>
  <c r="L359" i="10"/>
  <c r="N299" i="10"/>
  <c r="X299" i="10" s="1"/>
  <c r="AG299" i="10"/>
  <c r="N343" i="10"/>
  <c r="X343" i="10" s="1"/>
  <c r="D228" i="10"/>
  <c r="W228" i="10"/>
  <c r="AG230" i="10"/>
  <c r="AF232" i="10"/>
  <c r="AG232" i="10" s="1"/>
  <c r="D236" i="10"/>
  <c r="W236" i="10"/>
  <c r="AF240" i="10"/>
  <c r="AG240" i="10" s="1"/>
  <c r="AF241" i="10"/>
  <c r="AG241" i="10" s="1"/>
  <c r="AG242" i="10"/>
  <c r="D244" i="10"/>
  <c r="W244" i="10"/>
  <c r="AF249" i="10"/>
  <c r="AG250" i="10"/>
  <c r="AF257" i="10"/>
  <c r="AG257" i="10" s="1"/>
  <c r="AG258" i="10"/>
  <c r="L265" i="10"/>
  <c r="W265" i="10"/>
  <c r="L273" i="10"/>
  <c r="W273" i="10"/>
  <c r="AF275" i="10"/>
  <c r="AG275" i="10" s="1"/>
  <c r="N285" i="10"/>
  <c r="X285" i="10" s="1"/>
  <c r="AG285" i="10"/>
  <c r="AF287" i="10"/>
  <c r="N288" i="10"/>
  <c r="X288" i="10" s="1"/>
  <c r="AG288" i="10"/>
  <c r="D299" i="10"/>
  <c r="W299" i="10"/>
  <c r="AF302" i="10"/>
  <c r="N306" i="10"/>
  <c r="X306" i="10" s="1"/>
  <c r="AG306" i="10"/>
  <c r="N310" i="10"/>
  <c r="X310" i="10" s="1"/>
  <c r="AG310" i="10"/>
  <c r="N314" i="10"/>
  <c r="X314" i="10" s="1"/>
  <c r="AG314" i="10"/>
  <c r="N318" i="10"/>
  <c r="X318" i="10" s="1"/>
  <c r="AG318" i="10"/>
  <c r="AF328" i="10"/>
  <c r="AG328" i="10" s="1"/>
  <c r="AF341" i="10"/>
  <c r="D343" i="10"/>
  <c r="W343" i="10"/>
  <c r="AF346" i="10"/>
  <c r="D222" i="10"/>
  <c r="W222" i="10"/>
  <c r="D225" i="10"/>
  <c r="W225" i="10"/>
  <c r="AG227" i="10"/>
  <c r="X234" i="10"/>
  <c r="AF235" i="10"/>
  <c r="AG235" i="10" s="1"/>
  <c r="AG237" i="10"/>
  <c r="D239" i="10"/>
  <c r="W239" i="10"/>
  <c r="X242" i="10"/>
  <c r="AF244" i="10"/>
  <c r="AG245" i="10"/>
  <c r="AF252" i="10"/>
  <c r="AF264" i="10"/>
  <c r="AG264" i="10" s="1"/>
  <c r="L266" i="10"/>
  <c r="W266" i="10"/>
  <c r="D285" i="10"/>
  <c r="W285" i="10"/>
  <c r="N291" i="10"/>
  <c r="X291" i="10" s="1"/>
  <c r="AG291" i="10"/>
  <c r="D328" i="10"/>
  <c r="X328" i="10"/>
  <c r="N334" i="10"/>
  <c r="X334" i="10" s="1"/>
  <c r="AG334" i="10"/>
  <c r="W354" i="10"/>
  <c r="L354" i="10"/>
  <c r="AG261" i="10"/>
  <c r="AG269" i="10"/>
  <c r="N293" i="10"/>
  <c r="X293" i="10" s="1"/>
  <c r="AG293" i="10"/>
  <c r="N301" i="10"/>
  <c r="X301" i="10" s="1"/>
  <c r="AG301" i="10"/>
  <c r="N335" i="10"/>
  <c r="X335" i="10" s="1"/>
  <c r="N344" i="10"/>
  <c r="X344" i="10" s="1"/>
  <c r="AG344" i="10"/>
  <c r="W362" i="10"/>
  <c r="L362" i="10"/>
  <c r="W371" i="10"/>
  <c r="L371" i="10"/>
  <c r="W374" i="10"/>
  <c r="L374" i="10"/>
  <c r="L396" i="10"/>
  <c r="W396" i="10"/>
  <c r="D418" i="10"/>
  <c r="W418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N264" i="10"/>
  <c r="X264" i="10" s="1"/>
  <c r="D283" i="10"/>
  <c r="D287" i="10"/>
  <c r="N290" i="10"/>
  <c r="X290" i="10" s="1"/>
  <c r="AG290" i="10"/>
  <c r="D295" i="10"/>
  <c r="N298" i="10"/>
  <c r="X298" i="10" s="1"/>
  <c r="AG298" i="10"/>
  <c r="D303" i="10"/>
  <c r="W306" i="10"/>
  <c r="W308" i="10"/>
  <c r="W310" i="10"/>
  <c r="W312" i="10"/>
  <c r="W314" i="10"/>
  <c r="W316" i="10"/>
  <c r="W318" i="10"/>
  <c r="W320" i="10"/>
  <c r="W332" i="10"/>
  <c r="L332" i="10"/>
  <c r="AF343" i="10"/>
  <c r="AG343" i="10" s="1"/>
  <c r="W368" i="10"/>
  <c r="L368" i="10"/>
  <c r="W272" i="10"/>
  <c r="W276" i="10"/>
  <c r="W280" i="10"/>
  <c r="N287" i="10"/>
  <c r="X287" i="10" s="1"/>
  <c r="AG287" i="10"/>
  <c r="N295" i="10"/>
  <c r="X295" i="10" s="1"/>
  <c r="AG295" i="10"/>
  <c r="N303" i="10"/>
  <c r="X303" i="10" s="1"/>
  <c r="AG303" i="10"/>
  <c r="AF323" i="10"/>
  <c r="AG323" i="10" s="1"/>
  <c r="AF325" i="10"/>
  <c r="AG325" i="10" s="1"/>
  <c r="N327" i="10"/>
  <c r="X327" i="10" s="1"/>
  <c r="W335" i="10"/>
  <c r="L341" i="10"/>
  <c r="W344" i="10"/>
  <c r="W264" i="10"/>
  <c r="N292" i="10"/>
  <c r="X292" i="10" s="1"/>
  <c r="AG292" i="10"/>
  <c r="N300" i="10"/>
  <c r="X300" i="10" s="1"/>
  <c r="AG300" i="10"/>
  <c r="N305" i="10"/>
  <c r="X305" i="10" s="1"/>
  <c r="AG305" i="10"/>
  <c r="N307" i="10"/>
  <c r="X307" i="10" s="1"/>
  <c r="AG307" i="10"/>
  <c r="N309" i="10"/>
  <c r="X309" i="10" s="1"/>
  <c r="AG309" i="10"/>
  <c r="N311" i="10"/>
  <c r="X311" i="10" s="1"/>
  <c r="AG311" i="10"/>
  <c r="N313" i="10"/>
  <c r="X313" i="10" s="1"/>
  <c r="AG313" i="10"/>
  <c r="N315" i="10"/>
  <c r="X315" i="10" s="1"/>
  <c r="AG315" i="10"/>
  <c r="N317" i="10"/>
  <c r="X317" i="10" s="1"/>
  <c r="AG317" i="10"/>
  <c r="N319" i="10"/>
  <c r="X319" i="10" s="1"/>
  <c r="AG319" i="10"/>
  <c r="W324" i="10"/>
  <c r="L324" i="10"/>
  <c r="AF332" i="10"/>
  <c r="AF335" i="10"/>
  <c r="AG335" i="10" s="1"/>
  <c r="W379" i="10"/>
  <c r="L379" i="10"/>
  <c r="W382" i="10"/>
  <c r="L382" i="10"/>
  <c r="W263" i="10"/>
  <c r="W271" i="10"/>
  <c r="AG272" i="10"/>
  <c r="W275" i="10"/>
  <c r="AG276" i="10"/>
  <c r="W279" i="10"/>
  <c r="AG280" i="10"/>
  <c r="AG284" i="10"/>
  <c r="N289" i="10"/>
  <c r="X289" i="10" s="1"/>
  <c r="AG289" i="10"/>
  <c r="N297" i="10"/>
  <c r="X297" i="10" s="1"/>
  <c r="AG297" i="10"/>
  <c r="W327" i="10"/>
  <c r="L333" i="10"/>
  <c r="AG337" i="10"/>
  <c r="L342" i="10"/>
  <c r="AF347" i="10"/>
  <c r="L348" i="10"/>
  <c r="AF355" i="10"/>
  <c r="W376" i="10"/>
  <c r="L376" i="10"/>
  <c r="W262" i="10"/>
  <c r="W270" i="10"/>
  <c r="N294" i="10"/>
  <c r="X294" i="10" s="1"/>
  <c r="AG294" i="10"/>
  <c r="N302" i="10"/>
  <c r="X302" i="10" s="1"/>
  <c r="AG302" i="10"/>
  <c r="W305" i="10"/>
  <c r="W307" i="10"/>
  <c r="W309" i="10"/>
  <c r="W311" i="10"/>
  <c r="W313" i="10"/>
  <c r="W315" i="10"/>
  <c r="W317" i="10"/>
  <c r="W319" i="10"/>
  <c r="AF324" i="10"/>
  <c r="AF326" i="10"/>
  <c r="AF327" i="10"/>
  <c r="AG327" i="10" s="1"/>
  <c r="W334" i="10"/>
  <c r="W336" i="10"/>
  <c r="W351" i="10"/>
  <c r="L351" i="10"/>
  <c r="W356" i="10"/>
  <c r="L356" i="10"/>
  <c r="W366" i="10"/>
  <c r="L366" i="10"/>
  <c r="W347" i="10"/>
  <c r="W353" i="10"/>
  <c r="L353" i="10"/>
  <c r="W361" i="10"/>
  <c r="L361" i="10"/>
  <c r="W369" i="10"/>
  <c r="L369" i="10"/>
  <c r="AF371" i="10"/>
  <c r="W377" i="10"/>
  <c r="L377" i="10"/>
  <c r="AF379" i="10"/>
  <c r="W385" i="10"/>
  <c r="L385" i="10"/>
  <c r="AG388" i="10"/>
  <c r="W350" i="10"/>
  <c r="L350" i="10"/>
  <c r="W358" i="10"/>
  <c r="L358" i="10"/>
  <c r="W372" i="10"/>
  <c r="L372" i="10"/>
  <c r="W380" i="10"/>
  <c r="L380" i="10"/>
  <c r="L421" i="10"/>
  <c r="W421" i="10"/>
  <c r="L322" i="10"/>
  <c r="L330" i="10"/>
  <c r="L338" i="10"/>
  <c r="L346" i="10"/>
  <c r="W355" i="10"/>
  <c r="L355" i="10"/>
  <c r="W363" i="10"/>
  <c r="L363" i="10"/>
  <c r="W367" i="10"/>
  <c r="L367" i="10"/>
  <c r="W375" i="10"/>
  <c r="L375" i="10"/>
  <c r="W383" i="10"/>
  <c r="L383" i="10"/>
  <c r="W352" i="10"/>
  <c r="L352" i="10"/>
  <c r="W360" i="10"/>
  <c r="L360" i="10"/>
  <c r="W370" i="10"/>
  <c r="L370" i="10"/>
  <c r="AF372" i="10"/>
  <c r="W378" i="10"/>
  <c r="L378" i="10"/>
  <c r="AF380" i="10"/>
  <c r="W386" i="10"/>
  <c r="L386" i="10"/>
  <c r="AG391" i="10"/>
  <c r="AG347" i="10"/>
  <c r="W349" i="10"/>
  <c r="L349" i="10"/>
  <c r="W357" i="10"/>
  <c r="L357" i="10"/>
  <c r="W365" i="10"/>
  <c r="L365" i="10"/>
  <c r="AF367" i="10"/>
  <c r="W373" i="10"/>
  <c r="L373" i="10"/>
  <c r="AF375" i="10"/>
  <c r="W381" i="10"/>
  <c r="L381" i="10"/>
  <c r="AF383" i="10"/>
  <c r="X391" i="10"/>
  <c r="D394" i="10"/>
  <c r="W394" i="10"/>
  <c r="AG413" i="10"/>
  <c r="X394" i="10"/>
  <c r="AF395" i="10"/>
  <c r="AG395" i="10" s="1"/>
  <c r="AF400" i="10"/>
  <c r="AG400" i="10" s="1"/>
  <c r="AF402" i="10"/>
  <c r="AG402" i="10" s="1"/>
  <c r="AF404" i="10"/>
  <c r="AG404" i="10" s="1"/>
  <c r="AF406" i="10"/>
  <c r="AG406" i="10" s="1"/>
  <c r="AF408" i="10"/>
  <c r="AG408" i="10" s="1"/>
  <c r="AF410" i="10"/>
  <c r="AG410" i="10" s="1"/>
  <c r="AF412" i="10"/>
  <c r="AG412" i="10" s="1"/>
  <c r="AF417" i="10"/>
  <c r="AG417" i="10" s="1"/>
  <c r="X418" i="10"/>
  <c r="W420" i="10"/>
  <c r="X426" i="10"/>
  <c r="W426" i="10"/>
  <c r="W391" i="10"/>
  <c r="N393" i="10"/>
  <c r="X393" i="10" s="1"/>
  <c r="AF394" i="10"/>
  <c r="AG394" i="10" s="1"/>
  <c r="W399" i="10"/>
  <c r="W401" i="10"/>
  <c r="W403" i="10"/>
  <c r="W405" i="10"/>
  <c r="W407" i="10"/>
  <c r="W409" i="10"/>
  <c r="W411" i="10"/>
  <c r="W413" i="10"/>
  <c r="AF418" i="10"/>
  <c r="AG418" i="10" s="1"/>
  <c r="AF426" i="10"/>
  <c r="AG426" i="10" s="1"/>
  <c r="AF388" i="10"/>
  <c r="AF391" i="10"/>
  <c r="AF399" i="10"/>
  <c r="AG399" i="10" s="1"/>
  <c r="AF401" i="10"/>
  <c r="AG401" i="10" s="1"/>
  <c r="AF403" i="10"/>
  <c r="AG403" i="10" s="1"/>
  <c r="AF405" i="10"/>
  <c r="AG405" i="10" s="1"/>
  <c r="AF407" i="10"/>
  <c r="AG407" i="10" s="1"/>
  <c r="AF409" i="10"/>
  <c r="AG409" i="10" s="1"/>
  <c r="AF411" i="10"/>
  <c r="AG411" i="10" s="1"/>
  <c r="AF413" i="10"/>
  <c r="W416" i="10"/>
  <c r="AG416" i="10"/>
  <c r="AF421" i="10"/>
  <c r="W424" i="10"/>
  <c r="AG424" i="10"/>
  <c r="W393" i="10"/>
  <c r="AF396" i="10"/>
  <c r="AF416" i="10"/>
  <c r="X417" i="10"/>
  <c r="W419" i="10"/>
  <c r="AF424" i="10"/>
  <c r="X425" i="10"/>
  <c r="W427" i="10"/>
  <c r="AF387" i="10"/>
  <c r="X392" i="10"/>
  <c r="AF393" i="10"/>
  <c r="AG393" i="10" s="1"/>
  <c r="AF419" i="10"/>
  <c r="AG419" i="10" s="1"/>
  <c r="X420" i="10"/>
  <c r="AF427" i="10"/>
  <c r="AG427" i="10" s="1"/>
  <c r="W428" i="10"/>
  <c r="L428" i="10"/>
  <c r="X389" i="10"/>
  <c r="AF390" i="10"/>
  <c r="AG390" i="10" s="1"/>
  <c r="X397" i="10"/>
  <c r="AF398" i="10"/>
  <c r="AG398" i="10" s="1"/>
  <c r="AF414" i="10"/>
  <c r="AG414" i="10" s="1"/>
  <c r="X415" i="10"/>
  <c r="AF422" i="10"/>
  <c r="AG422" i="10" s="1"/>
  <c r="X423" i="10"/>
  <c r="W36" i="9"/>
  <c r="W38" i="9"/>
  <c r="AF38" i="9"/>
  <c r="D37" i="9"/>
  <c r="W35" i="9"/>
  <c r="W27" i="9"/>
  <c r="W21" i="9"/>
  <c r="W28" i="9"/>
  <c r="W32" i="9"/>
  <c r="W25" i="9"/>
  <c r="W29" i="9"/>
  <c r="D27" i="9"/>
  <c r="W33" i="9"/>
  <c r="AF27" i="9"/>
  <c r="AG27" i="9" s="1"/>
  <c r="AF28" i="9"/>
  <c r="AG28" i="9" s="1"/>
  <c r="D24" i="9"/>
  <c r="W23" i="9"/>
  <c r="AF26" i="9"/>
  <c r="AG26" i="9" s="1"/>
  <c r="AF24" i="9"/>
  <c r="AG24" i="9" s="1"/>
  <c r="W22" i="9"/>
  <c r="AF22" i="9"/>
  <c r="AG22" i="9" s="1"/>
  <c r="W18" i="9"/>
  <c r="W13" i="9"/>
  <c r="W16" i="9"/>
  <c r="W19" i="9"/>
  <c r="D18" i="9"/>
  <c r="W14" i="9"/>
  <c r="W15" i="9"/>
  <c r="D13" i="9"/>
  <c r="W11" i="9"/>
  <c r="W12" i="9"/>
  <c r="AF11" i="9"/>
  <c r="AG11" i="9" s="1"/>
  <c r="W10" i="9"/>
  <c r="W9" i="9"/>
  <c r="E3" i="9"/>
  <c r="AF21" i="9"/>
  <c r="AG21" i="9" s="1"/>
  <c r="AF25" i="9"/>
  <c r="AG25" i="9" s="1"/>
  <c r="AF89" i="9"/>
  <c r="AG89" i="9" s="1"/>
  <c r="AF98" i="9"/>
  <c r="AF17" i="9"/>
  <c r="AG17" i="9" s="1"/>
  <c r="AF33" i="9"/>
  <c r="AG33" i="9" s="1"/>
  <c r="AF49" i="9"/>
  <c r="AG49" i="9" s="1"/>
  <c r="AF65" i="9"/>
  <c r="AF81" i="9"/>
  <c r="AG81" i="9" s="1"/>
  <c r="AF106" i="9"/>
  <c r="AF178" i="9"/>
  <c r="AF218" i="9"/>
  <c r="AF244" i="9"/>
  <c r="AF247" i="9"/>
  <c r="AG247" i="9" s="1"/>
  <c r="AF255" i="9"/>
  <c r="AG255" i="9" s="1"/>
  <c r="AF263" i="9"/>
  <c r="AF271" i="9"/>
  <c r="AF280" i="9"/>
  <c r="AF297" i="9"/>
  <c r="AF305" i="9"/>
  <c r="AF319" i="9"/>
  <c r="AF412" i="9"/>
  <c r="AF419" i="9"/>
  <c r="AF427" i="9"/>
  <c r="AG98" i="9"/>
  <c r="AF85" i="9"/>
  <c r="AF236" i="9"/>
  <c r="AG236" i="9" s="1"/>
  <c r="AF250" i="9"/>
  <c r="AF266" i="9"/>
  <c r="AF315" i="9"/>
  <c r="AF15" i="9"/>
  <c r="AG15" i="9" s="1"/>
  <c r="AF31" i="9"/>
  <c r="AG31" i="9" s="1"/>
  <c r="AF47" i="9"/>
  <c r="AF63" i="9"/>
  <c r="AF79" i="9"/>
  <c r="AG79" i="9" s="1"/>
  <c r="AF94" i="9"/>
  <c r="AF139" i="9"/>
  <c r="AF167" i="9"/>
  <c r="AF189" i="9"/>
  <c r="AF193" i="9"/>
  <c r="AF219" i="9"/>
  <c r="AG219" i="9" s="1"/>
  <c r="AF242" i="9"/>
  <c r="AF256" i="9"/>
  <c r="AF264" i="9"/>
  <c r="AF272" i="9"/>
  <c r="AF288" i="9"/>
  <c r="AG288" i="9" s="1"/>
  <c r="AG297" i="9"/>
  <c r="AF321" i="9"/>
  <c r="AF334" i="9"/>
  <c r="AF358" i="9"/>
  <c r="AF372" i="9"/>
  <c r="AF380" i="9"/>
  <c r="AF404" i="9"/>
  <c r="AF408" i="9"/>
  <c r="AG408" i="9" s="1"/>
  <c r="AF228" i="9"/>
  <c r="AG228" i="9" s="1"/>
  <c r="AF231" i="9"/>
  <c r="AG256" i="9"/>
  <c r="AG264" i="9"/>
  <c r="AF278" i="9"/>
  <c r="AG278" i="9" s="1"/>
  <c r="AF285" i="9"/>
  <c r="AF295" i="9"/>
  <c r="AF301" i="9"/>
  <c r="AG301" i="9" s="1"/>
  <c r="AF326" i="9"/>
  <c r="AF394" i="9"/>
  <c r="AF399" i="9"/>
  <c r="AF415" i="9"/>
  <c r="AF423" i="9"/>
  <c r="AF53" i="9"/>
  <c r="AF200" i="9"/>
  <c r="AF274" i="9"/>
  <c r="AG274" i="9" s="1"/>
  <c r="AF294" i="9"/>
  <c r="AF303" i="9"/>
  <c r="AF9" i="9"/>
  <c r="AG9" i="9" s="1"/>
  <c r="AF41" i="9"/>
  <c r="AF126" i="9"/>
  <c r="AF19" i="9"/>
  <c r="AG19" i="9" s="1"/>
  <c r="AF35" i="9"/>
  <c r="AG35" i="9" s="1"/>
  <c r="AF51" i="9"/>
  <c r="AG51" i="9" s="1"/>
  <c r="AF67" i="9"/>
  <c r="AF83" i="9"/>
  <c r="AG83" i="9" s="1"/>
  <c r="AF131" i="9"/>
  <c r="AF159" i="9"/>
  <c r="AF164" i="9"/>
  <c r="AF171" i="9"/>
  <c r="AF181" i="9"/>
  <c r="AF185" i="9"/>
  <c r="AF207" i="9"/>
  <c r="AG207" i="9" s="1"/>
  <c r="AF220" i="9"/>
  <c r="AF223" i="9"/>
  <c r="AF234" i="9"/>
  <c r="AF251" i="9"/>
  <c r="AF259" i="9"/>
  <c r="AF267" i="9"/>
  <c r="AF275" i="9"/>
  <c r="AG275" i="9" s="1"/>
  <c r="AF289" i="9"/>
  <c r="AF304" i="9"/>
  <c r="AG304" i="9" s="1"/>
  <c r="AF308" i="9"/>
  <c r="AF317" i="9"/>
  <c r="AF390" i="9"/>
  <c r="AF37" i="9"/>
  <c r="AG37" i="9" s="1"/>
  <c r="AF69" i="9"/>
  <c r="AG69" i="9" s="1"/>
  <c r="AF197" i="9"/>
  <c r="AF258" i="9"/>
  <c r="AF281" i="9"/>
  <c r="AG281" i="9" s="1"/>
  <c r="AF342" i="9"/>
  <c r="AF57" i="9"/>
  <c r="AF73" i="9"/>
  <c r="AF114" i="9"/>
  <c r="AF211" i="9"/>
  <c r="AG211" i="9" s="1"/>
  <c r="AF13" i="9"/>
  <c r="AG13" i="9" s="1"/>
  <c r="AF29" i="9"/>
  <c r="AG29" i="9" s="1"/>
  <c r="AF45" i="9"/>
  <c r="AG45" i="9" s="1"/>
  <c r="AF61" i="9"/>
  <c r="AF77" i="9"/>
  <c r="AF102" i="9"/>
  <c r="AF123" i="9"/>
  <c r="AF184" i="9"/>
  <c r="AG184" i="9" s="1"/>
  <c r="AF186" i="9"/>
  <c r="AF199" i="9"/>
  <c r="AF203" i="9"/>
  <c r="AF204" i="9"/>
  <c r="AF212" i="9"/>
  <c r="AG212" i="9" s="1"/>
  <c r="AF215" i="9"/>
  <c r="AF279" i="9"/>
  <c r="AF296" i="9"/>
  <c r="AG296" i="9" s="1"/>
  <c r="AF375" i="9"/>
  <c r="AG375" i="9" s="1"/>
  <c r="AF410" i="9"/>
  <c r="AF239" i="9"/>
  <c r="AF192" i="9"/>
  <c r="AF23" i="9"/>
  <c r="AF39" i="9"/>
  <c r="AF55" i="9"/>
  <c r="AF71" i="9"/>
  <c r="AG71" i="9" s="1"/>
  <c r="AF87" i="9"/>
  <c r="AG87" i="9" s="1"/>
  <c r="AF175" i="9"/>
  <c r="AF182" i="9"/>
  <c r="AF195" i="9"/>
  <c r="AF196" i="9"/>
  <c r="AF226" i="9"/>
  <c r="AF252" i="9"/>
  <c r="AF260" i="9"/>
  <c r="AG260" i="9" s="1"/>
  <c r="AF268" i="9"/>
  <c r="AG268" i="9" s="1"/>
  <c r="AF276" i="9"/>
  <c r="AF286" i="9"/>
  <c r="AF293" i="9"/>
  <c r="AG295" i="9"/>
  <c r="AF302" i="9"/>
  <c r="AF312" i="9"/>
  <c r="AF387" i="9"/>
  <c r="AG387" i="9" s="1"/>
  <c r="AF8" i="9"/>
  <c r="AF7" i="9"/>
  <c r="N165" i="9"/>
  <c r="X165" i="9" s="1"/>
  <c r="W115" i="9"/>
  <c r="L115" i="9"/>
  <c r="N290" i="9"/>
  <c r="X290" i="9" s="1"/>
  <c r="N322" i="9"/>
  <c r="X322" i="9" s="1"/>
  <c r="L107" i="9"/>
  <c r="W107" i="9"/>
  <c r="N126" i="9"/>
  <c r="X126" i="9" s="1"/>
  <c r="N15" i="9"/>
  <c r="X15" i="9" s="1"/>
  <c r="N21" i="9"/>
  <c r="X21" i="9" s="1"/>
  <c r="N31" i="9"/>
  <c r="X31" i="9" s="1"/>
  <c r="N39" i="9"/>
  <c r="X39" i="9" s="1"/>
  <c r="N51" i="9"/>
  <c r="X51" i="9" s="1"/>
  <c r="N59" i="9"/>
  <c r="X59" i="9" s="1"/>
  <c r="AG59" i="9"/>
  <c r="N65" i="9"/>
  <c r="X65" i="9" s="1"/>
  <c r="N73" i="9"/>
  <c r="X73" i="9" s="1"/>
  <c r="AG73" i="9"/>
  <c r="N81" i="9"/>
  <c r="X81" i="9" s="1"/>
  <c r="L103" i="9"/>
  <c r="W103" i="9"/>
  <c r="N108" i="9"/>
  <c r="X108" i="9" s="1"/>
  <c r="N96" i="9"/>
  <c r="X96" i="9" s="1"/>
  <c r="N134" i="9"/>
  <c r="X134" i="9" s="1"/>
  <c r="AG197" i="9"/>
  <c r="N197" i="9"/>
  <c r="X197" i="9" s="1"/>
  <c r="N142" i="9"/>
  <c r="X142" i="9" s="1"/>
  <c r="AG142" i="9"/>
  <c r="N11" i="9"/>
  <c r="X11" i="9" s="1"/>
  <c r="N19" i="9"/>
  <c r="X19" i="9" s="1"/>
  <c r="N27" i="9"/>
  <c r="X27" i="9" s="1"/>
  <c r="N33" i="9"/>
  <c r="X33" i="9" s="1"/>
  <c r="AG43" i="9"/>
  <c r="N43" i="9"/>
  <c r="X43" i="9" s="1"/>
  <c r="N49" i="9"/>
  <c r="X49" i="9" s="1"/>
  <c r="N55" i="9"/>
  <c r="X55" i="9" s="1"/>
  <c r="AG55" i="9"/>
  <c r="N67" i="9"/>
  <c r="X67" i="9" s="1"/>
  <c r="AG67" i="9"/>
  <c r="N75" i="9"/>
  <c r="X75" i="9" s="1"/>
  <c r="AG75" i="9"/>
  <c r="N83" i="9"/>
  <c r="X83" i="9" s="1"/>
  <c r="N91" i="9"/>
  <c r="X91" i="9" s="1"/>
  <c r="AG91" i="9"/>
  <c r="W97" i="9"/>
  <c r="L130" i="9"/>
  <c r="N10" i="9"/>
  <c r="X10" i="9" s="1"/>
  <c r="AG10" i="9"/>
  <c r="N12" i="9"/>
  <c r="X12" i="9" s="1"/>
  <c r="AG12" i="9"/>
  <c r="N14" i="9"/>
  <c r="X14" i="9" s="1"/>
  <c r="AG14" i="9"/>
  <c r="N16" i="9"/>
  <c r="X16" i="9" s="1"/>
  <c r="AG16" i="9"/>
  <c r="N18" i="9"/>
  <c r="X18" i="9" s="1"/>
  <c r="AG18" i="9"/>
  <c r="AG20" i="9"/>
  <c r="N20" i="9"/>
  <c r="X20" i="9" s="1"/>
  <c r="N22" i="9"/>
  <c r="X22" i="9" s="1"/>
  <c r="N24" i="9"/>
  <c r="X24" i="9" s="1"/>
  <c r="N26" i="9"/>
  <c r="X26" i="9" s="1"/>
  <c r="N28" i="9"/>
  <c r="X28" i="9" s="1"/>
  <c r="N30" i="9"/>
  <c r="X30" i="9" s="1"/>
  <c r="AG30" i="9"/>
  <c r="N32" i="9"/>
  <c r="X32" i="9" s="1"/>
  <c r="AG32" i="9"/>
  <c r="N34" i="9"/>
  <c r="X34" i="9" s="1"/>
  <c r="AG34" i="9"/>
  <c r="N36" i="9"/>
  <c r="X36" i="9" s="1"/>
  <c r="AG36" i="9"/>
  <c r="AG38" i="9"/>
  <c r="N38" i="9"/>
  <c r="X38" i="9" s="1"/>
  <c r="AG40" i="9"/>
  <c r="N40" i="9"/>
  <c r="X40" i="9" s="1"/>
  <c r="N42" i="9"/>
  <c r="X42" i="9" s="1"/>
  <c r="AG42" i="9"/>
  <c r="N44" i="9"/>
  <c r="X44" i="9" s="1"/>
  <c r="AG44" i="9"/>
  <c r="N46" i="9"/>
  <c r="X46" i="9" s="1"/>
  <c r="AG46" i="9"/>
  <c r="N48" i="9"/>
  <c r="X48" i="9" s="1"/>
  <c r="AG48" i="9"/>
  <c r="N50" i="9"/>
  <c r="X50" i="9" s="1"/>
  <c r="AG50" i="9"/>
  <c r="N52" i="9"/>
  <c r="X52" i="9" s="1"/>
  <c r="AG52" i="9"/>
  <c r="N54" i="9"/>
  <c r="X54" i="9" s="1"/>
  <c r="AG54" i="9"/>
  <c r="N56" i="9"/>
  <c r="X56" i="9" s="1"/>
  <c r="AG56" i="9"/>
  <c r="N58" i="9"/>
  <c r="X58" i="9" s="1"/>
  <c r="AG58" i="9"/>
  <c r="N60" i="9"/>
  <c r="X60" i="9" s="1"/>
  <c r="AG60" i="9"/>
  <c r="N62" i="9"/>
  <c r="X62" i="9" s="1"/>
  <c r="AG62" i="9"/>
  <c r="N64" i="9"/>
  <c r="X64" i="9" s="1"/>
  <c r="AG64" i="9"/>
  <c r="N66" i="9"/>
  <c r="X66" i="9" s="1"/>
  <c r="AG66" i="9"/>
  <c r="N68" i="9"/>
  <c r="X68" i="9" s="1"/>
  <c r="AG68" i="9"/>
  <c r="N70" i="9"/>
  <c r="X70" i="9" s="1"/>
  <c r="AG70" i="9"/>
  <c r="N72" i="9"/>
  <c r="X72" i="9" s="1"/>
  <c r="AG72" i="9"/>
  <c r="N74" i="9"/>
  <c r="X74" i="9" s="1"/>
  <c r="AG74" i="9"/>
  <c r="N76" i="9"/>
  <c r="X76" i="9" s="1"/>
  <c r="AG76" i="9"/>
  <c r="N78" i="9"/>
  <c r="X78" i="9" s="1"/>
  <c r="AG78" i="9"/>
  <c r="N80" i="9"/>
  <c r="X80" i="9" s="1"/>
  <c r="AG80" i="9"/>
  <c r="N82" i="9"/>
  <c r="X82" i="9" s="1"/>
  <c r="AG82" i="9"/>
  <c r="N84" i="9"/>
  <c r="X84" i="9" s="1"/>
  <c r="AG84" i="9"/>
  <c r="N86" i="9"/>
  <c r="X86" i="9" s="1"/>
  <c r="AG86" i="9"/>
  <c r="N88" i="9"/>
  <c r="X88" i="9" s="1"/>
  <c r="AG88" i="9"/>
  <c r="N90" i="9"/>
  <c r="X90" i="9" s="1"/>
  <c r="AG90" i="9"/>
  <c r="N92" i="9"/>
  <c r="X92" i="9" s="1"/>
  <c r="AG92" i="9"/>
  <c r="AG106" i="9"/>
  <c r="AF110" i="9"/>
  <c r="L111" i="9"/>
  <c r="W111" i="9"/>
  <c r="N116" i="9"/>
  <c r="X116" i="9" s="1"/>
  <c r="L163" i="9"/>
  <c r="W163" i="9"/>
  <c r="AF172" i="9"/>
  <c r="W189" i="9"/>
  <c r="L189" i="9"/>
  <c r="N9" i="9"/>
  <c r="X9" i="9" s="1"/>
  <c r="N13" i="9"/>
  <c r="X13" i="9" s="1"/>
  <c r="N23" i="9"/>
  <c r="X23" i="9" s="1"/>
  <c r="N29" i="9"/>
  <c r="X29" i="9" s="1"/>
  <c r="N37" i="9"/>
  <c r="X37" i="9" s="1"/>
  <c r="N45" i="9"/>
  <c r="X45" i="9" s="1"/>
  <c r="N53" i="9"/>
  <c r="X53" i="9" s="1"/>
  <c r="AG53" i="9"/>
  <c r="N61" i="9"/>
  <c r="X61" i="9" s="1"/>
  <c r="AG61" i="9"/>
  <c r="N69" i="9"/>
  <c r="X69" i="9" s="1"/>
  <c r="N77" i="9"/>
  <c r="X77" i="9" s="1"/>
  <c r="N85" i="9"/>
  <c r="X85" i="9" s="1"/>
  <c r="AG85" i="9"/>
  <c r="N89" i="9"/>
  <c r="X89" i="9" s="1"/>
  <c r="W95" i="9"/>
  <c r="L95" i="9"/>
  <c r="N100" i="9"/>
  <c r="X100" i="9" s="1"/>
  <c r="N133" i="9"/>
  <c r="X133" i="9" s="1"/>
  <c r="N213" i="9"/>
  <c r="X213" i="9" s="1"/>
  <c r="AG8" i="9"/>
  <c r="N8" i="9"/>
  <c r="X8" i="9" s="1"/>
  <c r="AG94" i="9"/>
  <c r="L99" i="9"/>
  <c r="W99" i="9"/>
  <c r="N164" i="9"/>
  <c r="X164" i="9" s="1"/>
  <c r="N7" i="9"/>
  <c r="X7" i="9" s="1"/>
  <c r="N17" i="9"/>
  <c r="X17" i="9" s="1"/>
  <c r="N25" i="9"/>
  <c r="X25" i="9" s="1"/>
  <c r="N35" i="9"/>
  <c r="X35" i="9" s="1"/>
  <c r="N41" i="9"/>
  <c r="X41" i="9" s="1"/>
  <c r="AG41" i="9"/>
  <c r="N47" i="9"/>
  <c r="X47" i="9" s="1"/>
  <c r="AG47" i="9"/>
  <c r="N57" i="9"/>
  <c r="X57" i="9" s="1"/>
  <c r="N63" i="9"/>
  <c r="X63" i="9" s="1"/>
  <c r="AG63" i="9"/>
  <c r="N71" i="9"/>
  <c r="X71" i="9" s="1"/>
  <c r="N79" i="9"/>
  <c r="X79" i="9" s="1"/>
  <c r="N87" i="9"/>
  <c r="X87" i="9" s="1"/>
  <c r="L127" i="9"/>
  <c r="W127" i="9"/>
  <c r="L143" i="9"/>
  <c r="W143" i="9"/>
  <c r="L146" i="9"/>
  <c r="AG114" i="9"/>
  <c r="AF118" i="9"/>
  <c r="L119" i="9"/>
  <c r="W119" i="9"/>
  <c r="L122" i="9"/>
  <c r="N125" i="9"/>
  <c r="X125" i="9" s="1"/>
  <c r="AG131" i="9"/>
  <c r="AF134" i="9"/>
  <c r="L135" i="9"/>
  <c r="W135" i="9"/>
  <c r="L138" i="9"/>
  <c r="N141" i="9"/>
  <c r="X141" i="9" s="1"/>
  <c r="AG147" i="9"/>
  <c r="L160" i="9"/>
  <c r="W171" i="9"/>
  <c r="L171" i="9"/>
  <c r="AG180" i="9"/>
  <c r="N180" i="9"/>
  <c r="X180" i="9" s="1"/>
  <c r="N353" i="9"/>
  <c r="X353" i="9" s="1"/>
  <c r="N408" i="9"/>
  <c r="X408" i="9" s="1"/>
  <c r="W414" i="9"/>
  <c r="L414" i="9"/>
  <c r="W422" i="9"/>
  <c r="L422" i="9"/>
  <c r="AF105" i="9"/>
  <c r="AF120" i="9"/>
  <c r="AF136" i="9"/>
  <c r="AF144" i="9"/>
  <c r="AF153" i="9"/>
  <c r="L124" i="9"/>
  <c r="AF125" i="9"/>
  <c r="L132" i="9"/>
  <c r="AF133" i="9"/>
  <c r="L140" i="9"/>
  <c r="AF141" i="9"/>
  <c r="L148" i="9"/>
  <c r="L150" i="9"/>
  <c r="L152" i="9"/>
  <c r="L154" i="9"/>
  <c r="L156" i="9"/>
  <c r="L158" i="9"/>
  <c r="N168" i="9"/>
  <c r="X168" i="9" s="1"/>
  <c r="L172" i="9"/>
  <c r="AG175" i="9"/>
  <c r="AF183" i="9"/>
  <c r="AG183" i="9" s="1"/>
  <c r="W194" i="9"/>
  <c r="L194" i="9"/>
  <c r="N253" i="9"/>
  <c r="X253" i="9" s="1"/>
  <c r="N261" i="9"/>
  <c r="X261" i="9" s="1"/>
  <c r="N269" i="9"/>
  <c r="X269" i="9" s="1"/>
  <c r="AG277" i="9"/>
  <c r="N277" i="9"/>
  <c r="X277" i="9" s="1"/>
  <c r="AG287" i="9"/>
  <c r="N287" i="9"/>
  <c r="X287" i="9" s="1"/>
  <c r="AF101" i="9"/>
  <c r="AF117" i="9"/>
  <c r="AF128" i="9"/>
  <c r="AF151" i="9"/>
  <c r="AF157" i="9"/>
  <c r="W177" i="9"/>
  <c r="L177" i="9"/>
  <c r="AF96" i="9"/>
  <c r="AF100" i="9"/>
  <c r="AF104" i="9"/>
  <c r="AF108" i="9"/>
  <c r="AF112" i="9"/>
  <c r="AG112" i="9" s="1"/>
  <c r="AF116" i="9"/>
  <c r="AF122" i="9"/>
  <c r="AF130" i="9"/>
  <c r="AF138" i="9"/>
  <c r="AF146" i="9"/>
  <c r="AF160" i="9"/>
  <c r="N161" i="9"/>
  <c r="X161" i="9" s="1"/>
  <c r="AF174" i="9"/>
  <c r="N245" i="9"/>
  <c r="X245" i="9" s="1"/>
  <c r="AF109" i="9"/>
  <c r="AF113" i="9"/>
  <c r="N94" i="9"/>
  <c r="X94" i="9" s="1"/>
  <c r="N98" i="9"/>
  <c r="X98" i="9" s="1"/>
  <c r="N102" i="9"/>
  <c r="X102" i="9" s="1"/>
  <c r="N106" i="9"/>
  <c r="X106" i="9" s="1"/>
  <c r="N110" i="9"/>
  <c r="X110" i="9" s="1"/>
  <c r="N114" i="9"/>
  <c r="X114" i="9" s="1"/>
  <c r="N118" i="9"/>
  <c r="X118" i="9" s="1"/>
  <c r="AF119" i="9"/>
  <c r="AF127" i="9"/>
  <c r="AF135" i="9"/>
  <c r="AF143" i="9"/>
  <c r="AF163" i="9"/>
  <c r="W169" i="9"/>
  <c r="N237" i="9"/>
  <c r="X237" i="9" s="1"/>
  <c r="N240" i="9"/>
  <c r="X240" i="9" s="1"/>
  <c r="AF243" i="9"/>
  <c r="AF93" i="9"/>
  <c r="AF97" i="9"/>
  <c r="AF149" i="9"/>
  <c r="AF155" i="9"/>
  <c r="AF162" i="9"/>
  <c r="W202" i="9"/>
  <c r="L202" i="9"/>
  <c r="AF95" i="9"/>
  <c r="AF99" i="9"/>
  <c r="AF103" i="9"/>
  <c r="AF107" i="9"/>
  <c r="AF111" i="9"/>
  <c r="AF115" i="9"/>
  <c r="X123" i="9"/>
  <c r="AF124" i="9"/>
  <c r="X131" i="9"/>
  <c r="AF132" i="9"/>
  <c r="X139" i="9"/>
  <c r="AF140" i="9"/>
  <c r="X147" i="9"/>
  <c r="AF148" i="9"/>
  <c r="AF150" i="9"/>
  <c r="AF152" i="9"/>
  <c r="AF154" i="9"/>
  <c r="AF156" i="9"/>
  <c r="AF158" i="9"/>
  <c r="AG159" i="9"/>
  <c r="N159" i="9"/>
  <c r="X159" i="9" s="1"/>
  <c r="AF166" i="9"/>
  <c r="AG166" i="9" s="1"/>
  <c r="N169" i="9"/>
  <c r="X169" i="9" s="1"/>
  <c r="W179" i="9"/>
  <c r="L179" i="9"/>
  <c r="N229" i="9"/>
  <c r="X229" i="9" s="1"/>
  <c r="N232" i="9"/>
  <c r="X232" i="9" s="1"/>
  <c r="AF235" i="9"/>
  <c r="X97" i="9"/>
  <c r="X101" i="9"/>
  <c r="X105" i="9"/>
  <c r="X109" i="9"/>
  <c r="X113" i="9"/>
  <c r="X117" i="9"/>
  <c r="X120" i="9"/>
  <c r="AF121" i="9"/>
  <c r="X128" i="9"/>
  <c r="AF129" i="9"/>
  <c r="X136" i="9"/>
  <c r="AF137" i="9"/>
  <c r="X144" i="9"/>
  <c r="AF145" i="9"/>
  <c r="X149" i="9"/>
  <c r="X151" i="9"/>
  <c r="X153" i="9"/>
  <c r="X155" i="9"/>
  <c r="X157" i="9"/>
  <c r="AF161" i="9"/>
  <c r="N162" i="9"/>
  <c r="X162" i="9" s="1"/>
  <c r="AF194" i="9"/>
  <c r="AG200" i="9"/>
  <c r="N200" i="9"/>
  <c r="X200" i="9" s="1"/>
  <c r="N221" i="9"/>
  <c r="X221" i="9" s="1"/>
  <c r="AF227" i="9"/>
  <c r="W166" i="9"/>
  <c r="W170" i="9"/>
  <c r="W174" i="9"/>
  <c r="L174" i="9"/>
  <c r="W188" i="9"/>
  <c r="L188" i="9"/>
  <c r="N191" i="9"/>
  <c r="X191" i="9" s="1"/>
  <c r="AG203" i="9"/>
  <c r="AF311" i="9"/>
  <c r="N313" i="9"/>
  <c r="X313" i="9" s="1"/>
  <c r="AF170" i="9"/>
  <c r="AG170" i="9" s="1"/>
  <c r="W181" i="9"/>
  <c r="L181" i="9"/>
  <c r="AG192" i="9"/>
  <c r="W204" i="9"/>
  <c r="L204" i="9"/>
  <c r="N207" i="9"/>
  <c r="X207" i="9" s="1"/>
  <c r="N282" i="9"/>
  <c r="X282" i="9" s="1"/>
  <c r="AF165" i="9"/>
  <c r="AF169" i="9"/>
  <c r="W173" i="9"/>
  <c r="L173" i="9"/>
  <c r="L176" i="9"/>
  <c r="N183" i="9"/>
  <c r="X183" i="9" s="1"/>
  <c r="N192" i="9"/>
  <c r="X192" i="9" s="1"/>
  <c r="AG195" i="9"/>
  <c r="AF202" i="9"/>
  <c r="W205" i="9"/>
  <c r="AF213" i="9"/>
  <c r="AF221" i="9"/>
  <c r="AF229" i="9"/>
  <c r="AF237" i="9"/>
  <c r="AF245" i="9"/>
  <c r="AF253" i="9"/>
  <c r="AF261" i="9"/>
  <c r="AF269" i="9"/>
  <c r="W178" i="9"/>
  <c r="L178" i="9"/>
  <c r="W186" i="9"/>
  <c r="L186" i="9"/>
  <c r="AF187" i="9"/>
  <c r="AF191" i="9"/>
  <c r="AG205" i="9"/>
  <c r="N205" i="9"/>
  <c r="X205" i="9" s="1"/>
  <c r="AG208" i="9"/>
  <c r="AF210" i="9"/>
  <c r="AG210" i="9" s="1"/>
  <c r="N279" i="9"/>
  <c r="X279" i="9" s="1"/>
  <c r="N295" i="9"/>
  <c r="X295" i="9" s="1"/>
  <c r="AF168" i="9"/>
  <c r="W196" i="9"/>
  <c r="L196" i="9"/>
  <c r="AG199" i="9"/>
  <c r="N199" i="9"/>
  <c r="X199" i="9" s="1"/>
  <c r="N208" i="9"/>
  <c r="X208" i="9" s="1"/>
  <c r="AF216" i="9"/>
  <c r="AF224" i="9"/>
  <c r="AF232" i="9"/>
  <c r="AF240" i="9"/>
  <c r="AF248" i="9"/>
  <c r="W184" i="9"/>
  <c r="W192" i="9"/>
  <c r="W200" i="9"/>
  <c r="W208" i="9"/>
  <c r="W216" i="9"/>
  <c r="W224" i="9"/>
  <c r="AG227" i="9"/>
  <c r="W232" i="9"/>
  <c r="W240" i="9"/>
  <c r="AG243" i="9"/>
  <c r="W248" i="9"/>
  <c r="AG259" i="9"/>
  <c r="AG267" i="9"/>
  <c r="N281" i="9"/>
  <c r="X281" i="9" s="1"/>
  <c r="AF282" i="9"/>
  <c r="N289" i="9"/>
  <c r="X289" i="9" s="1"/>
  <c r="AF290" i="9"/>
  <c r="N297" i="9"/>
  <c r="X297" i="9" s="1"/>
  <c r="AF298" i="9"/>
  <c r="AF306" i="9"/>
  <c r="AG312" i="9"/>
  <c r="N312" i="9"/>
  <c r="X312" i="9" s="1"/>
  <c r="AG316" i="9"/>
  <c r="N316" i="9"/>
  <c r="X316" i="9" s="1"/>
  <c r="N330" i="9"/>
  <c r="X330" i="9" s="1"/>
  <c r="AG218" i="9"/>
  <c r="AG226" i="9"/>
  <c r="AG234" i="9"/>
  <c r="AG242" i="9"/>
  <c r="AG250" i="9"/>
  <c r="AG258" i="9"/>
  <c r="AG266" i="9"/>
  <c r="AF283" i="9"/>
  <c r="AF291" i="9"/>
  <c r="AG293" i="9"/>
  <c r="AF299" i="9"/>
  <c r="AF307" i="9"/>
  <c r="N318" i="9"/>
  <c r="X318" i="9" s="1"/>
  <c r="N340" i="9"/>
  <c r="X340" i="9" s="1"/>
  <c r="AG350" i="9"/>
  <c r="N350" i="9"/>
  <c r="X350" i="9" s="1"/>
  <c r="AG380" i="9"/>
  <c r="W395" i="9"/>
  <c r="L395" i="9"/>
  <c r="AG215" i="9"/>
  <c r="AG223" i="9"/>
  <c r="AG231" i="9"/>
  <c r="AG239" i="9"/>
  <c r="AG271" i="9"/>
  <c r="AG280" i="9"/>
  <c r="N332" i="9"/>
  <c r="X332" i="9" s="1"/>
  <c r="N215" i="9"/>
  <c r="X215" i="9" s="1"/>
  <c r="AG220" i="9"/>
  <c r="N223" i="9"/>
  <c r="X223" i="9" s="1"/>
  <c r="N231" i="9"/>
  <c r="X231" i="9" s="1"/>
  <c r="N239" i="9"/>
  <c r="X239" i="9" s="1"/>
  <c r="AG244" i="9"/>
  <c r="N247" i="9"/>
  <c r="X247" i="9" s="1"/>
  <c r="AG252" i="9"/>
  <c r="N255" i="9"/>
  <c r="X255" i="9" s="1"/>
  <c r="N263" i="9"/>
  <c r="X263" i="9" s="1"/>
  <c r="N271" i="9"/>
  <c r="X271" i="9" s="1"/>
  <c r="AG276" i="9"/>
  <c r="N280" i="9"/>
  <c r="X280" i="9" s="1"/>
  <c r="AG283" i="9"/>
  <c r="N288" i="9"/>
  <c r="X288" i="9" s="1"/>
  <c r="AG291" i="9"/>
  <c r="N296" i="9"/>
  <c r="X296" i="9" s="1"/>
  <c r="AF309" i="9"/>
  <c r="AF313" i="9"/>
  <c r="N324" i="9"/>
  <c r="X324" i="9" s="1"/>
  <c r="W341" i="9"/>
  <c r="L341" i="9"/>
  <c r="N356" i="9"/>
  <c r="X356" i="9" s="1"/>
  <c r="N379" i="9"/>
  <c r="X379" i="9" s="1"/>
  <c r="AG390" i="9"/>
  <c r="L182" i="9"/>
  <c r="L185" i="9"/>
  <c r="W190" i="9"/>
  <c r="L193" i="9"/>
  <c r="W198" i="9"/>
  <c r="L201" i="9"/>
  <c r="W206" i="9"/>
  <c r="AG209" i="9"/>
  <c r="N212" i="9"/>
  <c r="X212" i="9" s="1"/>
  <c r="W214" i="9"/>
  <c r="AG217" i="9"/>
  <c r="N220" i="9"/>
  <c r="X220" i="9" s="1"/>
  <c r="W222" i="9"/>
  <c r="AG225" i="9"/>
  <c r="N228" i="9"/>
  <c r="X228" i="9" s="1"/>
  <c r="W230" i="9"/>
  <c r="AG233" i="9"/>
  <c r="N236" i="9"/>
  <c r="X236" i="9" s="1"/>
  <c r="W238" i="9"/>
  <c r="AG241" i="9"/>
  <c r="N244" i="9"/>
  <c r="X244" i="9" s="1"/>
  <c r="W246" i="9"/>
  <c r="AG249" i="9"/>
  <c r="N252" i="9"/>
  <c r="X252" i="9" s="1"/>
  <c r="AG257" i="9"/>
  <c r="N260" i="9"/>
  <c r="X260" i="9" s="1"/>
  <c r="AG265" i="9"/>
  <c r="N268" i="9"/>
  <c r="X268" i="9" s="1"/>
  <c r="AG273" i="9"/>
  <c r="N276" i="9"/>
  <c r="X276" i="9" s="1"/>
  <c r="N283" i="9"/>
  <c r="X283" i="9" s="1"/>
  <c r="AF284" i="9"/>
  <c r="AG286" i="9"/>
  <c r="N291" i="9"/>
  <c r="X291" i="9" s="1"/>
  <c r="AF292" i="9"/>
  <c r="AG294" i="9"/>
  <c r="AF300" i="9"/>
  <c r="AG302" i="9"/>
  <c r="N320" i="9"/>
  <c r="X320" i="9" s="1"/>
  <c r="W333" i="9"/>
  <c r="L333" i="9"/>
  <c r="N346" i="9"/>
  <c r="X346" i="9" s="1"/>
  <c r="W187" i="9"/>
  <c r="AG190" i="9"/>
  <c r="W195" i="9"/>
  <c r="AG198" i="9"/>
  <c r="W203" i="9"/>
  <c r="AG206" i="9"/>
  <c r="W211" i="9"/>
  <c r="AG214" i="9"/>
  <c r="W219" i="9"/>
  <c r="AG222" i="9"/>
  <c r="W227" i="9"/>
  <c r="AG230" i="9"/>
  <c r="W235" i="9"/>
  <c r="AG238" i="9"/>
  <c r="W243" i="9"/>
  <c r="AG246" i="9"/>
  <c r="W251" i="9"/>
  <c r="AG254" i="9"/>
  <c r="AG262" i="9"/>
  <c r="AG270" i="9"/>
  <c r="AG305" i="9"/>
  <c r="AG308" i="9"/>
  <c r="N308" i="9"/>
  <c r="X308" i="9" s="1"/>
  <c r="W325" i="9"/>
  <c r="L325" i="9"/>
  <c r="N338" i="9"/>
  <c r="X338" i="9" s="1"/>
  <c r="N361" i="9"/>
  <c r="X361" i="9" s="1"/>
  <c r="AF323" i="9"/>
  <c r="N327" i="9"/>
  <c r="X327" i="9" s="1"/>
  <c r="AF331" i="9"/>
  <c r="AG335" i="9"/>
  <c r="N335" i="9"/>
  <c r="X335" i="9" s="1"/>
  <c r="AF339" i="9"/>
  <c r="N343" i="9"/>
  <c r="X343" i="9" s="1"/>
  <c r="AF348" i="9"/>
  <c r="W358" i="9"/>
  <c r="L358" i="9"/>
  <c r="N376" i="9"/>
  <c r="X376" i="9" s="1"/>
  <c r="N394" i="9"/>
  <c r="X394" i="9" s="1"/>
  <c r="AG394" i="9"/>
  <c r="AG413" i="9"/>
  <c r="N413" i="9"/>
  <c r="X413" i="9" s="1"/>
  <c r="W421" i="9"/>
  <c r="L421" i="9"/>
  <c r="AF329" i="9"/>
  <c r="AF337" i="9"/>
  <c r="AG337" i="9" s="1"/>
  <c r="AF345" i="9"/>
  <c r="W347" i="9"/>
  <c r="AF349" i="9"/>
  <c r="W351" i="9"/>
  <c r="W359" i="9"/>
  <c r="L359" i="9"/>
  <c r="N370" i="9"/>
  <c r="X370" i="9" s="1"/>
  <c r="L311" i="9"/>
  <c r="L315" i="9"/>
  <c r="AF324" i="9"/>
  <c r="L328" i="9"/>
  <c r="AF332" i="9"/>
  <c r="L336" i="9"/>
  <c r="AF340" i="9"/>
  <c r="L344" i="9"/>
  <c r="L347" i="9"/>
  <c r="L351" i="9"/>
  <c r="AF367" i="9"/>
  <c r="N368" i="9"/>
  <c r="X368" i="9" s="1"/>
  <c r="AG372" i="9"/>
  <c r="N400" i="9"/>
  <c r="X400" i="9" s="1"/>
  <c r="AG323" i="9"/>
  <c r="N323" i="9"/>
  <c r="X323" i="9" s="1"/>
  <c r="AF327" i="9"/>
  <c r="N331" i="9"/>
  <c r="X331" i="9" s="1"/>
  <c r="AF335" i="9"/>
  <c r="AG339" i="9"/>
  <c r="N339" i="9"/>
  <c r="X339" i="9" s="1"/>
  <c r="AF343" i="9"/>
  <c r="AF346" i="9"/>
  <c r="AF350" i="9"/>
  <c r="W354" i="9"/>
  <c r="L354" i="9"/>
  <c r="AF374" i="9"/>
  <c r="N386" i="9"/>
  <c r="X386" i="9" s="1"/>
  <c r="W389" i="9"/>
  <c r="L389" i="9"/>
  <c r="N410" i="9"/>
  <c r="X410" i="9" s="1"/>
  <c r="AG410" i="9"/>
  <c r="L310" i="9"/>
  <c r="L314" i="9"/>
  <c r="AF316" i="9"/>
  <c r="L317" i="9"/>
  <c r="AF318" i="9"/>
  <c r="L319" i="9"/>
  <c r="AF320" i="9"/>
  <c r="L321" i="9"/>
  <c r="AF322" i="9"/>
  <c r="L326" i="9"/>
  <c r="AF330" i="9"/>
  <c r="L334" i="9"/>
  <c r="AF338" i="9"/>
  <c r="L342" i="9"/>
  <c r="L348" i="9"/>
  <c r="X357" i="9"/>
  <c r="N362" i="9"/>
  <c r="X362" i="9" s="1"/>
  <c r="X366" i="9"/>
  <c r="N371" i="9"/>
  <c r="X371" i="9" s="1"/>
  <c r="AF383" i="9"/>
  <c r="N384" i="9"/>
  <c r="X384" i="9" s="1"/>
  <c r="AG309" i="9"/>
  <c r="AF325" i="9"/>
  <c r="N329" i="9"/>
  <c r="X329" i="9" s="1"/>
  <c r="AF333" i="9"/>
  <c r="N337" i="9"/>
  <c r="X337" i="9" s="1"/>
  <c r="AF341" i="9"/>
  <c r="AG345" i="9"/>
  <c r="N345" i="9"/>
  <c r="X345" i="9" s="1"/>
  <c r="AF347" i="9"/>
  <c r="W349" i="9"/>
  <c r="AF354" i="9"/>
  <c r="W355" i="9"/>
  <c r="L355" i="9"/>
  <c r="AG364" i="9"/>
  <c r="AG382" i="9"/>
  <c r="X387" i="9"/>
  <c r="N402" i="9"/>
  <c r="X402" i="9" s="1"/>
  <c r="AG402" i="9"/>
  <c r="N309" i="9"/>
  <c r="X309" i="9" s="1"/>
  <c r="AF328" i="9"/>
  <c r="AF336" i="9"/>
  <c r="AF344" i="9"/>
  <c r="L349" i="9"/>
  <c r="AF366" i="9"/>
  <c r="N378" i="9"/>
  <c r="X378" i="9" s="1"/>
  <c r="X382" i="9"/>
  <c r="N398" i="9"/>
  <c r="X398" i="9" s="1"/>
  <c r="AF353" i="9"/>
  <c r="AF357" i="9"/>
  <c r="AF361" i="9"/>
  <c r="AF369" i="9"/>
  <c r="AF377" i="9"/>
  <c r="AF385" i="9"/>
  <c r="AG391" i="9"/>
  <c r="N391" i="9"/>
  <c r="X391" i="9" s="1"/>
  <c r="AF400" i="9"/>
  <c r="W415" i="9"/>
  <c r="L415" i="9"/>
  <c r="W423" i="9"/>
  <c r="L423" i="9"/>
  <c r="AF352" i="9"/>
  <c r="AF356" i="9"/>
  <c r="AF360" i="9"/>
  <c r="AF363" i="9"/>
  <c r="AF371" i="9"/>
  <c r="AF379" i="9"/>
  <c r="AF391" i="9"/>
  <c r="AF368" i="9"/>
  <c r="AF376" i="9"/>
  <c r="AF384" i="9"/>
  <c r="W403" i="9"/>
  <c r="L403" i="9"/>
  <c r="W411" i="9"/>
  <c r="L411" i="9"/>
  <c r="AF351" i="9"/>
  <c r="AF355" i="9"/>
  <c r="AF359" i="9"/>
  <c r="AF365" i="9"/>
  <c r="AF373" i="9"/>
  <c r="AF381" i="9"/>
  <c r="AG399" i="9"/>
  <c r="AG407" i="9"/>
  <c r="AF362" i="9"/>
  <c r="X369" i="9"/>
  <c r="AF370" i="9"/>
  <c r="X377" i="9"/>
  <c r="AF378" i="9"/>
  <c r="X385" i="9"/>
  <c r="AF386" i="9"/>
  <c r="W393" i="9"/>
  <c r="L393" i="9"/>
  <c r="AF396" i="9"/>
  <c r="W397" i="9"/>
  <c r="AF392" i="9"/>
  <c r="AF397" i="9"/>
  <c r="W398" i="9"/>
  <c r="AF405" i="9"/>
  <c r="AF414" i="9"/>
  <c r="W416" i="9"/>
  <c r="L416" i="9"/>
  <c r="AF422" i="9"/>
  <c r="W424" i="9"/>
  <c r="L424" i="9"/>
  <c r="W417" i="9"/>
  <c r="L417" i="9"/>
  <c r="W425" i="9"/>
  <c r="L425" i="9"/>
  <c r="AF389" i="9"/>
  <c r="AF395" i="9"/>
  <c r="W396" i="9"/>
  <c r="L401" i="9"/>
  <c r="AF403" i="9"/>
  <c r="W404" i="9"/>
  <c r="L409" i="9"/>
  <c r="AF411" i="9"/>
  <c r="AF416" i="9"/>
  <c r="W418" i="9"/>
  <c r="L418" i="9"/>
  <c r="AF424" i="9"/>
  <c r="W426" i="9"/>
  <c r="L426" i="9"/>
  <c r="W390" i="9"/>
  <c r="L396" i="9"/>
  <c r="AF398" i="9"/>
  <c r="W399" i="9"/>
  <c r="L404" i="9"/>
  <c r="AF406" i="9"/>
  <c r="L412" i="9"/>
  <c r="AF417" i="9"/>
  <c r="W419" i="9"/>
  <c r="L419" i="9"/>
  <c r="AF425" i="9"/>
  <c r="W427" i="9"/>
  <c r="L427" i="9"/>
  <c r="AF401" i="9"/>
  <c r="W402" i="9"/>
  <c r="AF409" i="9"/>
  <c r="AF418" i="9"/>
  <c r="W420" i="9"/>
  <c r="L420" i="9"/>
  <c r="AF426" i="9"/>
  <c r="W428" i="9"/>
  <c r="L428" i="9"/>
  <c r="X7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E405" i="6"/>
  <c r="AE406" i="6"/>
  <c r="AE407" i="6"/>
  <c r="AE408" i="6"/>
  <c r="AE409" i="6"/>
  <c r="AE410" i="6"/>
  <c r="AE411" i="6"/>
  <c r="AE412" i="6"/>
  <c r="AE413" i="6"/>
  <c r="AE414" i="6"/>
  <c r="AE415" i="6"/>
  <c r="AE416" i="6"/>
  <c r="AE417" i="6"/>
  <c r="AE418" i="6"/>
  <c r="AE419" i="6"/>
  <c r="AE420" i="6"/>
  <c r="AE421" i="6"/>
  <c r="AE422" i="6"/>
  <c r="AE423" i="6"/>
  <c r="AE424" i="6"/>
  <c r="AE425" i="6"/>
  <c r="AE426" i="6"/>
  <c r="AE427" i="6"/>
  <c r="AE428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N207" i="10" l="1"/>
  <c r="X207" i="10" s="1"/>
  <c r="AG207" i="10"/>
  <c r="AG83" i="10"/>
  <c r="N83" i="10"/>
  <c r="X83" i="10" s="1"/>
  <c r="N381" i="10"/>
  <c r="X381" i="10" s="1"/>
  <c r="AG381" i="10"/>
  <c r="N185" i="10"/>
  <c r="X185" i="10" s="1"/>
  <c r="AG185" i="10"/>
  <c r="N167" i="10"/>
  <c r="X167" i="10" s="1"/>
  <c r="AG167" i="10"/>
  <c r="N365" i="10"/>
  <c r="X365" i="10" s="1"/>
  <c r="AG365" i="10"/>
  <c r="AG386" i="10"/>
  <c r="N386" i="10"/>
  <c r="X386" i="10" s="1"/>
  <c r="N360" i="10"/>
  <c r="X360" i="10" s="1"/>
  <c r="AG360" i="10"/>
  <c r="N367" i="10"/>
  <c r="X367" i="10" s="1"/>
  <c r="AG367" i="10"/>
  <c r="N330" i="10"/>
  <c r="X330" i="10" s="1"/>
  <c r="AG330" i="10"/>
  <c r="N369" i="10"/>
  <c r="X369" i="10" s="1"/>
  <c r="AG369" i="10"/>
  <c r="N376" i="10"/>
  <c r="X376" i="10" s="1"/>
  <c r="AG376" i="10"/>
  <c r="N169" i="10"/>
  <c r="X169" i="10" s="1"/>
  <c r="AG169" i="10"/>
  <c r="N182" i="10"/>
  <c r="X182" i="10" s="1"/>
  <c r="AG182" i="10"/>
  <c r="N195" i="10"/>
  <c r="X195" i="10" s="1"/>
  <c r="AG195" i="10"/>
  <c r="N340" i="10"/>
  <c r="X340" i="10" s="1"/>
  <c r="AG340" i="10"/>
  <c r="N197" i="10"/>
  <c r="X197" i="10" s="1"/>
  <c r="AG197" i="10"/>
  <c r="N170" i="10"/>
  <c r="X170" i="10" s="1"/>
  <c r="AG170" i="10"/>
  <c r="AG132" i="10"/>
  <c r="N132" i="10"/>
  <c r="X132" i="10" s="1"/>
  <c r="AG134" i="10"/>
  <c r="N134" i="10"/>
  <c r="X134" i="10" s="1"/>
  <c r="N168" i="10"/>
  <c r="X168" i="10" s="1"/>
  <c r="AG168" i="10"/>
  <c r="N199" i="10"/>
  <c r="X199" i="10" s="1"/>
  <c r="AG199" i="10"/>
  <c r="N176" i="10"/>
  <c r="X176" i="10" s="1"/>
  <c r="AG176" i="10"/>
  <c r="F3" i="10"/>
  <c r="AG78" i="10"/>
  <c r="N78" i="10"/>
  <c r="X78" i="10" s="1"/>
  <c r="N358" i="10"/>
  <c r="X358" i="10" s="1"/>
  <c r="AG358" i="10"/>
  <c r="N188" i="10"/>
  <c r="X188" i="10" s="1"/>
  <c r="AG188" i="10"/>
  <c r="N209" i="10"/>
  <c r="X209" i="10" s="1"/>
  <c r="AG209" i="10"/>
  <c r="N171" i="10"/>
  <c r="X171" i="10" s="1"/>
  <c r="AG171" i="10"/>
  <c r="N173" i="10"/>
  <c r="X173" i="10" s="1"/>
  <c r="AG173" i="10"/>
  <c r="AG125" i="10"/>
  <c r="N125" i="10"/>
  <c r="X125" i="10" s="1"/>
  <c r="AG107" i="10"/>
  <c r="N107" i="10"/>
  <c r="X107" i="10" s="1"/>
  <c r="AG112" i="10"/>
  <c r="N112" i="10"/>
  <c r="X112" i="10" s="1"/>
  <c r="N164" i="10"/>
  <c r="X164" i="10" s="1"/>
  <c r="AG164" i="10"/>
  <c r="N174" i="10"/>
  <c r="X174" i="10" s="1"/>
  <c r="AG174" i="10"/>
  <c r="AG111" i="10"/>
  <c r="N111" i="10"/>
  <c r="X111" i="10" s="1"/>
  <c r="AG75" i="10"/>
  <c r="N75" i="10"/>
  <c r="X75" i="10" s="1"/>
  <c r="N378" i="10"/>
  <c r="X378" i="10" s="1"/>
  <c r="AG378" i="10"/>
  <c r="N421" i="10"/>
  <c r="X421" i="10" s="1"/>
  <c r="AG421" i="10"/>
  <c r="N350" i="10"/>
  <c r="X350" i="10" s="1"/>
  <c r="AG350" i="10"/>
  <c r="N351" i="10"/>
  <c r="X351" i="10" s="1"/>
  <c r="AG351" i="10"/>
  <c r="N348" i="10"/>
  <c r="X348" i="10" s="1"/>
  <c r="AG348" i="10"/>
  <c r="N324" i="10"/>
  <c r="X324" i="10" s="1"/>
  <c r="AG324" i="10"/>
  <c r="N341" i="10"/>
  <c r="X341" i="10" s="1"/>
  <c r="AG341" i="10"/>
  <c r="N204" i="10"/>
  <c r="X204" i="10" s="1"/>
  <c r="AG204" i="10"/>
  <c r="N161" i="10"/>
  <c r="X161" i="10" s="1"/>
  <c r="AG161" i="10"/>
  <c r="N187" i="10"/>
  <c r="X187" i="10" s="1"/>
  <c r="AG187" i="10"/>
  <c r="N189" i="10"/>
  <c r="X189" i="10" s="1"/>
  <c r="AG189" i="10"/>
  <c r="N162" i="10"/>
  <c r="X162" i="10" s="1"/>
  <c r="AG162" i="10"/>
  <c r="AG116" i="10"/>
  <c r="N116" i="10"/>
  <c r="X116" i="10" s="1"/>
  <c r="AG126" i="10"/>
  <c r="N126" i="10"/>
  <c r="X126" i="10" s="1"/>
  <c r="N175" i="10"/>
  <c r="X175" i="10" s="1"/>
  <c r="AG175" i="10"/>
  <c r="AG129" i="10"/>
  <c r="N129" i="10"/>
  <c r="X129" i="10" s="1"/>
  <c r="AG128" i="10"/>
  <c r="N128" i="10"/>
  <c r="X128" i="10" s="1"/>
  <c r="AG103" i="10"/>
  <c r="N103" i="10"/>
  <c r="X103" i="10" s="1"/>
  <c r="N363" i="10"/>
  <c r="X363" i="10" s="1"/>
  <c r="AG363" i="10"/>
  <c r="N349" i="10"/>
  <c r="X349" i="10" s="1"/>
  <c r="AG349" i="10"/>
  <c r="N383" i="10"/>
  <c r="X383" i="10" s="1"/>
  <c r="AG383" i="10"/>
  <c r="N355" i="10"/>
  <c r="X355" i="10" s="1"/>
  <c r="AG355" i="10"/>
  <c r="N353" i="10"/>
  <c r="X353" i="10" s="1"/>
  <c r="AG353" i="10"/>
  <c r="N371" i="10"/>
  <c r="X371" i="10" s="1"/>
  <c r="AG371" i="10"/>
  <c r="N359" i="10"/>
  <c r="X359" i="10" s="1"/>
  <c r="AG359" i="10"/>
  <c r="N180" i="10"/>
  <c r="X180" i="10" s="1"/>
  <c r="AG180" i="10"/>
  <c r="N201" i="10"/>
  <c r="X201" i="10" s="1"/>
  <c r="AG201" i="10"/>
  <c r="N198" i="10"/>
  <c r="X198" i="10" s="1"/>
  <c r="AG198" i="10"/>
  <c r="N166" i="10"/>
  <c r="X166" i="10" s="1"/>
  <c r="AG166" i="10"/>
  <c r="N163" i="10"/>
  <c r="X163" i="10" s="1"/>
  <c r="AG163" i="10"/>
  <c r="N165" i="10"/>
  <c r="X165" i="10" s="1"/>
  <c r="AG165" i="10"/>
  <c r="N202" i="10"/>
  <c r="X202" i="10" s="1"/>
  <c r="AG202" i="10"/>
  <c r="AG117" i="10"/>
  <c r="N117" i="10"/>
  <c r="X117" i="10" s="1"/>
  <c r="AG135" i="10"/>
  <c r="N135" i="10"/>
  <c r="X135" i="10" s="1"/>
  <c r="N152" i="10"/>
  <c r="X152" i="10" s="1"/>
  <c r="AG152" i="10"/>
  <c r="N191" i="10"/>
  <c r="X191" i="10" s="1"/>
  <c r="AG191" i="10"/>
  <c r="AG123" i="10"/>
  <c r="N123" i="10"/>
  <c r="X123" i="10" s="1"/>
  <c r="AG95" i="10"/>
  <c r="N95" i="10"/>
  <c r="X95" i="10" s="1"/>
  <c r="AG110" i="10"/>
  <c r="N110" i="10"/>
  <c r="X110" i="10" s="1"/>
  <c r="N160" i="10"/>
  <c r="X160" i="10" s="1"/>
  <c r="AG160" i="10"/>
  <c r="AG106" i="10"/>
  <c r="N106" i="10"/>
  <c r="X106" i="10" s="1"/>
  <c r="AG74" i="10"/>
  <c r="N74" i="10"/>
  <c r="X74" i="10" s="1"/>
  <c r="AG387" i="10"/>
  <c r="N387" i="10"/>
  <c r="X387" i="10" s="1"/>
  <c r="N352" i="10"/>
  <c r="X352" i="10" s="1"/>
  <c r="AG352" i="10"/>
  <c r="N354" i="10"/>
  <c r="X354" i="10" s="1"/>
  <c r="AG354" i="10"/>
  <c r="N186" i="10"/>
  <c r="X186" i="10" s="1"/>
  <c r="AG186" i="10"/>
  <c r="N428" i="10"/>
  <c r="X428" i="10" s="1"/>
  <c r="AG428" i="10"/>
  <c r="N373" i="10"/>
  <c r="X373" i="10" s="1"/>
  <c r="AG373" i="10"/>
  <c r="N380" i="10"/>
  <c r="X380" i="10" s="1"/>
  <c r="AG380" i="10"/>
  <c r="N377" i="10"/>
  <c r="X377" i="10" s="1"/>
  <c r="AG377" i="10"/>
  <c r="N342" i="10"/>
  <c r="X342" i="10" s="1"/>
  <c r="AG342" i="10"/>
  <c r="N382" i="10"/>
  <c r="X382" i="10" s="1"/>
  <c r="AG382" i="10"/>
  <c r="N332" i="10"/>
  <c r="X332" i="10" s="1"/>
  <c r="AG332" i="10"/>
  <c r="AG266" i="10"/>
  <c r="N266" i="10"/>
  <c r="X266" i="10" s="1"/>
  <c r="N273" i="10"/>
  <c r="X273" i="10" s="1"/>
  <c r="AG273" i="10"/>
  <c r="N156" i="10"/>
  <c r="X156" i="10" s="1"/>
  <c r="AG156" i="10"/>
  <c r="N177" i="10"/>
  <c r="X177" i="10" s="1"/>
  <c r="AG177" i="10"/>
  <c r="N203" i="10"/>
  <c r="X203" i="10" s="1"/>
  <c r="AG203" i="10"/>
  <c r="N205" i="10"/>
  <c r="X205" i="10" s="1"/>
  <c r="AG205" i="10"/>
  <c r="N178" i="10"/>
  <c r="X178" i="10" s="1"/>
  <c r="AG178" i="10"/>
  <c r="AG114" i="10"/>
  <c r="N114" i="10"/>
  <c r="X114" i="10" s="1"/>
  <c r="AG121" i="10"/>
  <c r="N121" i="10"/>
  <c r="X121" i="10" s="1"/>
  <c r="AG98" i="10"/>
  <c r="N98" i="10"/>
  <c r="X98" i="10" s="1"/>
  <c r="N364" i="10"/>
  <c r="X364" i="10" s="1"/>
  <c r="AG364" i="10"/>
  <c r="N192" i="10"/>
  <c r="X192" i="10" s="1"/>
  <c r="AG192" i="10"/>
  <c r="N356" i="10"/>
  <c r="X356" i="10" s="1"/>
  <c r="AG356" i="10"/>
  <c r="AG396" i="10"/>
  <c r="N396" i="10"/>
  <c r="X396" i="10" s="1"/>
  <c r="AG124" i="10"/>
  <c r="N124" i="10"/>
  <c r="X124" i="10" s="1"/>
  <c r="AG131" i="10"/>
  <c r="N131" i="10"/>
  <c r="X131" i="10" s="1"/>
  <c r="N361" i="10"/>
  <c r="X361" i="10" s="1"/>
  <c r="AG361" i="10"/>
  <c r="N368" i="10"/>
  <c r="X368" i="10" s="1"/>
  <c r="AG368" i="10"/>
  <c r="N374" i="10"/>
  <c r="X374" i="10" s="1"/>
  <c r="AG374" i="10"/>
  <c r="N206" i="10"/>
  <c r="X206" i="10" s="1"/>
  <c r="AG206" i="10"/>
  <c r="AG122" i="10"/>
  <c r="N122" i="10"/>
  <c r="X122" i="10" s="1"/>
  <c r="AG119" i="10"/>
  <c r="N119" i="10"/>
  <c r="X119" i="10" s="1"/>
  <c r="AG87" i="10"/>
  <c r="N87" i="10"/>
  <c r="X87" i="10" s="1"/>
  <c r="N370" i="10"/>
  <c r="X370" i="10" s="1"/>
  <c r="AG370" i="10"/>
  <c r="N375" i="10"/>
  <c r="X375" i="10" s="1"/>
  <c r="AG375" i="10"/>
  <c r="N346" i="10"/>
  <c r="X346" i="10" s="1"/>
  <c r="AG346" i="10"/>
  <c r="N362" i="10"/>
  <c r="X362" i="10" s="1"/>
  <c r="AG362" i="10"/>
  <c r="N196" i="10"/>
  <c r="X196" i="10" s="1"/>
  <c r="AG196" i="10"/>
  <c r="N153" i="10"/>
  <c r="X153" i="10" s="1"/>
  <c r="AG153" i="10"/>
  <c r="N190" i="10"/>
  <c r="X190" i="10" s="1"/>
  <c r="AG190" i="10"/>
  <c r="N158" i="10"/>
  <c r="X158" i="10" s="1"/>
  <c r="AG158" i="10"/>
  <c r="N277" i="10"/>
  <c r="X277" i="10" s="1"/>
  <c r="AG277" i="10"/>
  <c r="N179" i="10"/>
  <c r="X179" i="10" s="1"/>
  <c r="AG179" i="10"/>
  <c r="N384" i="10"/>
  <c r="X384" i="10" s="1"/>
  <c r="AG384" i="10"/>
  <c r="N181" i="10"/>
  <c r="X181" i="10" s="1"/>
  <c r="AG181" i="10"/>
  <c r="AG133" i="10"/>
  <c r="N133" i="10"/>
  <c r="X133" i="10" s="1"/>
  <c r="AG118" i="10"/>
  <c r="N118" i="10"/>
  <c r="X118" i="10" s="1"/>
  <c r="N159" i="10"/>
  <c r="X159" i="10" s="1"/>
  <c r="AG159" i="10"/>
  <c r="N200" i="10"/>
  <c r="X200" i="10" s="1"/>
  <c r="AG200" i="10"/>
  <c r="N208" i="10"/>
  <c r="X208" i="10" s="1"/>
  <c r="AG208" i="10"/>
  <c r="AG120" i="10"/>
  <c r="N120" i="10"/>
  <c r="X120" i="10" s="1"/>
  <c r="N322" i="10"/>
  <c r="X322" i="10" s="1"/>
  <c r="AG322" i="10"/>
  <c r="N326" i="10"/>
  <c r="X326" i="10" s="1"/>
  <c r="AG326" i="10"/>
  <c r="N183" i="10"/>
  <c r="X183" i="10" s="1"/>
  <c r="AG183" i="10"/>
  <c r="N357" i="10"/>
  <c r="X357" i="10" s="1"/>
  <c r="AG357" i="10"/>
  <c r="N385" i="10"/>
  <c r="X385" i="10" s="1"/>
  <c r="AG385" i="10"/>
  <c r="N338" i="10"/>
  <c r="X338" i="10" s="1"/>
  <c r="AG338" i="10"/>
  <c r="N372" i="10"/>
  <c r="X372" i="10" s="1"/>
  <c r="AG372" i="10"/>
  <c r="N366" i="10"/>
  <c r="X366" i="10" s="1"/>
  <c r="AG366" i="10"/>
  <c r="N333" i="10"/>
  <c r="X333" i="10" s="1"/>
  <c r="AG333" i="10"/>
  <c r="N379" i="10"/>
  <c r="X379" i="10" s="1"/>
  <c r="AG379" i="10"/>
  <c r="AG265" i="10"/>
  <c r="N265" i="10"/>
  <c r="X265" i="10" s="1"/>
  <c r="N172" i="10"/>
  <c r="X172" i="10" s="1"/>
  <c r="AG172" i="10"/>
  <c r="N193" i="10"/>
  <c r="X193" i="10" s="1"/>
  <c r="AG193" i="10"/>
  <c r="N157" i="10"/>
  <c r="X157" i="10" s="1"/>
  <c r="AG157" i="10"/>
  <c r="N194" i="10"/>
  <c r="X194" i="10" s="1"/>
  <c r="AG194" i="10"/>
  <c r="N154" i="10"/>
  <c r="X154" i="10" s="1"/>
  <c r="AG154" i="10"/>
  <c r="AG130" i="10"/>
  <c r="N130" i="10"/>
  <c r="X130" i="10" s="1"/>
  <c r="AG127" i="10"/>
  <c r="N127" i="10"/>
  <c r="X127" i="10" s="1"/>
  <c r="AG115" i="10"/>
  <c r="N115" i="10"/>
  <c r="X115" i="10" s="1"/>
  <c r="AG99" i="10"/>
  <c r="N99" i="10"/>
  <c r="X99" i="10" s="1"/>
  <c r="AG113" i="10"/>
  <c r="N113" i="10"/>
  <c r="X113" i="10" s="1"/>
  <c r="AG79" i="10"/>
  <c r="N79" i="10"/>
  <c r="X79" i="10" s="1"/>
  <c r="G3" i="10" s="1"/>
  <c r="AG91" i="10"/>
  <c r="N91" i="10"/>
  <c r="X91" i="10" s="1"/>
  <c r="N184" i="10"/>
  <c r="X184" i="10" s="1"/>
  <c r="AG184" i="10"/>
  <c r="AG211" i="10"/>
  <c r="N211" i="10"/>
  <c r="X211" i="10" s="1"/>
  <c r="N155" i="10"/>
  <c r="X155" i="10" s="1"/>
  <c r="AG155" i="10"/>
  <c r="AG313" i="9"/>
  <c r="AG137" i="9"/>
  <c r="AG125" i="9"/>
  <c r="AG23" i="9"/>
  <c r="AG102" i="9"/>
  <c r="AG307" i="9"/>
  <c r="AG162" i="9"/>
  <c r="AG253" i="9"/>
  <c r="AG168" i="9"/>
  <c r="AG116" i="9"/>
  <c r="AG39" i="9"/>
  <c r="AG126" i="9"/>
  <c r="AG272" i="9"/>
  <c r="AG361" i="9"/>
  <c r="AG285" i="9"/>
  <c r="AG248" i="9"/>
  <c r="AG353" i="9"/>
  <c r="AG77" i="9"/>
  <c r="AG329" i="9"/>
  <c r="AG331" i="9"/>
  <c r="AG164" i="9"/>
  <c r="AG93" i="9"/>
  <c r="AG65" i="9"/>
  <c r="AG303" i="9"/>
  <c r="AG279" i="9"/>
  <c r="AG289" i="9"/>
  <c r="AG292" i="9"/>
  <c r="AG251" i="9"/>
  <c r="AG245" i="9"/>
  <c r="AG57" i="9"/>
  <c r="AG123" i="9"/>
  <c r="AG139" i="9"/>
  <c r="AG263" i="9"/>
  <c r="AG167" i="9"/>
  <c r="AG7" i="9"/>
  <c r="N396" i="9"/>
  <c r="X396" i="9" s="1"/>
  <c r="AG396" i="9"/>
  <c r="AG416" i="9"/>
  <c r="N416" i="9"/>
  <c r="X416" i="9" s="1"/>
  <c r="AG420" i="9"/>
  <c r="N420" i="9"/>
  <c r="X420" i="9" s="1"/>
  <c r="AG365" i="9"/>
  <c r="AG355" i="9"/>
  <c r="N355" i="9"/>
  <c r="X355" i="9" s="1"/>
  <c r="AG321" i="9"/>
  <c r="N321" i="9"/>
  <c r="X321" i="9" s="1"/>
  <c r="AG354" i="9"/>
  <c r="N354" i="9"/>
  <c r="X354" i="9" s="1"/>
  <c r="AG336" i="9"/>
  <c r="N336" i="9"/>
  <c r="X336" i="9" s="1"/>
  <c r="AG359" i="9"/>
  <c r="N359" i="9"/>
  <c r="X359" i="9" s="1"/>
  <c r="AG421" i="9"/>
  <c r="N421" i="9"/>
  <c r="X421" i="9" s="1"/>
  <c r="AG185" i="9"/>
  <c r="N185" i="9"/>
  <c r="X185" i="9" s="1"/>
  <c r="AG356" i="9"/>
  <c r="AG196" i="9"/>
  <c r="N196" i="9"/>
  <c r="X196" i="9" s="1"/>
  <c r="AG155" i="9"/>
  <c r="AG232" i="9"/>
  <c r="N148" i="9"/>
  <c r="X148" i="9" s="1"/>
  <c r="AG148" i="9"/>
  <c r="AG144" i="9"/>
  <c r="AG160" i="9"/>
  <c r="N160" i="9"/>
  <c r="X160" i="9" s="1"/>
  <c r="AG95" i="9"/>
  <c r="N95" i="9"/>
  <c r="X95" i="9" s="1"/>
  <c r="AG115" i="9"/>
  <c r="N115" i="9"/>
  <c r="X115" i="9" s="1"/>
  <c r="AG423" i="9"/>
  <c r="N423" i="9"/>
  <c r="X423" i="9" s="1"/>
  <c r="AG426" i="9"/>
  <c r="N426" i="9"/>
  <c r="X426" i="9" s="1"/>
  <c r="AG406" i="9"/>
  <c r="AG369" i="9"/>
  <c r="AG383" i="9"/>
  <c r="AG367" i="9"/>
  <c r="AG338" i="9"/>
  <c r="AG340" i="9"/>
  <c r="AG284" i="9"/>
  <c r="AG306" i="9"/>
  <c r="AG129" i="9"/>
  <c r="AG157" i="9"/>
  <c r="AG194" i="9"/>
  <c r="N194" i="9"/>
  <c r="X194" i="9" s="1"/>
  <c r="AG158" i="9"/>
  <c r="N158" i="9"/>
  <c r="X158" i="9" s="1"/>
  <c r="AG105" i="9"/>
  <c r="N122" i="9"/>
  <c r="X122" i="9" s="1"/>
  <c r="AG122" i="9"/>
  <c r="N143" i="9"/>
  <c r="X143" i="9" s="1"/>
  <c r="AG143" i="9"/>
  <c r="AG341" i="9"/>
  <c r="N341" i="9"/>
  <c r="X341" i="9" s="1"/>
  <c r="F3" i="9"/>
  <c r="AG111" i="9"/>
  <c r="N111" i="9"/>
  <c r="X111" i="9" s="1"/>
  <c r="AG290" i="9"/>
  <c r="N409" i="9"/>
  <c r="X409" i="9" s="1"/>
  <c r="AG409" i="9"/>
  <c r="AG169" i="9"/>
  <c r="AG97" i="9"/>
  <c r="N140" i="9"/>
  <c r="X140" i="9" s="1"/>
  <c r="AG140" i="9"/>
  <c r="AG141" i="9"/>
  <c r="AG412" i="9"/>
  <c r="N412" i="9"/>
  <c r="X412" i="9" s="1"/>
  <c r="AG417" i="9"/>
  <c r="N417" i="9"/>
  <c r="X417" i="9" s="1"/>
  <c r="N411" i="9"/>
  <c r="X411" i="9" s="1"/>
  <c r="AG411" i="9"/>
  <c r="AG415" i="9"/>
  <c r="N415" i="9"/>
  <c r="X415" i="9" s="1"/>
  <c r="AG378" i="9"/>
  <c r="AG334" i="9"/>
  <c r="N334" i="9"/>
  <c r="X334" i="9" s="1"/>
  <c r="AG317" i="9"/>
  <c r="N317" i="9"/>
  <c r="X317" i="9" s="1"/>
  <c r="AG351" i="9"/>
  <c r="N351" i="9"/>
  <c r="X351" i="9" s="1"/>
  <c r="AG315" i="9"/>
  <c r="N315" i="9"/>
  <c r="X315" i="9" s="1"/>
  <c r="AG327" i="9"/>
  <c r="AG325" i="9"/>
  <c r="N325" i="9"/>
  <c r="X325" i="9" s="1"/>
  <c r="AG201" i="9"/>
  <c r="N201" i="9"/>
  <c r="X201" i="9" s="1"/>
  <c r="AG324" i="9"/>
  <c r="N395" i="9"/>
  <c r="X395" i="9" s="1"/>
  <c r="AG395" i="9"/>
  <c r="AG186" i="9"/>
  <c r="N186" i="9"/>
  <c r="X186" i="9" s="1"/>
  <c r="AG298" i="9"/>
  <c r="AG181" i="9"/>
  <c r="N181" i="9"/>
  <c r="X181" i="9" s="1"/>
  <c r="AG191" i="9"/>
  <c r="AG229" i="9"/>
  <c r="AG151" i="9"/>
  <c r="N156" i="9"/>
  <c r="X156" i="9" s="1"/>
  <c r="AG156" i="9"/>
  <c r="N132" i="9"/>
  <c r="X132" i="9" s="1"/>
  <c r="AG132" i="9"/>
  <c r="AG422" i="9"/>
  <c r="N422" i="9"/>
  <c r="X422" i="9" s="1"/>
  <c r="N138" i="9"/>
  <c r="X138" i="9" s="1"/>
  <c r="AG138" i="9"/>
  <c r="AG213" i="9"/>
  <c r="AG104" i="9"/>
  <c r="AG107" i="9"/>
  <c r="N107" i="9"/>
  <c r="X107" i="9" s="1"/>
  <c r="AG110" i="9"/>
  <c r="AG348" i="9"/>
  <c r="N348" i="9"/>
  <c r="X348" i="9" s="1"/>
  <c r="AG136" i="9"/>
  <c r="N130" i="9"/>
  <c r="X130" i="9" s="1"/>
  <c r="AG130" i="9"/>
  <c r="AG319" i="9"/>
  <c r="N319" i="9"/>
  <c r="X319" i="9" s="1"/>
  <c r="AG328" i="9"/>
  <c r="N328" i="9"/>
  <c r="X328" i="9" s="1"/>
  <c r="AG240" i="9"/>
  <c r="AG189" i="9"/>
  <c r="N189" i="9"/>
  <c r="X189" i="9" s="1"/>
  <c r="AG428" i="9"/>
  <c r="N428" i="9"/>
  <c r="X428" i="9" s="1"/>
  <c r="AG392" i="9"/>
  <c r="AG357" i="9"/>
  <c r="AG386" i="9"/>
  <c r="AG405" i="9"/>
  <c r="AG347" i="9"/>
  <c r="N347" i="9"/>
  <c r="X347" i="9" s="1"/>
  <c r="AG311" i="9"/>
  <c r="N311" i="9"/>
  <c r="X311" i="9" s="1"/>
  <c r="AG379" i="9"/>
  <c r="AG318" i="9"/>
  <c r="AG300" i="9"/>
  <c r="AG235" i="9"/>
  <c r="AG188" i="9"/>
  <c r="N188" i="9"/>
  <c r="X188" i="9" s="1"/>
  <c r="AG221" i="9"/>
  <c r="AG224" i="9"/>
  <c r="AG145" i="9"/>
  <c r="AG202" i="9"/>
  <c r="N202" i="9"/>
  <c r="X202" i="9" s="1"/>
  <c r="AG161" i="9"/>
  <c r="AG128" i="9"/>
  <c r="AG269" i="9"/>
  <c r="N154" i="9"/>
  <c r="X154" i="9" s="1"/>
  <c r="AG154" i="9"/>
  <c r="N119" i="9"/>
  <c r="X119" i="9" s="1"/>
  <c r="AG119" i="9"/>
  <c r="N127" i="9"/>
  <c r="X127" i="9" s="1"/>
  <c r="AG127" i="9"/>
  <c r="AG133" i="9"/>
  <c r="AG134" i="9"/>
  <c r="AG103" i="9"/>
  <c r="N103" i="9"/>
  <c r="X103" i="9" s="1"/>
  <c r="AG100" i="9"/>
  <c r="AG108" i="9"/>
  <c r="AG385" i="9"/>
  <c r="AG182" i="9"/>
  <c r="N182" i="9"/>
  <c r="X182" i="9" s="1"/>
  <c r="AG204" i="9"/>
  <c r="N204" i="9"/>
  <c r="X204" i="9" s="1"/>
  <c r="AG149" i="9"/>
  <c r="N146" i="9"/>
  <c r="X146" i="9" s="1"/>
  <c r="AG146" i="9"/>
  <c r="AG425" i="9"/>
  <c r="N425" i="9"/>
  <c r="X425" i="9" s="1"/>
  <c r="N393" i="9"/>
  <c r="X393" i="9" s="1"/>
  <c r="AG393" i="9"/>
  <c r="AG377" i="9"/>
  <c r="AG384" i="9"/>
  <c r="AG368" i="9"/>
  <c r="AG120" i="9"/>
  <c r="AG427" i="9"/>
  <c r="N427" i="9"/>
  <c r="X427" i="9" s="1"/>
  <c r="N404" i="9"/>
  <c r="X404" i="9" s="1"/>
  <c r="AG404" i="9"/>
  <c r="AG418" i="9"/>
  <c r="N418" i="9"/>
  <c r="X418" i="9" s="1"/>
  <c r="N401" i="9"/>
  <c r="X401" i="9" s="1"/>
  <c r="AG401" i="9"/>
  <c r="AG424" i="9"/>
  <c r="N424" i="9"/>
  <c r="X424" i="9" s="1"/>
  <c r="AG381" i="9"/>
  <c r="N403" i="9"/>
  <c r="X403" i="9" s="1"/>
  <c r="AG403" i="9"/>
  <c r="AG363" i="9"/>
  <c r="AG349" i="9"/>
  <c r="N349" i="9"/>
  <c r="X349" i="9" s="1"/>
  <c r="AG326" i="9"/>
  <c r="N326" i="9"/>
  <c r="X326" i="9" s="1"/>
  <c r="AG314" i="9"/>
  <c r="N314" i="9"/>
  <c r="X314" i="9" s="1"/>
  <c r="AG400" i="9"/>
  <c r="AG344" i="9"/>
  <c r="N344" i="9"/>
  <c r="X344" i="9" s="1"/>
  <c r="AG343" i="9"/>
  <c r="AG346" i="9"/>
  <c r="AG193" i="9"/>
  <c r="N193" i="9"/>
  <c r="X193" i="9" s="1"/>
  <c r="AG371" i="9"/>
  <c r="AG178" i="9"/>
  <c r="N178" i="9"/>
  <c r="X178" i="9" s="1"/>
  <c r="AG176" i="9"/>
  <c r="N176" i="9"/>
  <c r="X176" i="9" s="1"/>
  <c r="AG282" i="9"/>
  <c r="AG216" i="9"/>
  <c r="AG187" i="9"/>
  <c r="AG121" i="9"/>
  <c r="AG113" i="9"/>
  <c r="AG117" i="9"/>
  <c r="N152" i="9"/>
  <c r="X152" i="9" s="1"/>
  <c r="AG152" i="9"/>
  <c r="N124" i="9"/>
  <c r="X124" i="9" s="1"/>
  <c r="AG124" i="9"/>
  <c r="AG414" i="9"/>
  <c r="N414" i="9"/>
  <c r="X414" i="9" s="1"/>
  <c r="AG171" i="9"/>
  <c r="N171" i="9"/>
  <c r="X171" i="9" s="1"/>
  <c r="N135" i="9"/>
  <c r="X135" i="9" s="1"/>
  <c r="AG135" i="9"/>
  <c r="AG163" i="9"/>
  <c r="N163" i="9"/>
  <c r="X163" i="9" s="1"/>
  <c r="AG96" i="9"/>
  <c r="AG165" i="9"/>
  <c r="AG419" i="9"/>
  <c r="N419" i="9"/>
  <c r="X419" i="9" s="1"/>
  <c r="AG352" i="9"/>
  <c r="AG177" i="9"/>
  <c r="N177" i="9"/>
  <c r="X177" i="9" s="1"/>
  <c r="AG342" i="9"/>
  <c r="N342" i="9"/>
  <c r="X342" i="9" s="1"/>
  <c r="N389" i="9"/>
  <c r="X389" i="9" s="1"/>
  <c r="AG389" i="9"/>
  <c r="AG358" i="9"/>
  <c r="N358" i="9"/>
  <c r="X358" i="9" s="1"/>
  <c r="AG320" i="9"/>
  <c r="AG373" i="9"/>
  <c r="AG360" i="9"/>
  <c r="AG398" i="9"/>
  <c r="AG397" i="9"/>
  <c r="AG362" i="9"/>
  <c r="AG310" i="9"/>
  <c r="N310" i="9"/>
  <c r="X310" i="9" s="1"/>
  <c r="AG366" i="9"/>
  <c r="AG370" i="9"/>
  <c r="AG376" i="9"/>
  <c r="AG374" i="9"/>
  <c r="AG333" i="9"/>
  <c r="N333" i="9"/>
  <c r="X333" i="9" s="1"/>
  <c r="AG299" i="9"/>
  <c r="AG332" i="9"/>
  <c r="AG330" i="9"/>
  <c r="AG173" i="9"/>
  <c r="N173" i="9"/>
  <c r="X173" i="9" s="1"/>
  <c r="AG174" i="9"/>
  <c r="N174" i="9"/>
  <c r="X174" i="9" s="1"/>
  <c r="AG179" i="9"/>
  <c r="N179" i="9"/>
  <c r="X179" i="9" s="1"/>
  <c r="AG237" i="9"/>
  <c r="AG109" i="9"/>
  <c r="AG101" i="9"/>
  <c r="AG261" i="9"/>
  <c r="AG172" i="9"/>
  <c r="N172" i="9"/>
  <c r="X172" i="9" s="1"/>
  <c r="N150" i="9"/>
  <c r="X150" i="9" s="1"/>
  <c r="AG150" i="9"/>
  <c r="AG153" i="9"/>
  <c r="AG99" i="9"/>
  <c r="N99" i="9"/>
  <c r="X99" i="9" s="1"/>
  <c r="G3" i="9" s="1"/>
  <c r="AG118" i="9"/>
  <c r="AG322" i="9"/>
  <c r="AF139" i="6"/>
  <c r="AF114" i="6"/>
  <c r="AF410" i="6"/>
  <c r="AF394" i="6"/>
  <c r="AF370" i="6"/>
  <c r="AF346" i="6"/>
  <c r="AF330" i="6"/>
  <c r="AF306" i="6"/>
  <c r="AF282" i="6"/>
  <c r="AF258" i="6"/>
  <c r="AF242" i="6"/>
  <c r="AF218" i="6"/>
  <c r="AF202" i="6"/>
  <c r="AF178" i="6"/>
  <c r="AF154" i="6"/>
  <c r="AF146" i="6"/>
  <c r="AF122" i="6"/>
  <c r="AF395" i="6"/>
  <c r="AF426" i="6"/>
  <c r="AF402" i="6"/>
  <c r="AF378" i="6"/>
  <c r="AF362" i="6"/>
  <c r="AF338" i="6"/>
  <c r="AF314" i="6"/>
  <c r="AF290" i="6"/>
  <c r="AF266" i="6"/>
  <c r="AF234" i="6"/>
  <c r="AF210" i="6"/>
  <c r="AF186" i="6"/>
  <c r="AF162" i="6"/>
  <c r="AF130" i="6"/>
  <c r="AF418" i="6"/>
  <c r="AF386" i="6"/>
  <c r="AF354" i="6"/>
  <c r="AF322" i="6"/>
  <c r="AF298" i="6"/>
  <c r="AF274" i="6"/>
  <c r="AF250" i="6"/>
  <c r="AF226" i="6"/>
  <c r="AF194" i="6"/>
  <c r="AF170" i="6"/>
  <c r="AF138" i="6"/>
  <c r="AF106" i="6"/>
  <c r="AF98" i="6"/>
  <c r="AF90" i="6"/>
  <c r="AF82" i="6"/>
  <c r="AF74" i="6"/>
  <c r="AF66" i="6"/>
  <c r="AF58" i="6"/>
  <c r="AF50" i="6"/>
  <c r="AF42" i="6"/>
  <c r="AF34" i="6"/>
  <c r="AF26" i="6"/>
  <c r="AF18" i="6"/>
  <c r="AF10" i="6"/>
  <c r="AF417" i="6"/>
  <c r="AF409" i="6"/>
  <c r="AF401" i="6"/>
  <c r="AF385" i="6"/>
  <c r="AF377" i="6"/>
  <c r="AF369" i="6"/>
  <c r="AF361" i="6"/>
  <c r="AF353" i="6"/>
  <c r="AF345" i="6"/>
  <c r="AF337" i="6"/>
  <c r="AF321" i="6"/>
  <c r="AF313" i="6"/>
  <c r="AF305" i="6"/>
  <c r="AF297" i="6"/>
  <c r="AF289" i="6"/>
  <c r="AF281" i="6"/>
  <c r="AF273" i="6"/>
  <c r="AF265" i="6"/>
  <c r="AF257" i="6"/>
  <c r="AF249" i="6"/>
  <c r="AF241" i="6"/>
  <c r="AF225" i="6"/>
  <c r="AF217" i="6"/>
  <c r="AF209" i="6"/>
  <c r="AF201" i="6"/>
  <c r="AF193" i="6"/>
  <c r="AF185" i="6"/>
  <c r="AF177" i="6"/>
  <c r="AF161" i="6"/>
  <c r="AF153" i="6"/>
  <c r="AF145" i="6"/>
  <c r="AF129" i="6"/>
  <c r="AF121" i="6"/>
  <c r="AF113" i="6"/>
  <c r="AF97" i="6"/>
  <c r="AF89" i="6"/>
  <c r="AF81" i="6"/>
  <c r="AF73" i="6"/>
  <c r="AF65" i="6"/>
  <c r="AF49" i="6"/>
  <c r="AF41" i="6"/>
  <c r="AF33" i="6"/>
  <c r="AF25" i="6"/>
  <c r="AF9" i="6"/>
  <c r="AF101" i="6"/>
  <c r="AF61" i="6"/>
  <c r="AF428" i="6"/>
  <c r="AF396" i="6"/>
  <c r="AF332" i="6"/>
  <c r="AF268" i="6"/>
  <c r="AF172" i="6"/>
  <c r="AF100" i="6"/>
  <c r="AF329" i="6"/>
  <c r="AF169" i="6"/>
  <c r="AF105" i="6"/>
  <c r="AF236" i="6"/>
  <c r="AF13" i="6"/>
  <c r="AF393" i="6"/>
  <c r="AF233" i="6"/>
  <c r="AF137" i="6"/>
  <c r="AF57" i="6"/>
  <c r="AF235" i="6"/>
  <c r="AF364" i="6"/>
  <c r="AF300" i="6"/>
  <c r="AF204" i="6"/>
  <c r="AF140" i="6"/>
  <c r="AF60" i="6"/>
  <c r="AF20" i="6"/>
  <c r="AF425" i="6"/>
  <c r="AF17" i="6"/>
  <c r="AF331" i="6"/>
  <c r="AF299" i="6"/>
  <c r="AF203" i="6"/>
  <c r="AF213" i="6"/>
  <c r="AF181" i="6"/>
  <c r="AF133" i="6"/>
  <c r="AF77" i="6"/>
  <c r="AF53" i="6"/>
  <c r="AF405" i="6"/>
  <c r="AF325" i="6"/>
  <c r="AF421" i="6"/>
  <c r="AF373" i="6"/>
  <c r="AF341" i="6"/>
  <c r="AF309" i="6"/>
  <c r="AF293" i="6"/>
  <c r="AF277" i="6"/>
  <c r="AF261" i="6"/>
  <c r="AF245" i="6"/>
  <c r="AF229" i="6"/>
  <c r="AF165" i="6"/>
  <c r="AF149" i="6"/>
  <c r="AF117" i="6"/>
  <c r="AF37" i="6"/>
  <c r="AF389" i="6"/>
  <c r="AF357" i="6"/>
  <c r="AF197" i="6"/>
  <c r="AF427" i="6"/>
  <c r="AF419" i="6"/>
  <c r="AF411" i="6"/>
  <c r="AF403" i="6"/>
  <c r="AF387" i="6"/>
  <c r="AF379" i="6"/>
  <c r="AF371" i="6"/>
  <c r="AF363" i="6"/>
  <c r="AF355" i="6"/>
  <c r="AF347" i="6"/>
  <c r="AF339" i="6"/>
  <c r="AF323" i="6"/>
  <c r="AF315" i="6"/>
  <c r="AF307" i="6"/>
  <c r="AF291" i="6"/>
  <c r="AF283" i="6"/>
  <c r="AF275" i="6"/>
  <c r="AF267" i="6"/>
  <c r="AF259" i="6"/>
  <c r="AF251" i="6"/>
  <c r="AF243" i="6"/>
  <c r="AF227" i="6"/>
  <c r="AF219" i="6"/>
  <c r="AF211" i="6"/>
  <c r="AF195" i="6"/>
  <c r="AF187" i="6"/>
  <c r="AF179" i="6"/>
  <c r="AF171" i="6"/>
  <c r="AF163" i="6"/>
  <c r="AF155" i="6"/>
  <c r="AF147" i="6"/>
  <c r="AF131" i="6"/>
  <c r="AF123" i="6"/>
  <c r="AF115" i="6"/>
  <c r="AF107" i="6"/>
  <c r="AF99" i="6"/>
  <c r="AF91" i="6"/>
  <c r="AF83" i="6"/>
  <c r="AF75" i="6"/>
  <c r="AF67" i="6"/>
  <c r="AF59" i="6"/>
  <c r="AF51" i="6"/>
  <c r="AF43" i="6"/>
  <c r="AF35" i="6"/>
  <c r="AF27" i="6"/>
  <c r="AF19" i="6"/>
  <c r="AF11" i="6"/>
  <c r="AF412" i="6"/>
  <c r="AF380" i="6"/>
  <c r="AF348" i="6"/>
  <c r="AF316" i="6"/>
  <c r="AF284" i="6"/>
  <c r="AF252" i="6"/>
  <c r="AF220" i="6"/>
  <c r="AF188" i="6"/>
  <c r="AF156" i="6"/>
  <c r="AF124" i="6"/>
  <c r="AF84" i="6"/>
  <c r="AF76" i="6"/>
  <c r="AF36" i="6"/>
  <c r="AF12" i="6"/>
  <c r="AF384" i="6"/>
  <c r="AF336" i="6"/>
  <c r="AF288" i="6"/>
  <c r="AF232" i="6"/>
  <c r="AF208" i="6"/>
  <c r="AF160" i="6"/>
  <c r="AF120" i="6"/>
  <c r="AF80" i="6"/>
  <c r="AF24" i="6"/>
  <c r="AF349" i="6"/>
  <c r="AF301" i="6"/>
  <c r="AF237" i="6"/>
  <c r="AF141" i="6"/>
  <c r="AF85" i="6"/>
  <c r="AF29" i="6"/>
  <c r="AF424" i="6"/>
  <c r="AF400" i="6"/>
  <c r="AF376" i="6"/>
  <c r="AF360" i="6"/>
  <c r="AF328" i="6"/>
  <c r="AF312" i="6"/>
  <c r="AF296" i="6"/>
  <c r="AF264" i="6"/>
  <c r="AF240" i="6"/>
  <c r="AF176" i="6"/>
  <c r="AF152" i="6"/>
  <c r="AF128" i="6"/>
  <c r="AF104" i="6"/>
  <c r="AF88" i="6"/>
  <c r="AF56" i="6"/>
  <c r="AF48" i="6"/>
  <c r="AF16" i="6"/>
  <c r="AF397" i="6"/>
  <c r="AF381" i="6"/>
  <c r="AF333" i="6"/>
  <c r="AF285" i="6"/>
  <c r="AF269" i="6"/>
  <c r="AF221" i="6"/>
  <c r="AF205" i="6"/>
  <c r="AF173" i="6"/>
  <c r="AF125" i="6"/>
  <c r="AF109" i="6"/>
  <c r="AF69" i="6"/>
  <c r="AF45" i="6"/>
  <c r="AF21" i="6"/>
  <c r="AF415" i="6"/>
  <c r="AF399" i="6"/>
  <c r="AF391" i="6"/>
  <c r="AF375" i="6"/>
  <c r="AF359" i="6"/>
  <c r="AF343" i="6"/>
  <c r="AF327" i="6"/>
  <c r="AF311" i="6"/>
  <c r="AF303" i="6"/>
  <c r="AF287" i="6"/>
  <c r="AF271" i="6"/>
  <c r="AF255" i="6"/>
  <c r="AF239" i="6"/>
  <c r="AF223" i="6"/>
  <c r="AF207" i="6"/>
  <c r="AF191" i="6"/>
  <c r="AF175" i="6"/>
  <c r="AF159" i="6"/>
  <c r="AF143" i="6"/>
  <c r="AF119" i="6"/>
  <c r="AF63" i="6"/>
  <c r="AF416" i="6"/>
  <c r="AF392" i="6"/>
  <c r="AF352" i="6"/>
  <c r="AF320" i="6"/>
  <c r="AF280" i="6"/>
  <c r="AF248" i="6"/>
  <c r="AF216" i="6"/>
  <c r="AF192" i="6"/>
  <c r="AF168" i="6"/>
  <c r="AF144" i="6"/>
  <c r="AF112" i="6"/>
  <c r="AF64" i="6"/>
  <c r="AF32" i="6"/>
  <c r="AF408" i="6"/>
  <c r="AF368" i="6"/>
  <c r="AF344" i="6"/>
  <c r="AF304" i="6"/>
  <c r="AF272" i="6"/>
  <c r="AF256" i="6"/>
  <c r="AF224" i="6"/>
  <c r="AF200" i="6"/>
  <c r="AF184" i="6"/>
  <c r="AF136" i="6"/>
  <c r="AF96" i="6"/>
  <c r="AF72" i="6"/>
  <c r="AF40" i="6"/>
  <c r="AF8" i="6"/>
  <c r="AF413" i="6"/>
  <c r="AF365" i="6"/>
  <c r="AF317" i="6"/>
  <c r="AF253" i="6"/>
  <c r="AF189" i="6"/>
  <c r="AF157" i="6"/>
  <c r="AF93" i="6"/>
  <c r="AF423" i="6"/>
  <c r="AF407" i="6"/>
  <c r="AF383" i="6"/>
  <c r="AF367" i="6"/>
  <c r="AF351" i="6"/>
  <c r="AF335" i="6"/>
  <c r="AF319" i="6"/>
  <c r="AF295" i="6"/>
  <c r="AF279" i="6"/>
  <c r="AF263" i="6"/>
  <c r="AF247" i="6"/>
  <c r="AF231" i="6"/>
  <c r="AF215" i="6"/>
  <c r="AF199" i="6"/>
  <c r="AF183" i="6"/>
  <c r="AF167" i="6"/>
  <c r="AF151" i="6"/>
  <c r="AF135" i="6"/>
  <c r="AF127" i="6"/>
  <c r="AF111" i="6"/>
  <c r="AF103" i="6"/>
  <c r="AF95" i="6"/>
  <c r="AF87" i="6"/>
  <c r="AF79" i="6"/>
  <c r="AF71" i="6"/>
  <c r="AF55" i="6"/>
  <c r="AF47" i="6"/>
  <c r="AF39" i="6"/>
  <c r="AF31" i="6"/>
  <c r="AF23" i="6"/>
  <c r="AF15" i="6"/>
  <c r="AF420" i="6"/>
  <c r="AF404" i="6"/>
  <c r="AF388" i="6"/>
  <c r="AF372" i="6"/>
  <c r="AF356" i="6"/>
  <c r="AF340" i="6"/>
  <c r="AF324" i="6"/>
  <c r="AF308" i="6"/>
  <c r="AF292" i="6"/>
  <c r="AF276" i="6"/>
  <c r="AF260" i="6"/>
  <c r="AF244" i="6"/>
  <c r="AF228" i="6"/>
  <c r="AF212" i="6"/>
  <c r="AF196" i="6"/>
  <c r="AF180" i="6"/>
  <c r="AF164" i="6"/>
  <c r="AF148" i="6"/>
  <c r="AF132" i="6"/>
  <c r="AF116" i="6"/>
  <c r="AF108" i="6"/>
  <c r="AF92" i="6"/>
  <c r="AF68" i="6"/>
  <c r="AF52" i="6"/>
  <c r="AF44" i="6"/>
  <c r="AF28" i="6"/>
  <c r="AF414" i="6"/>
  <c r="AF406" i="6"/>
  <c r="AF390" i="6"/>
  <c r="AF374" i="6"/>
  <c r="AF358" i="6"/>
  <c r="AF342" i="6"/>
  <c r="AF334" i="6"/>
  <c r="AF318" i="6"/>
  <c r="AF302" i="6"/>
  <c r="AF294" i="6"/>
  <c r="AF278" i="6"/>
  <c r="AF262" i="6"/>
  <c r="AF254" i="6"/>
  <c r="AF238" i="6"/>
  <c r="AF222" i="6"/>
  <c r="AF206" i="6"/>
  <c r="AF190" i="6"/>
  <c r="AF182" i="6"/>
  <c r="AF166" i="6"/>
  <c r="AF150" i="6"/>
  <c r="AF142" i="6"/>
  <c r="AF126" i="6"/>
  <c r="AF110" i="6"/>
  <c r="AF94" i="6"/>
  <c r="AF78" i="6"/>
  <c r="AF70" i="6"/>
  <c r="AF54" i="6"/>
  <c r="AF38" i="6"/>
  <c r="AF22" i="6"/>
  <c r="AF14" i="6"/>
  <c r="AF7" i="6"/>
  <c r="AF422" i="6"/>
  <c r="AF398" i="6"/>
  <c r="AF382" i="6"/>
  <c r="AF366" i="6"/>
  <c r="AF350" i="6"/>
  <c r="AF326" i="6"/>
  <c r="AF310" i="6"/>
  <c r="AF286" i="6"/>
  <c r="AF270" i="6"/>
  <c r="AF246" i="6"/>
  <c r="AF230" i="6"/>
  <c r="AF214" i="6"/>
  <c r="AF198" i="6"/>
  <c r="AF174" i="6"/>
  <c r="AF158" i="6"/>
  <c r="AF134" i="6"/>
  <c r="AF118" i="6"/>
  <c r="AF102" i="6"/>
  <c r="AF86" i="6"/>
  <c r="AF62" i="6"/>
  <c r="AF46" i="6"/>
  <c r="AF30" i="6"/>
  <c r="N8" i="6"/>
  <c r="X8" i="6" s="1"/>
  <c r="N9" i="6"/>
  <c r="X9" i="6" s="1"/>
  <c r="N10" i="6"/>
  <c r="X10" i="6" s="1"/>
  <c r="N11" i="6"/>
  <c r="X11" i="6" s="1"/>
  <c r="N12" i="6"/>
  <c r="X12" i="6" s="1"/>
  <c r="N13" i="6"/>
  <c r="X13" i="6" s="1"/>
  <c r="N14" i="6"/>
  <c r="X14" i="6" s="1"/>
  <c r="N15" i="6"/>
  <c r="X15" i="6" s="1"/>
  <c r="N16" i="6"/>
  <c r="X16" i="6" s="1"/>
  <c r="N17" i="6"/>
  <c r="X17" i="6" s="1"/>
  <c r="N18" i="6"/>
  <c r="X18" i="6" s="1"/>
  <c r="N19" i="6"/>
  <c r="X19" i="6" s="1"/>
  <c r="N20" i="6"/>
  <c r="X20" i="6" s="1"/>
  <c r="N21" i="6"/>
  <c r="X21" i="6" s="1"/>
  <c r="N22" i="6"/>
  <c r="X22" i="6" s="1"/>
  <c r="N23" i="6"/>
  <c r="X23" i="6" s="1"/>
  <c r="N24" i="6"/>
  <c r="X24" i="6" s="1"/>
  <c r="N25" i="6"/>
  <c r="X25" i="6" s="1"/>
  <c r="N26" i="6"/>
  <c r="X26" i="6" s="1"/>
  <c r="N27" i="6"/>
  <c r="X27" i="6" s="1"/>
  <c r="N28" i="6"/>
  <c r="X28" i="6" s="1"/>
  <c r="N29" i="6"/>
  <c r="X29" i="6" s="1"/>
  <c r="N30" i="6"/>
  <c r="X30" i="6" s="1"/>
  <c r="N31" i="6"/>
  <c r="X31" i="6" s="1"/>
  <c r="N32" i="6"/>
  <c r="X32" i="6" s="1"/>
  <c r="N33" i="6"/>
  <c r="X33" i="6" s="1"/>
  <c r="N34" i="6"/>
  <c r="X34" i="6" s="1"/>
  <c r="N35" i="6"/>
  <c r="X35" i="6" s="1"/>
  <c r="N36" i="6"/>
  <c r="X36" i="6" s="1"/>
  <c r="N37" i="6"/>
  <c r="X37" i="6" s="1"/>
  <c r="N38" i="6"/>
  <c r="X38" i="6" s="1"/>
  <c r="N39" i="6"/>
  <c r="X39" i="6" s="1"/>
  <c r="N40" i="6"/>
  <c r="X40" i="6" s="1"/>
  <c r="N41" i="6"/>
  <c r="X41" i="6" s="1"/>
  <c r="N42" i="6"/>
  <c r="X42" i="6" s="1"/>
  <c r="N43" i="6"/>
  <c r="X43" i="6" s="1"/>
  <c r="N44" i="6"/>
  <c r="X44" i="6" s="1"/>
  <c r="N45" i="6"/>
  <c r="X45" i="6" s="1"/>
  <c r="N46" i="6"/>
  <c r="X46" i="6" s="1"/>
  <c r="N47" i="6"/>
  <c r="X47" i="6" s="1"/>
  <c r="N48" i="6"/>
  <c r="X48" i="6" s="1"/>
  <c r="N49" i="6"/>
  <c r="X49" i="6" s="1"/>
  <c r="N50" i="6"/>
  <c r="X50" i="6" s="1"/>
  <c r="N51" i="6"/>
  <c r="X51" i="6" s="1"/>
  <c r="N52" i="6"/>
  <c r="X52" i="6" s="1"/>
  <c r="N53" i="6"/>
  <c r="X53" i="6" s="1"/>
  <c r="N54" i="6"/>
  <c r="X54" i="6" s="1"/>
  <c r="N55" i="6"/>
  <c r="X55" i="6" s="1"/>
  <c r="N56" i="6"/>
  <c r="X56" i="6" s="1"/>
  <c r="N57" i="6"/>
  <c r="X57" i="6" s="1"/>
  <c r="N58" i="6"/>
  <c r="X58" i="6" s="1"/>
  <c r="N59" i="6"/>
  <c r="X59" i="6" s="1"/>
  <c r="N60" i="6"/>
  <c r="X60" i="6" s="1"/>
  <c r="N61" i="6"/>
  <c r="X61" i="6" s="1"/>
  <c r="N62" i="6"/>
  <c r="X62" i="6" s="1"/>
  <c r="N63" i="6"/>
  <c r="X63" i="6" s="1"/>
  <c r="N64" i="6"/>
  <c r="X64" i="6" s="1"/>
  <c r="N65" i="6"/>
  <c r="X65" i="6" s="1"/>
  <c r="N66" i="6"/>
  <c r="X66" i="6" s="1"/>
  <c r="N67" i="6"/>
  <c r="X67" i="6" s="1"/>
  <c r="N68" i="6"/>
  <c r="X68" i="6" s="1"/>
  <c r="N69" i="6"/>
  <c r="X69" i="6" s="1"/>
  <c r="N70" i="6"/>
  <c r="X70" i="6" s="1"/>
  <c r="N71" i="6"/>
  <c r="X71" i="6" s="1"/>
  <c r="N72" i="6"/>
  <c r="X72" i="6" s="1"/>
  <c r="N73" i="6"/>
  <c r="X73" i="6" s="1"/>
  <c r="N74" i="6"/>
  <c r="X74" i="6" s="1"/>
  <c r="N75" i="6"/>
  <c r="X75" i="6" s="1"/>
  <c r="N76" i="6"/>
  <c r="X76" i="6" s="1"/>
  <c r="N77" i="6"/>
  <c r="X77" i="6" s="1"/>
  <c r="N78" i="6"/>
  <c r="X78" i="6" s="1"/>
  <c r="N79" i="6"/>
  <c r="X79" i="6" s="1"/>
  <c r="N80" i="6"/>
  <c r="X80" i="6" s="1"/>
  <c r="N81" i="6"/>
  <c r="X81" i="6" s="1"/>
  <c r="N82" i="6"/>
  <c r="X82" i="6" s="1"/>
  <c r="N83" i="6"/>
  <c r="X83" i="6" s="1"/>
  <c r="N84" i="6"/>
  <c r="X84" i="6" s="1"/>
  <c r="N85" i="6"/>
  <c r="X85" i="6" s="1"/>
  <c r="N86" i="6"/>
  <c r="X86" i="6" s="1"/>
  <c r="N87" i="6"/>
  <c r="X87" i="6" s="1"/>
  <c r="N88" i="6"/>
  <c r="X88" i="6" s="1"/>
  <c r="N89" i="6"/>
  <c r="X89" i="6" s="1"/>
  <c r="N90" i="6"/>
  <c r="X90" i="6" s="1"/>
  <c r="N91" i="6"/>
  <c r="X91" i="6" s="1"/>
  <c r="N92" i="6"/>
  <c r="X92" i="6" s="1"/>
  <c r="N93" i="6"/>
  <c r="X93" i="6" s="1"/>
  <c r="N94" i="6"/>
  <c r="X94" i="6" s="1"/>
  <c r="N95" i="6"/>
  <c r="X95" i="6" s="1"/>
  <c r="N96" i="6"/>
  <c r="X96" i="6" s="1"/>
  <c r="N97" i="6"/>
  <c r="X97" i="6" s="1"/>
  <c r="N98" i="6"/>
  <c r="X98" i="6" s="1"/>
  <c r="N99" i="6"/>
  <c r="X99" i="6" s="1"/>
  <c r="N100" i="6"/>
  <c r="X100" i="6" s="1"/>
  <c r="N101" i="6"/>
  <c r="X101" i="6" s="1"/>
  <c r="N102" i="6"/>
  <c r="X102" i="6" s="1"/>
  <c r="N103" i="6"/>
  <c r="X103" i="6" s="1"/>
  <c r="N104" i="6"/>
  <c r="X104" i="6" s="1"/>
  <c r="N105" i="6"/>
  <c r="X105" i="6" s="1"/>
  <c r="N106" i="6"/>
  <c r="X106" i="6" s="1"/>
  <c r="N107" i="6"/>
  <c r="X107" i="6" s="1"/>
  <c r="N108" i="6"/>
  <c r="X108" i="6" s="1"/>
  <c r="N109" i="6"/>
  <c r="X109" i="6" s="1"/>
  <c r="N110" i="6"/>
  <c r="X110" i="6" s="1"/>
  <c r="N111" i="6"/>
  <c r="X111" i="6" s="1"/>
  <c r="N112" i="6"/>
  <c r="X112" i="6" s="1"/>
  <c r="N113" i="6"/>
  <c r="X113" i="6" s="1"/>
  <c r="N114" i="6"/>
  <c r="X114" i="6" s="1"/>
  <c r="N115" i="6"/>
  <c r="X115" i="6" s="1"/>
  <c r="N116" i="6"/>
  <c r="X116" i="6" s="1"/>
  <c r="N117" i="6"/>
  <c r="X117" i="6" s="1"/>
  <c r="N118" i="6"/>
  <c r="X118" i="6" s="1"/>
  <c r="N119" i="6"/>
  <c r="X119" i="6" s="1"/>
  <c r="N120" i="6"/>
  <c r="X120" i="6" s="1"/>
  <c r="N121" i="6"/>
  <c r="X121" i="6" s="1"/>
  <c r="N122" i="6"/>
  <c r="X122" i="6" s="1"/>
  <c r="N123" i="6"/>
  <c r="X123" i="6" s="1"/>
  <c r="N124" i="6"/>
  <c r="X124" i="6" s="1"/>
  <c r="N125" i="6"/>
  <c r="X125" i="6" s="1"/>
  <c r="N126" i="6"/>
  <c r="X126" i="6" s="1"/>
  <c r="N127" i="6"/>
  <c r="X127" i="6" s="1"/>
  <c r="N128" i="6"/>
  <c r="X128" i="6" s="1"/>
  <c r="N129" i="6"/>
  <c r="X129" i="6" s="1"/>
  <c r="N130" i="6"/>
  <c r="X130" i="6" s="1"/>
  <c r="N131" i="6"/>
  <c r="X131" i="6" s="1"/>
  <c r="N132" i="6"/>
  <c r="X132" i="6" s="1"/>
  <c r="N133" i="6"/>
  <c r="X133" i="6" s="1"/>
  <c r="N134" i="6"/>
  <c r="X134" i="6" s="1"/>
  <c r="N135" i="6"/>
  <c r="X135" i="6" s="1"/>
  <c r="N136" i="6"/>
  <c r="X136" i="6" s="1"/>
  <c r="N137" i="6"/>
  <c r="X137" i="6" s="1"/>
  <c r="N138" i="6"/>
  <c r="X138" i="6" s="1"/>
  <c r="N139" i="6"/>
  <c r="X139" i="6" s="1"/>
  <c r="N140" i="6"/>
  <c r="X140" i="6" s="1"/>
  <c r="N141" i="6"/>
  <c r="X141" i="6" s="1"/>
  <c r="N142" i="6"/>
  <c r="X142" i="6" s="1"/>
  <c r="N143" i="6"/>
  <c r="X143" i="6" s="1"/>
  <c r="N144" i="6"/>
  <c r="X144" i="6" s="1"/>
  <c r="N145" i="6"/>
  <c r="X145" i="6" s="1"/>
  <c r="N146" i="6"/>
  <c r="X146" i="6" s="1"/>
  <c r="N147" i="6"/>
  <c r="X147" i="6" s="1"/>
  <c r="N148" i="6"/>
  <c r="X148" i="6" s="1"/>
  <c r="N149" i="6"/>
  <c r="X149" i="6" s="1"/>
  <c r="N150" i="6"/>
  <c r="X150" i="6" s="1"/>
  <c r="N151" i="6"/>
  <c r="X151" i="6" s="1"/>
  <c r="N152" i="6"/>
  <c r="X152" i="6" s="1"/>
  <c r="N153" i="6"/>
  <c r="X153" i="6" s="1"/>
  <c r="N154" i="6"/>
  <c r="X154" i="6" s="1"/>
  <c r="N155" i="6"/>
  <c r="X155" i="6" s="1"/>
  <c r="N156" i="6"/>
  <c r="X156" i="6" s="1"/>
  <c r="N157" i="6"/>
  <c r="X157" i="6" s="1"/>
  <c r="N158" i="6"/>
  <c r="X158" i="6" s="1"/>
  <c r="N159" i="6"/>
  <c r="X159" i="6" s="1"/>
  <c r="N160" i="6"/>
  <c r="X160" i="6" s="1"/>
  <c r="N161" i="6"/>
  <c r="X161" i="6" s="1"/>
  <c r="N162" i="6"/>
  <c r="X162" i="6" s="1"/>
  <c r="N163" i="6"/>
  <c r="X163" i="6" s="1"/>
  <c r="N164" i="6"/>
  <c r="X164" i="6" s="1"/>
  <c r="N165" i="6"/>
  <c r="X165" i="6" s="1"/>
  <c r="N166" i="6"/>
  <c r="X166" i="6" s="1"/>
  <c r="N167" i="6"/>
  <c r="X167" i="6" s="1"/>
  <c r="N168" i="6"/>
  <c r="X168" i="6" s="1"/>
  <c r="N169" i="6"/>
  <c r="X169" i="6" s="1"/>
  <c r="N170" i="6"/>
  <c r="X170" i="6" s="1"/>
  <c r="N171" i="6"/>
  <c r="X171" i="6" s="1"/>
  <c r="N172" i="6"/>
  <c r="X172" i="6" s="1"/>
  <c r="N173" i="6"/>
  <c r="X173" i="6" s="1"/>
  <c r="N174" i="6"/>
  <c r="X174" i="6" s="1"/>
  <c r="N175" i="6"/>
  <c r="X175" i="6" s="1"/>
  <c r="N176" i="6"/>
  <c r="X176" i="6" s="1"/>
  <c r="N177" i="6"/>
  <c r="X177" i="6" s="1"/>
  <c r="N178" i="6"/>
  <c r="X178" i="6" s="1"/>
  <c r="N179" i="6"/>
  <c r="X179" i="6" s="1"/>
  <c r="N180" i="6"/>
  <c r="X180" i="6" s="1"/>
  <c r="N181" i="6"/>
  <c r="X181" i="6" s="1"/>
  <c r="N182" i="6"/>
  <c r="X182" i="6" s="1"/>
  <c r="N183" i="6"/>
  <c r="X183" i="6" s="1"/>
  <c r="N184" i="6"/>
  <c r="X184" i="6" s="1"/>
  <c r="N185" i="6"/>
  <c r="X185" i="6" s="1"/>
  <c r="N186" i="6"/>
  <c r="X186" i="6" s="1"/>
  <c r="N187" i="6"/>
  <c r="X187" i="6" s="1"/>
  <c r="N188" i="6"/>
  <c r="X188" i="6" s="1"/>
  <c r="N189" i="6"/>
  <c r="X189" i="6" s="1"/>
  <c r="N190" i="6"/>
  <c r="X190" i="6" s="1"/>
  <c r="N191" i="6"/>
  <c r="X191" i="6" s="1"/>
  <c r="N192" i="6"/>
  <c r="X192" i="6" s="1"/>
  <c r="N193" i="6"/>
  <c r="X193" i="6" s="1"/>
  <c r="N194" i="6"/>
  <c r="X194" i="6" s="1"/>
  <c r="N195" i="6"/>
  <c r="X195" i="6" s="1"/>
  <c r="N196" i="6"/>
  <c r="X196" i="6" s="1"/>
  <c r="N197" i="6"/>
  <c r="X197" i="6" s="1"/>
  <c r="N198" i="6"/>
  <c r="X198" i="6" s="1"/>
  <c r="N199" i="6"/>
  <c r="X199" i="6" s="1"/>
  <c r="N200" i="6"/>
  <c r="X200" i="6" s="1"/>
  <c r="N201" i="6"/>
  <c r="X201" i="6" s="1"/>
  <c r="N202" i="6"/>
  <c r="X202" i="6" s="1"/>
  <c r="N203" i="6"/>
  <c r="X203" i="6" s="1"/>
  <c r="N204" i="6"/>
  <c r="X204" i="6" s="1"/>
  <c r="N205" i="6"/>
  <c r="X205" i="6" s="1"/>
  <c r="N206" i="6"/>
  <c r="X206" i="6" s="1"/>
  <c r="N207" i="6"/>
  <c r="X207" i="6" s="1"/>
  <c r="N208" i="6"/>
  <c r="X208" i="6" s="1"/>
  <c r="N209" i="6"/>
  <c r="X209" i="6" s="1"/>
  <c r="N210" i="6"/>
  <c r="X210" i="6" s="1"/>
  <c r="N211" i="6"/>
  <c r="X211" i="6" s="1"/>
  <c r="N212" i="6"/>
  <c r="X212" i="6" s="1"/>
  <c r="N213" i="6"/>
  <c r="X213" i="6" s="1"/>
  <c r="N214" i="6"/>
  <c r="X214" i="6" s="1"/>
  <c r="N215" i="6"/>
  <c r="X215" i="6" s="1"/>
  <c r="N216" i="6"/>
  <c r="X216" i="6" s="1"/>
  <c r="N217" i="6"/>
  <c r="X217" i="6" s="1"/>
  <c r="N218" i="6"/>
  <c r="X218" i="6" s="1"/>
  <c r="N219" i="6"/>
  <c r="X219" i="6" s="1"/>
  <c r="N220" i="6"/>
  <c r="X220" i="6" s="1"/>
  <c r="N221" i="6"/>
  <c r="X221" i="6" s="1"/>
  <c r="N222" i="6"/>
  <c r="X222" i="6" s="1"/>
  <c r="N223" i="6"/>
  <c r="X223" i="6" s="1"/>
  <c r="N224" i="6"/>
  <c r="X224" i="6" s="1"/>
  <c r="N225" i="6"/>
  <c r="X225" i="6" s="1"/>
  <c r="N226" i="6"/>
  <c r="X226" i="6" s="1"/>
  <c r="N227" i="6"/>
  <c r="X227" i="6" s="1"/>
  <c r="N228" i="6"/>
  <c r="X228" i="6" s="1"/>
  <c r="N229" i="6"/>
  <c r="X229" i="6" s="1"/>
  <c r="N230" i="6"/>
  <c r="X230" i="6" s="1"/>
  <c r="N231" i="6"/>
  <c r="X231" i="6" s="1"/>
  <c r="N232" i="6"/>
  <c r="X232" i="6" s="1"/>
  <c r="N233" i="6"/>
  <c r="X233" i="6" s="1"/>
  <c r="N234" i="6"/>
  <c r="X234" i="6" s="1"/>
  <c r="N235" i="6"/>
  <c r="X235" i="6" s="1"/>
  <c r="N236" i="6"/>
  <c r="X236" i="6" s="1"/>
  <c r="N237" i="6"/>
  <c r="X237" i="6" s="1"/>
  <c r="N238" i="6"/>
  <c r="X238" i="6" s="1"/>
  <c r="N239" i="6"/>
  <c r="X239" i="6" s="1"/>
  <c r="N240" i="6"/>
  <c r="X240" i="6" s="1"/>
  <c r="N241" i="6"/>
  <c r="X241" i="6" s="1"/>
  <c r="N242" i="6"/>
  <c r="X242" i="6" s="1"/>
  <c r="N243" i="6"/>
  <c r="X243" i="6" s="1"/>
  <c r="N244" i="6"/>
  <c r="X244" i="6" s="1"/>
  <c r="N245" i="6"/>
  <c r="X245" i="6" s="1"/>
  <c r="N246" i="6"/>
  <c r="X246" i="6" s="1"/>
  <c r="N247" i="6"/>
  <c r="X247" i="6" s="1"/>
  <c r="N248" i="6"/>
  <c r="X248" i="6" s="1"/>
  <c r="N249" i="6"/>
  <c r="X249" i="6" s="1"/>
  <c r="N250" i="6"/>
  <c r="X250" i="6" s="1"/>
  <c r="N251" i="6"/>
  <c r="X251" i="6" s="1"/>
  <c r="N252" i="6"/>
  <c r="X252" i="6" s="1"/>
  <c r="N253" i="6"/>
  <c r="X253" i="6" s="1"/>
  <c r="N254" i="6"/>
  <c r="X254" i="6" s="1"/>
  <c r="N255" i="6"/>
  <c r="X255" i="6" s="1"/>
  <c r="N256" i="6"/>
  <c r="X256" i="6" s="1"/>
  <c r="N257" i="6"/>
  <c r="X257" i="6" s="1"/>
  <c r="N258" i="6"/>
  <c r="X258" i="6" s="1"/>
  <c r="N259" i="6"/>
  <c r="X259" i="6" s="1"/>
  <c r="N260" i="6"/>
  <c r="X260" i="6" s="1"/>
  <c r="N261" i="6"/>
  <c r="X261" i="6" s="1"/>
  <c r="N262" i="6"/>
  <c r="X262" i="6" s="1"/>
  <c r="N263" i="6"/>
  <c r="X263" i="6" s="1"/>
  <c r="N264" i="6"/>
  <c r="X264" i="6" s="1"/>
  <c r="N265" i="6"/>
  <c r="X265" i="6" s="1"/>
  <c r="N266" i="6"/>
  <c r="X266" i="6" s="1"/>
  <c r="N267" i="6"/>
  <c r="X267" i="6" s="1"/>
  <c r="N268" i="6"/>
  <c r="X268" i="6" s="1"/>
  <c r="N269" i="6"/>
  <c r="X269" i="6" s="1"/>
  <c r="N270" i="6"/>
  <c r="X270" i="6" s="1"/>
  <c r="N271" i="6"/>
  <c r="X271" i="6" s="1"/>
  <c r="N272" i="6"/>
  <c r="X272" i="6" s="1"/>
  <c r="N273" i="6"/>
  <c r="X273" i="6" s="1"/>
  <c r="N274" i="6"/>
  <c r="X274" i="6" s="1"/>
  <c r="N275" i="6"/>
  <c r="X275" i="6" s="1"/>
  <c r="N276" i="6"/>
  <c r="X276" i="6" s="1"/>
  <c r="N277" i="6"/>
  <c r="X277" i="6" s="1"/>
  <c r="N278" i="6"/>
  <c r="X278" i="6" s="1"/>
  <c r="N279" i="6"/>
  <c r="X279" i="6" s="1"/>
  <c r="N280" i="6"/>
  <c r="X280" i="6" s="1"/>
  <c r="N281" i="6"/>
  <c r="X281" i="6" s="1"/>
  <c r="N282" i="6"/>
  <c r="X282" i="6" s="1"/>
  <c r="N283" i="6"/>
  <c r="X283" i="6" s="1"/>
  <c r="N284" i="6"/>
  <c r="X284" i="6" s="1"/>
  <c r="N285" i="6"/>
  <c r="X285" i="6" s="1"/>
  <c r="N286" i="6"/>
  <c r="X286" i="6" s="1"/>
  <c r="N287" i="6"/>
  <c r="X287" i="6" s="1"/>
  <c r="N288" i="6"/>
  <c r="X288" i="6" s="1"/>
  <c r="N289" i="6"/>
  <c r="X289" i="6" s="1"/>
  <c r="N290" i="6"/>
  <c r="X290" i="6" s="1"/>
  <c r="N291" i="6"/>
  <c r="X291" i="6" s="1"/>
  <c r="N292" i="6"/>
  <c r="X292" i="6" s="1"/>
  <c r="N293" i="6"/>
  <c r="X293" i="6" s="1"/>
  <c r="N294" i="6"/>
  <c r="X294" i="6" s="1"/>
  <c r="N295" i="6"/>
  <c r="X295" i="6" s="1"/>
  <c r="N296" i="6"/>
  <c r="X296" i="6" s="1"/>
  <c r="N297" i="6"/>
  <c r="X297" i="6" s="1"/>
  <c r="N298" i="6"/>
  <c r="X298" i="6" s="1"/>
  <c r="N299" i="6"/>
  <c r="X299" i="6" s="1"/>
  <c r="N300" i="6"/>
  <c r="X300" i="6" s="1"/>
  <c r="N301" i="6"/>
  <c r="X301" i="6" s="1"/>
  <c r="N302" i="6"/>
  <c r="X302" i="6" s="1"/>
  <c r="N303" i="6"/>
  <c r="X303" i="6" s="1"/>
  <c r="N304" i="6"/>
  <c r="X304" i="6" s="1"/>
  <c r="N305" i="6"/>
  <c r="X305" i="6" s="1"/>
  <c r="N306" i="6"/>
  <c r="X306" i="6" s="1"/>
  <c r="N307" i="6"/>
  <c r="X307" i="6" s="1"/>
  <c r="N308" i="6"/>
  <c r="X308" i="6" s="1"/>
  <c r="N309" i="6"/>
  <c r="X309" i="6" s="1"/>
  <c r="N310" i="6"/>
  <c r="X310" i="6" s="1"/>
  <c r="N311" i="6"/>
  <c r="X311" i="6" s="1"/>
  <c r="N312" i="6"/>
  <c r="X312" i="6" s="1"/>
  <c r="N313" i="6"/>
  <c r="X313" i="6" s="1"/>
  <c r="N314" i="6"/>
  <c r="X314" i="6" s="1"/>
  <c r="N315" i="6"/>
  <c r="X315" i="6" s="1"/>
  <c r="N316" i="6"/>
  <c r="X316" i="6" s="1"/>
  <c r="N317" i="6"/>
  <c r="X317" i="6" s="1"/>
  <c r="N318" i="6"/>
  <c r="X318" i="6" s="1"/>
  <c r="N319" i="6"/>
  <c r="X319" i="6" s="1"/>
  <c r="N320" i="6"/>
  <c r="X320" i="6" s="1"/>
  <c r="N321" i="6"/>
  <c r="X321" i="6" s="1"/>
  <c r="N322" i="6"/>
  <c r="X322" i="6" s="1"/>
  <c r="N323" i="6"/>
  <c r="X323" i="6" s="1"/>
  <c r="N324" i="6"/>
  <c r="X324" i="6" s="1"/>
  <c r="N325" i="6"/>
  <c r="X325" i="6" s="1"/>
  <c r="N326" i="6"/>
  <c r="X326" i="6" s="1"/>
  <c r="N327" i="6"/>
  <c r="X327" i="6" s="1"/>
  <c r="N328" i="6"/>
  <c r="X328" i="6" s="1"/>
  <c r="N329" i="6"/>
  <c r="X329" i="6" s="1"/>
  <c r="N330" i="6"/>
  <c r="X330" i="6" s="1"/>
  <c r="N331" i="6"/>
  <c r="X331" i="6" s="1"/>
  <c r="N332" i="6"/>
  <c r="X332" i="6" s="1"/>
  <c r="N333" i="6"/>
  <c r="X333" i="6" s="1"/>
  <c r="N334" i="6"/>
  <c r="X334" i="6" s="1"/>
  <c r="N335" i="6"/>
  <c r="X335" i="6" s="1"/>
  <c r="N336" i="6"/>
  <c r="X336" i="6" s="1"/>
  <c r="N337" i="6"/>
  <c r="X337" i="6" s="1"/>
  <c r="N338" i="6"/>
  <c r="X338" i="6" s="1"/>
  <c r="N339" i="6"/>
  <c r="X339" i="6" s="1"/>
  <c r="N340" i="6"/>
  <c r="X340" i="6" s="1"/>
  <c r="N341" i="6"/>
  <c r="X341" i="6" s="1"/>
  <c r="N342" i="6"/>
  <c r="X342" i="6" s="1"/>
  <c r="N343" i="6"/>
  <c r="X343" i="6" s="1"/>
  <c r="N344" i="6"/>
  <c r="X344" i="6" s="1"/>
  <c r="N345" i="6"/>
  <c r="X345" i="6" s="1"/>
  <c r="N346" i="6"/>
  <c r="X346" i="6" s="1"/>
  <c r="N347" i="6"/>
  <c r="X347" i="6" s="1"/>
  <c r="N348" i="6"/>
  <c r="X348" i="6" s="1"/>
  <c r="N349" i="6"/>
  <c r="X349" i="6" s="1"/>
  <c r="N350" i="6"/>
  <c r="X350" i="6" s="1"/>
  <c r="N351" i="6"/>
  <c r="X351" i="6" s="1"/>
  <c r="N352" i="6"/>
  <c r="X352" i="6" s="1"/>
  <c r="N353" i="6"/>
  <c r="X353" i="6" s="1"/>
  <c r="N354" i="6"/>
  <c r="X354" i="6" s="1"/>
  <c r="N355" i="6"/>
  <c r="X355" i="6" s="1"/>
  <c r="N356" i="6"/>
  <c r="X356" i="6" s="1"/>
  <c r="N357" i="6"/>
  <c r="X357" i="6" s="1"/>
  <c r="N358" i="6"/>
  <c r="X358" i="6" s="1"/>
  <c r="N359" i="6"/>
  <c r="X359" i="6" s="1"/>
  <c r="N360" i="6"/>
  <c r="X360" i="6" s="1"/>
  <c r="N361" i="6"/>
  <c r="X361" i="6" s="1"/>
  <c r="N362" i="6"/>
  <c r="X362" i="6" s="1"/>
  <c r="N363" i="6"/>
  <c r="X363" i="6" s="1"/>
  <c r="N364" i="6"/>
  <c r="X364" i="6" s="1"/>
  <c r="N365" i="6"/>
  <c r="X365" i="6" s="1"/>
  <c r="N366" i="6"/>
  <c r="X366" i="6" s="1"/>
  <c r="N367" i="6"/>
  <c r="X367" i="6" s="1"/>
  <c r="N368" i="6"/>
  <c r="X368" i="6" s="1"/>
  <c r="N369" i="6"/>
  <c r="X369" i="6" s="1"/>
  <c r="N370" i="6"/>
  <c r="X370" i="6" s="1"/>
  <c r="N371" i="6"/>
  <c r="X371" i="6" s="1"/>
  <c r="N372" i="6"/>
  <c r="X372" i="6" s="1"/>
  <c r="N373" i="6"/>
  <c r="X373" i="6" s="1"/>
  <c r="N374" i="6"/>
  <c r="X374" i="6" s="1"/>
  <c r="N375" i="6"/>
  <c r="X375" i="6" s="1"/>
  <c r="N376" i="6"/>
  <c r="X376" i="6" s="1"/>
  <c r="N377" i="6"/>
  <c r="X377" i="6" s="1"/>
  <c r="N378" i="6"/>
  <c r="X378" i="6" s="1"/>
  <c r="N379" i="6"/>
  <c r="X379" i="6" s="1"/>
  <c r="N380" i="6"/>
  <c r="X380" i="6" s="1"/>
  <c r="N381" i="6"/>
  <c r="X381" i="6" s="1"/>
  <c r="N382" i="6"/>
  <c r="X382" i="6" s="1"/>
  <c r="N383" i="6"/>
  <c r="X383" i="6" s="1"/>
  <c r="N384" i="6"/>
  <c r="X384" i="6" s="1"/>
  <c r="N385" i="6"/>
  <c r="X385" i="6" s="1"/>
  <c r="N386" i="6"/>
  <c r="X386" i="6" s="1"/>
  <c r="N387" i="6"/>
  <c r="X387" i="6" s="1"/>
  <c r="N388" i="6"/>
  <c r="X388" i="6" s="1"/>
  <c r="N389" i="6"/>
  <c r="X389" i="6" s="1"/>
  <c r="N390" i="6"/>
  <c r="X390" i="6" s="1"/>
  <c r="N391" i="6"/>
  <c r="X391" i="6" s="1"/>
  <c r="N392" i="6"/>
  <c r="X392" i="6" s="1"/>
  <c r="N393" i="6"/>
  <c r="X393" i="6" s="1"/>
  <c r="N394" i="6"/>
  <c r="X394" i="6" s="1"/>
  <c r="N395" i="6"/>
  <c r="X395" i="6" s="1"/>
  <c r="N396" i="6"/>
  <c r="X396" i="6" s="1"/>
  <c r="N397" i="6"/>
  <c r="X397" i="6" s="1"/>
  <c r="N398" i="6"/>
  <c r="X398" i="6" s="1"/>
  <c r="N399" i="6"/>
  <c r="X399" i="6" s="1"/>
  <c r="N400" i="6"/>
  <c r="X400" i="6" s="1"/>
  <c r="N401" i="6"/>
  <c r="X401" i="6" s="1"/>
  <c r="N402" i="6"/>
  <c r="X402" i="6" s="1"/>
  <c r="N403" i="6"/>
  <c r="X403" i="6" s="1"/>
  <c r="N404" i="6"/>
  <c r="X404" i="6" s="1"/>
  <c r="N405" i="6"/>
  <c r="X405" i="6" s="1"/>
  <c r="N406" i="6"/>
  <c r="X406" i="6" s="1"/>
  <c r="N407" i="6"/>
  <c r="X407" i="6" s="1"/>
  <c r="N408" i="6"/>
  <c r="X408" i="6" s="1"/>
  <c r="N409" i="6"/>
  <c r="X409" i="6" s="1"/>
  <c r="N410" i="6"/>
  <c r="X410" i="6" s="1"/>
  <c r="N411" i="6"/>
  <c r="X411" i="6" s="1"/>
  <c r="N412" i="6"/>
  <c r="X412" i="6" s="1"/>
  <c r="N413" i="6"/>
  <c r="X413" i="6" s="1"/>
  <c r="N414" i="6"/>
  <c r="X414" i="6" s="1"/>
  <c r="N415" i="6"/>
  <c r="X415" i="6" s="1"/>
  <c r="N416" i="6"/>
  <c r="X416" i="6" s="1"/>
  <c r="N417" i="6"/>
  <c r="X417" i="6" s="1"/>
  <c r="N418" i="6"/>
  <c r="X418" i="6" s="1"/>
  <c r="N419" i="6"/>
  <c r="X419" i="6" s="1"/>
  <c r="N420" i="6"/>
  <c r="X420" i="6" s="1"/>
  <c r="N421" i="6"/>
  <c r="X421" i="6" s="1"/>
  <c r="N422" i="6"/>
  <c r="X422" i="6" s="1"/>
  <c r="N423" i="6"/>
  <c r="X423" i="6" s="1"/>
  <c r="N424" i="6"/>
  <c r="X424" i="6" s="1"/>
  <c r="N425" i="6"/>
  <c r="X425" i="6" s="1"/>
  <c r="N426" i="6"/>
  <c r="X426" i="6" s="1"/>
  <c r="N427" i="6"/>
  <c r="X427" i="6" s="1"/>
  <c r="N428" i="6"/>
  <c r="X428" i="6" s="1"/>
  <c r="G3" i="6" l="1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7" i="6" l="1"/>
  <c r="E3" i="6"/>
  <c r="AG425" i="6"/>
  <c r="AG417" i="6"/>
  <c r="AG409" i="6"/>
  <c r="AG401" i="6"/>
  <c r="AG393" i="6"/>
  <c r="AG385" i="6"/>
  <c r="AG377" i="6"/>
  <c r="AG369" i="6"/>
  <c r="AG361" i="6"/>
  <c r="AG353" i="6"/>
  <c r="AG345" i="6"/>
  <c r="AG337" i="6"/>
  <c r="AG329" i="6"/>
  <c r="AG321" i="6"/>
  <c r="AG313" i="6"/>
  <c r="AG305" i="6"/>
  <c r="AG297" i="6"/>
  <c r="AG289" i="6"/>
  <c r="AG281" i="6"/>
  <c r="AG273" i="6"/>
  <c r="AG265" i="6"/>
  <c r="AG257" i="6"/>
  <c r="AG249" i="6"/>
  <c r="AG241" i="6"/>
  <c r="AG233" i="6"/>
  <c r="AG225" i="6"/>
  <c r="AG217" i="6"/>
  <c r="AG209" i="6"/>
  <c r="AG201" i="6"/>
  <c r="AG193" i="6"/>
  <c r="AG185" i="6"/>
  <c r="AG177" i="6"/>
  <c r="AG169" i="6"/>
  <c r="AG161" i="6"/>
  <c r="AG153" i="6"/>
  <c r="AG145" i="6"/>
  <c r="AG137" i="6"/>
  <c r="AG129" i="6"/>
  <c r="AG121" i="6"/>
  <c r="AG113" i="6"/>
  <c r="AG105" i="6"/>
  <c r="AG97" i="6"/>
  <c r="AG89" i="6"/>
  <c r="AG81" i="6"/>
  <c r="AG73" i="6"/>
  <c r="AG65" i="6"/>
  <c r="AG57" i="6"/>
  <c r="AG49" i="6"/>
  <c r="AG41" i="6"/>
  <c r="AG33" i="6"/>
  <c r="AG25" i="6"/>
  <c r="AG17" i="6"/>
  <c r="AG9" i="6"/>
  <c r="AG424" i="6"/>
  <c r="AG416" i="6"/>
  <c r="AG408" i="6"/>
  <c r="AG400" i="6"/>
  <c r="AG392" i="6"/>
  <c r="AG384" i="6"/>
  <c r="AG376" i="6"/>
  <c r="AG368" i="6"/>
  <c r="AG360" i="6"/>
  <c r="AG352" i="6"/>
  <c r="AG344" i="6"/>
  <c r="AG336" i="6"/>
  <c r="AG328" i="6"/>
  <c r="AG320" i="6"/>
  <c r="AG312" i="6"/>
  <c r="AG304" i="6"/>
  <c r="AG296" i="6"/>
  <c r="AG288" i="6"/>
  <c r="AG280" i="6"/>
  <c r="AG272" i="6"/>
  <c r="AG264" i="6"/>
  <c r="AG256" i="6"/>
  <c r="AG248" i="6"/>
  <c r="AG240" i="6"/>
  <c r="AG232" i="6"/>
  <c r="AG224" i="6"/>
  <c r="AG216" i="6"/>
  <c r="AG208" i="6"/>
  <c r="AG200" i="6"/>
  <c r="AG192" i="6"/>
  <c r="AG184" i="6"/>
  <c r="AG176" i="6"/>
  <c r="AG168" i="6"/>
  <c r="AG160" i="6"/>
  <c r="AG152" i="6"/>
  <c r="AG144" i="6"/>
  <c r="AG136" i="6"/>
  <c r="AG128" i="6"/>
  <c r="AG120" i="6"/>
  <c r="AG112" i="6"/>
  <c r="AG104" i="6"/>
  <c r="AG96" i="6"/>
  <c r="AG88" i="6"/>
  <c r="AG80" i="6"/>
  <c r="AG72" i="6"/>
  <c r="AG64" i="6"/>
  <c r="AG56" i="6"/>
  <c r="AG48" i="6"/>
  <c r="AG40" i="6"/>
  <c r="AG32" i="6"/>
  <c r="AG24" i="6"/>
  <c r="AG16" i="6"/>
  <c r="AG8" i="6"/>
  <c r="AG423" i="6"/>
  <c r="AG415" i="6"/>
  <c r="AG407" i="6"/>
  <c r="AG399" i="6"/>
  <c r="AG391" i="6"/>
  <c r="AG383" i="6"/>
  <c r="AG375" i="6"/>
  <c r="AG367" i="6"/>
  <c r="AG359" i="6"/>
  <c r="AG351" i="6"/>
  <c r="AG343" i="6"/>
  <c r="AG335" i="6"/>
  <c r="AG327" i="6"/>
  <c r="AG319" i="6"/>
  <c r="AG311" i="6"/>
  <c r="AG303" i="6"/>
  <c r="AG295" i="6"/>
  <c r="AG287" i="6"/>
  <c r="AG279" i="6"/>
  <c r="AG271" i="6"/>
  <c r="AG263" i="6"/>
  <c r="AG255" i="6"/>
  <c r="AG247" i="6"/>
  <c r="AG239" i="6"/>
  <c r="AG231" i="6"/>
  <c r="AG223" i="6"/>
  <c r="AG215" i="6"/>
  <c r="AG207" i="6"/>
  <c r="AG199" i="6"/>
  <c r="AG191" i="6"/>
  <c r="AG183" i="6"/>
  <c r="AG175" i="6"/>
  <c r="AG167" i="6"/>
  <c r="AG159" i="6"/>
  <c r="AG151" i="6"/>
  <c r="AG143" i="6"/>
  <c r="AG135" i="6"/>
  <c r="AG127" i="6"/>
  <c r="AG119" i="6"/>
  <c r="AG111" i="6"/>
  <c r="AG103" i="6"/>
  <c r="AG95" i="6"/>
  <c r="AG87" i="6"/>
  <c r="AG79" i="6"/>
  <c r="AG71" i="6"/>
  <c r="AG63" i="6"/>
  <c r="AG55" i="6"/>
  <c r="AG47" i="6"/>
  <c r="AG39" i="6"/>
  <c r="AG31" i="6"/>
  <c r="AG23" i="6"/>
  <c r="AG15" i="6"/>
  <c r="AG422" i="6"/>
  <c r="AG414" i="6"/>
  <c r="AG406" i="6"/>
  <c r="AG398" i="6"/>
  <c r="AG390" i="6"/>
  <c r="AG382" i="6"/>
  <c r="AG374" i="6"/>
  <c r="AG366" i="6"/>
  <c r="AG358" i="6"/>
  <c r="AG350" i="6"/>
  <c r="AG342" i="6"/>
  <c r="AG334" i="6"/>
  <c r="AG326" i="6"/>
  <c r="AG318" i="6"/>
  <c r="AG310" i="6"/>
  <c r="AG302" i="6"/>
  <c r="AG294" i="6"/>
  <c r="AG286" i="6"/>
  <c r="AG278" i="6"/>
  <c r="AG270" i="6"/>
  <c r="AG262" i="6"/>
  <c r="AG254" i="6"/>
  <c r="AG246" i="6"/>
  <c r="AG238" i="6"/>
  <c r="AG230" i="6"/>
  <c r="AG222" i="6"/>
  <c r="AG214" i="6"/>
  <c r="AG206" i="6"/>
  <c r="AG198" i="6"/>
  <c r="AG190" i="6"/>
  <c r="AG182" i="6"/>
  <c r="AG174" i="6"/>
  <c r="AG166" i="6"/>
  <c r="AG158" i="6"/>
  <c r="AG150" i="6"/>
  <c r="AG421" i="6"/>
  <c r="AG413" i="6"/>
  <c r="AG405" i="6"/>
  <c r="AG397" i="6"/>
  <c r="AG389" i="6"/>
  <c r="AG381" i="6"/>
  <c r="AG373" i="6"/>
  <c r="AG365" i="6"/>
  <c r="AG357" i="6"/>
  <c r="AG349" i="6"/>
  <c r="AG341" i="6"/>
  <c r="AG333" i="6"/>
  <c r="AG325" i="6"/>
  <c r="AG317" i="6"/>
  <c r="AG309" i="6"/>
  <c r="AG301" i="6"/>
  <c r="AG293" i="6"/>
  <c r="AG285" i="6"/>
  <c r="AG277" i="6"/>
  <c r="AG269" i="6"/>
  <c r="AG261" i="6"/>
  <c r="AG253" i="6"/>
  <c r="AG245" i="6"/>
  <c r="AG237" i="6"/>
  <c r="AG229" i="6"/>
  <c r="AG221" i="6"/>
  <c r="AG213" i="6"/>
  <c r="AG205" i="6"/>
  <c r="AG197" i="6"/>
  <c r="AG189" i="6"/>
  <c r="AG181" i="6"/>
  <c r="AG173" i="6"/>
  <c r="AG165" i="6"/>
  <c r="AG157" i="6"/>
  <c r="AG149" i="6"/>
  <c r="AG141" i="6"/>
  <c r="AG133" i="6"/>
  <c r="AG125" i="6"/>
  <c r="AG117" i="6"/>
  <c r="AG109" i="6"/>
  <c r="AG101" i="6"/>
  <c r="AG93" i="6"/>
  <c r="AG85" i="6"/>
  <c r="AG77" i="6"/>
  <c r="AG69" i="6"/>
  <c r="AG61" i="6"/>
  <c r="AG53" i="6"/>
  <c r="AG45" i="6"/>
  <c r="AG37" i="6"/>
  <c r="AG29" i="6"/>
  <c r="AG21" i="6"/>
  <c r="AG13" i="6"/>
  <c r="AG428" i="6"/>
  <c r="AG420" i="6"/>
  <c r="AG412" i="6"/>
  <c r="AG404" i="6"/>
  <c r="AG396" i="6"/>
  <c r="AG388" i="6"/>
  <c r="AG380" i="6"/>
  <c r="AG372" i="6"/>
  <c r="AG364" i="6"/>
  <c r="AG356" i="6"/>
  <c r="AG348" i="6"/>
  <c r="AG340" i="6"/>
  <c r="AG332" i="6"/>
  <c r="AG324" i="6"/>
  <c r="AG316" i="6"/>
  <c r="AG308" i="6"/>
  <c r="AG300" i="6"/>
  <c r="AG292" i="6"/>
  <c r="AG284" i="6"/>
  <c r="AG276" i="6"/>
  <c r="AG268" i="6"/>
  <c r="AG260" i="6"/>
  <c r="AG252" i="6"/>
  <c r="AG244" i="6"/>
  <c r="AG236" i="6"/>
  <c r="AG228" i="6"/>
  <c r="AG220" i="6"/>
  <c r="AG212" i="6"/>
  <c r="AG204" i="6"/>
  <c r="AG196" i="6"/>
  <c r="AG188" i="6"/>
  <c r="AG180" i="6"/>
  <c r="AG172" i="6"/>
  <c r="AG164" i="6"/>
  <c r="AG156" i="6"/>
  <c r="AG148" i="6"/>
  <c r="AG140" i="6"/>
  <c r="AG132" i="6"/>
  <c r="AG124" i="6"/>
  <c r="AG116" i="6"/>
  <c r="AG108" i="6"/>
  <c r="AG100" i="6"/>
  <c r="AG92" i="6"/>
  <c r="AG84" i="6"/>
  <c r="AG76" i="6"/>
  <c r="AG68" i="6"/>
  <c r="AG60" i="6"/>
  <c r="AG52" i="6"/>
  <c r="AG44" i="6"/>
  <c r="AG36" i="6"/>
  <c r="AG28" i="6"/>
  <c r="AG20" i="6"/>
  <c r="AG12" i="6"/>
  <c r="AG142" i="6"/>
  <c r="AG134" i="6"/>
  <c r="AG126" i="6"/>
  <c r="AG118" i="6"/>
  <c r="AG110" i="6"/>
  <c r="AG102" i="6"/>
  <c r="AG94" i="6"/>
  <c r="AG86" i="6"/>
  <c r="AG78" i="6"/>
  <c r="AG70" i="6"/>
  <c r="AG62" i="6"/>
  <c r="AG54" i="6"/>
  <c r="AG46" i="6"/>
  <c r="AG38" i="6"/>
  <c r="AG30" i="6"/>
  <c r="AG22" i="6"/>
  <c r="AG14" i="6"/>
  <c r="AG427" i="6"/>
  <c r="AG419" i="6"/>
  <c r="AG411" i="6"/>
  <c r="AG403" i="6"/>
  <c r="AG395" i="6"/>
  <c r="AG387" i="6"/>
  <c r="AG379" i="6"/>
  <c r="AG371" i="6"/>
  <c r="AG363" i="6"/>
  <c r="AG355" i="6"/>
  <c r="AG347" i="6"/>
  <c r="AG339" i="6"/>
  <c r="AG331" i="6"/>
  <c r="AG323" i="6"/>
  <c r="AG315" i="6"/>
  <c r="AG307" i="6"/>
  <c r="AG299" i="6"/>
  <c r="AG291" i="6"/>
  <c r="AG283" i="6"/>
  <c r="AG275" i="6"/>
  <c r="AG267" i="6"/>
  <c r="AG259" i="6"/>
  <c r="AG251" i="6"/>
  <c r="AG243" i="6"/>
  <c r="AG235" i="6"/>
  <c r="AG227" i="6"/>
  <c r="AG219" i="6"/>
  <c r="AG211" i="6"/>
  <c r="AG203" i="6"/>
  <c r="AG195" i="6"/>
  <c r="AG187" i="6"/>
  <c r="AG179" i="6"/>
  <c r="AG171" i="6"/>
  <c r="AG163" i="6"/>
  <c r="AG155" i="6"/>
  <c r="AG147" i="6"/>
  <c r="AG139" i="6"/>
  <c r="AG131" i="6"/>
  <c r="AG123" i="6"/>
  <c r="AG115" i="6"/>
  <c r="AG107" i="6"/>
  <c r="AG99" i="6"/>
  <c r="AG91" i="6"/>
  <c r="AG83" i="6"/>
  <c r="AG75" i="6"/>
  <c r="AG67" i="6"/>
  <c r="AG59" i="6"/>
  <c r="AG51" i="6"/>
  <c r="AG43" i="6"/>
  <c r="AG35" i="6"/>
  <c r="AG27" i="6"/>
  <c r="AG19" i="6"/>
  <c r="AG11" i="6"/>
  <c r="AG7" i="6"/>
  <c r="AG426" i="6"/>
  <c r="AG418" i="6"/>
  <c r="AG410" i="6"/>
  <c r="AG402" i="6"/>
  <c r="AG394" i="6"/>
  <c r="AG386" i="6"/>
  <c r="AG378" i="6"/>
  <c r="AG370" i="6"/>
  <c r="AG362" i="6"/>
  <c r="AG354" i="6"/>
  <c r="AG346" i="6"/>
  <c r="AG338" i="6"/>
  <c r="AG330" i="6"/>
  <c r="AG322" i="6"/>
  <c r="AG314" i="6"/>
  <c r="AG306" i="6"/>
  <c r="AG298" i="6"/>
  <c r="AG290" i="6"/>
  <c r="AG282" i="6"/>
  <c r="AG274" i="6"/>
  <c r="AG266" i="6"/>
  <c r="AG258" i="6"/>
  <c r="AG250" i="6"/>
  <c r="AG242" i="6"/>
  <c r="AG234" i="6"/>
  <c r="AG226" i="6"/>
  <c r="AG218" i="6"/>
  <c r="AG210" i="6"/>
  <c r="AG202" i="6"/>
  <c r="AG194" i="6"/>
  <c r="AG186" i="6"/>
  <c r="AG178" i="6"/>
  <c r="AG170" i="6"/>
  <c r="AG162" i="6"/>
  <c r="AG154" i="6"/>
  <c r="AG146" i="6"/>
  <c r="AG138" i="6"/>
  <c r="AG130" i="6"/>
  <c r="AG122" i="6"/>
  <c r="AG114" i="6"/>
  <c r="AG106" i="6"/>
  <c r="AG98" i="6"/>
  <c r="AG90" i="6"/>
  <c r="AG82" i="6"/>
  <c r="AG74" i="6"/>
  <c r="AG66" i="6"/>
  <c r="AG58" i="6"/>
  <c r="AG50" i="6"/>
  <c r="AG42" i="6"/>
  <c r="AG34" i="6"/>
  <c r="AG26" i="6"/>
  <c r="AG18" i="6"/>
  <c r="AG10" i="6"/>
  <c r="F3" i="6" l="1"/>
</calcChain>
</file>

<file path=xl/sharedStrings.xml><?xml version="1.0" encoding="utf-8"?>
<sst xmlns="http://schemas.openxmlformats.org/spreadsheetml/2006/main" count="1409" uniqueCount="893">
  <si>
    <t>ITEM NO.</t>
  </si>
  <si>
    <t>ITEM NAME</t>
  </si>
  <si>
    <t>STOCK CONTROL</t>
  </si>
  <si>
    <t>S</t>
  </si>
  <si>
    <t>XS</t>
  </si>
  <si>
    <t>M</t>
  </si>
  <si>
    <t>L</t>
  </si>
  <si>
    <t>XL</t>
  </si>
  <si>
    <t>XXL</t>
  </si>
  <si>
    <t>XXXL</t>
  </si>
  <si>
    <t>TOTAL STOCK QUANTITY</t>
  </si>
  <si>
    <t>SALE PRICE PER ITEM</t>
  </si>
  <si>
    <t>SIZE</t>
  </si>
  <si>
    <t>BASE STOCK PER SIZE</t>
  </si>
  <si>
    <t>TOTAL BASE STOCK QUANTITY</t>
  </si>
  <si>
    <t>BASE XL</t>
  </si>
  <si>
    <t>BASE XXL</t>
  </si>
  <si>
    <t>REMAINING STOCK PER SIZE</t>
  </si>
  <si>
    <t>TOTAL REMAINING STOCK QUANTITY</t>
  </si>
  <si>
    <t>DELIVERY STATUS</t>
  </si>
  <si>
    <t>Pending</t>
  </si>
  <si>
    <t>Delivered</t>
  </si>
  <si>
    <t>Sale Margin Profit</t>
  </si>
  <si>
    <t>ORDER TYPE</t>
  </si>
  <si>
    <t>Normal</t>
  </si>
  <si>
    <t>Pre-order</t>
  </si>
  <si>
    <t>IMAGE</t>
  </si>
  <si>
    <t>BASE XXXL</t>
  </si>
  <si>
    <t>Note</t>
  </si>
  <si>
    <t>Stock Status</t>
  </si>
  <si>
    <t>TOTAL BASE  PRICE</t>
  </si>
  <si>
    <t>TOTAL REMAINING PRICE</t>
  </si>
  <si>
    <t>Tshirt type (g)</t>
  </si>
  <si>
    <t>Color</t>
  </si>
  <si>
    <t>BASE PRICE PER ITEM2</t>
  </si>
  <si>
    <t>DELIVERY CHINESE TO CAMBODIA</t>
  </si>
  <si>
    <t>BASE CHINESE PRICE PER ITEM</t>
  </si>
  <si>
    <t>EXCHANGE RATE</t>
  </si>
  <si>
    <t>Dollar</t>
  </si>
  <si>
    <t>Chinese</t>
  </si>
  <si>
    <t>SALE PRICE PER ITEM MAUAL</t>
  </si>
  <si>
    <t>LAST SALE PRICE PER ITEM</t>
  </si>
  <si>
    <t xml:space="preserve">TOTAL BASE PRICE </t>
  </si>
  <si>
    <t>TOTAL SALE PRICE</t>
  </si>
  <si>
    <t>INSTOCK DATE</t>
  </si>
  <si>
    <t>BASE NORMAL</t>
  </si>
  <si>
    <t>BASE SMAILL</t>
  </si>
  <si>
    <t>BASE MIDDLE</t>
  </si>
  <si>
    <t>BASE BIG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</si>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</sst>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.00"/>
    <numFmt numFmtId="165" formatCode="_ [$¥-804]* #,##0.00_ ;_ [$¥-804]* \-#,##0.00_ ;_ [$¥-804]* &quot;-&quot;??_ ;_ @_ "/>
    <numFmt numFmtId="166" formatCode="dd\-mm\-yyyy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22"/>
      <color theme="8"/>
      <name val="Arial"/>
      <family val="2"/>
    </font>
    <font>
      <b/>
      <sz val="11"/>
      <color theme="8"/>
      <name val="Arial"/>
      <family val="2"/>
    </font>
    <font>
      <sz val="8"/>
      <name val="Calibri"/>
      <family val="2"/>
      <scheme val="minor"/>
    </font>
    <font>
      <sz val="11"/>
      <color theme="1"/>
      <name val="Arial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color rgb="FF00B050"/>
      <name val="Arial"/>
      <family val="2"/>
    </font>
    <font>
      <sz val="14"/>
      <color rgb="FFFF252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DashDotDot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DashDotDot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DashDotDot">
        <color auto="1"/>
      </bottom>
      <diagonal/>
    </border>
    <border>
      <left style="thin">
        <color auto="1"/>
      </left>
      <right style="hair">
        <color auto="1"/>
      </right>
      <top style="mediumDashDotDot">
        <color auto="1"/>
      </top>
      <bottom style="mediumDashDotDot">
        <color auto="1"/>
      </bottom>
      <diagonal/>
    </border>
    <border>
      <left style="hair">
        <color auto="1"/>
      </left>
      <right style="hair">
        <color auto="1"/>
      </right>
      <top style="mediumDashDotDot">
        <color auto="1"/>
      </top>
      <bottom style="mediumDashDotDot">
        <color auto="1"/>
      </bottom>
      <diagonal/>
    </border>
    <border>
      <left style="hair">
        <color auto="1"/>
      </left>
      <right style="thin">
        <color auto="1"/>
      </right>
      <top style="mediumDashDotDot">
        <color auto="1"/>
      </top>
      <bottom style="mediumDashDotDot">
        <color auto="1"/>
      </bottom>
      <diagonal/>
    </border>
    <border>
      <left style="hair">
        <color auto="1"/>
      </left>
      <right style="hair">
        <color auto="1"/>
      </right>
      <top style="mediumDashDotDot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DashDotDot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DashDotDot">
        <color auto="1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4" borderId="0" xfId="0" applyFill="1"/>
    <xf numFmtId="49" fontId="7" fillId="3" borderId="1" xfId="0" applyNumberFormat="1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vertical="center" wrapText="1"/>
    </xf>
    <xf numFmtId="1" fontId="3" fillId="3" borderId="4" xfId="0" applyNumberFormat="1" applyFont="1" applyFill="1" applyBorder="1" applyAlignment="1">
      <alignment horizontal="right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164" fontId="3" fillId="7" borderId="1" xfId="0" applyNumberFormat="1" applyFont="1" applyFill="1" applyBorder="1" applyAlignment="1">
      <alignment horizontal="right" vertical="center" wrapText="1"/>
    </xf>
    <xf numFmtId="164" fontId="3" fillId="7" borderId="4" xfId="0" applyNumberFormat="1" applyFont="1" applyFill="1" applyBorder="1" applyAlignment="1">
      <alignment horizontal="right" vertical="center" wrapText="1"/>
    </xf>
    <xf numFmtId="164" fontId="7" fillId="7" borderId="1" xfId="0" applyNumberFormat="1" applyFont="1" applyFill="1" applyBorder="1" applyAlignment="1">
      <alignment horizontal="right" vertical="center" wrapText="1"/>
    </xf>
    <xf numFmtId="164" fontId="7" fillId="7" borderId="4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1" fontId="3" fillId="8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10" fillId="0" borderId="12" xfId="0" applyNumberFormat="1" applyFont="1" applyBorder="1" applyAlignment="1">
      <alignment vertical="center" wrapText="1"/>
    </xf>
    <xf numFmtId="49" fontId="10" fillId="0" borderId="13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" fontId="10" fillId="0" borderId="13" xfId="0" applyNumberFormat="1" applyFont="1" applyBorder="1" applyAlignment="1">
      <alignment horizontal="right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64" fontId="10" fillId="7" borderId="13" xfId="0" applyNumberFormat="1" applyFont="1" applyFill="1" applyBorder="1" applyAlignment="1">
      <alignment horizontal="right" vertical="center" wrapText="1"/>
    </xf>
    <xf numFmtId="1" fontId="10" fillId="8" borderId="13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49" fontId="10" fillId="3" borderId="13" xfId="0" applyNumberFormat="1" applyFont="1" applyFill="1" applyBorder="1" applyAlignment="1">
      <alignment vertical="center" wrapText="1"/>
    </xf>
    <xf numFmtId="1" fontId="10" fillId="3" borderId="13" xfId="0" applyNumberFormat="1" applyFont="1" applyFill="1" applyBorder="1" applyAlignment="1">
      <alignment horizontal="right" vertical="center" wrapText="1"/>
    </xf>
    <xf numFmtId="1" fontId="10" fillId="3" borderId="13" xfId="0" applyNumberFormat="1" applyFont="1" applyFill="1" applyBorder="1" applyAlignment="1">
      <alignment horizontal="center" vertical="center" wrapText="1"/>
    </xf>
    <xf numFmtId="49" fontId="10" fillId="3" borderId="15" xfId="0" applyNumberFormat="1" applyFont="1" applyFill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1" fontId="10" fillId="3" borderId="15" xfId="0" applyNumberFormat="1" applyFont="1" applyFill="1" applyBorder="1" applyAlignment="1">
      <alignment horizontal="right" vertical="center" wrapText="1"/>
    </xf>
    <xf numFmtId="1" fontId="10" fillId="3" borderId="15" xfId="0" applyNumberFormat="1" applyFont="1" applyFill="1" applyBorder="1" applyAlignment="1">
      <alignment horizontal="center" vertical="center" wrapText="1"/>
    </xf>
    <xf numFmtId="164" fontId="10" fillId="7" borderId="15" xfId="0" applyNumberFormat="1" applyFont="1" applyFill="1" applyBorder="1" applyAlignment="1">
      <alignment horizontal="right" vertical="center" wrapText="1"/>
    </xf>
    <xf numFmtId="1" fontId="10" fillId="0" borderId="15" xfId="0" applyNumberFormat="1" applyFont="1" applyBorder="1" applyAlignment="1">
      <alignment horizontal="center" vertical="center" wrapText="1"/>
    </xf>
    <xf numFmtId="1" fontId="10" fillId="8" borderId="15" xfId="0" applyNumberFormat="1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vertical="center"/>
    </xf>
    <xf numFmtId="49" fontId="10" fillId="3" borderId="8" xfId="0" applyNumberFormat="1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1" fontId="10" fillId="3" borderId="8" xfId="0" applyNumberFormat="1" applyFont="1" applyFill="1" applyBorder="1" applyAlignment="1">
      <alignment horizontal="right" vertical="center" wrapText="1"/>
    </xf>
    <xf numFmtId="1" fontId="10" fillId="3" borderId="8" xfId="0" applyNumberFormat="1" applyFont="1" applyFill="1" applyBorder="1" applyAlignment="1">
      <alignment horizontal="center" vertical="center" wrapText="1"/>
    </xf>
    <xf numFmtId="164" fontId="10" fillId="7" borderId="8" xfId="0" applyNumberFormat="1" applyFont="1" applyFill="1" applyBorder="1" applyAlignment="1">
      <alignment horizontal="right" vertical="center" wrapText="1"/>
    </xf>
    <xf numFmtId="1" fontId="10" fillId="0" borderId="8" xfId="0" applyNumberFormat="1" applyFont="1" applyBorder="1" applyAlignment="1">
      <alignment horizontal="center" vertical="center" wrapText="1"/>
    </xf>
    <xf numFmtId="1" fontId="10" fillId="8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49" fontId="10" fillId="3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" fontId="10" fillId="3" borderId="1" xfId="0" applyNumberFormat="1" applyFont="1" applyFill="1" applyBorder="1" applyAlignment="1">
      <alignment horizontal="right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right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1" fontId="5" fillId="0" borderId="0" xfId="0" applyNumberFormat="1" applyFont="1"/>
    <xf numFmtId="164" fontId="5" fillId="0" borderId="0" xfId="0" applyNumberFormat="1" applyFont="1"/>
    <xf numFmtId="0" fontId="2" fillId="9" borderId="10" xfId="0" applyFont="1" applyFill="1" applyBorder="1" applyAlignment="1">
      <alignment horizontal="center" vertical="center" wrapText="1"/>
    </xf>
    <xf numFmtId="164" fontId="10" fillId="9" borderId="13" xfId="0" applyNumberFormat="1" applyFont="1" applyFill="1" applyBorder="1" applyAlignment="1">
      <alignment horizontal="right" vertical="center" wrapText="1"/>
    </xf>
    <xf numFmtId="164" fontId="10" fillId="9" borderId="15" xfId="0" applyNumberFormat="1" applyFont="1" applyFill="1" applyBorder="1" applyAlignment="1">
      <alignment horizontal="right" vertical="center" wrapText="1"/>
    </xf>
    <xf numFmtId="164" fontId="10" fillId="9" borderId="8" xfId="0" applyNumberFormat="1" applyFont="1" applyFill="1" applyBorder="1" applyAlignment="1">
      <alignment horizontal="right" vertical="center" wrapText="1"/>
    </xf>
    <xf numFmtId="164" fontId="10" fillId="9" borderId="1" xfId="0" applyNumberFormat="1" applyFont="1" applyFill="1" applyBorder="1" applyAlignment="1">
      <alignment horizontal="right" vertical="center" wrapText="1"/>
    </xf>
    <xf numFmtId="164" fontId="7" fillId="9" borderId="1" xfId="0" applyNumberFormat="1" applyFont="1" applyFill="1" applyBorder="1" applyAlignment="1">
      <alignment horizontal="right" vertical="center" wrapText="1"/>
    </xf>
    <xf numFmtId="164" fontId="7" fillId="9" borderId="4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1" fillId="0" borderId="13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165" fontId="10" fillId="0" borderId="13" xfId="0" applyNumberFormat="1" applyFont="1" applyBorder="1" applyAlignment="1">
      <alignment vertical="center" wrapText="1"/>
    </xf>
    <xf numFmtId="165" fontId="10" fillId="3" borderId="13" xfId="0" applyNumberFormat="1" applyFont="1" applyFill="1" applyBorder="1" applyAlignment="1">
      <alignment vertical="center" wrapText="1"/>
    </xf>
    <xf numFmtId="165" fontId="10" fillId="3" borderId="15" xfId="0" applyNumberFormat="1" applyFont="1" applyFill="1" applyBorder="1" applyAlignment="1">
      <alignment vertical="center" wrapText="1"/>
    </xf>
    <xf numFmtId="165" fontId="10" fillId="3" borderId="8" xfId="0" applyNumberFormat="1" applyFont="1" applyFill="1" applyBorder="1" applyAlignment="1">
      <alignment vertical="center" wrapText="1"/>
    </xf>
    <xf numFmtId="165" fontId="10" fillId="3" borderId="1" xfId="0" applyNumberFormat="1" applyFont="1" applyFill="1" applyBorder="1" applyAlignment="1">
      <alignment vertical="center" wrapText="1"/>
    </xf>
    <xf numFmtId="165" fontId="7" fillId="3" borderId="1" xfId="0" applyNumberFormat="1" applyFont="1" applyFill="1" applyBorder="1" applyAlignment="1">
      <alignment vertical="center" wrapText="1"/>
    </xf>
    <xf numFmtId="165" fontId="7" fillId="3" borderId="4" xfId="0" applyNumberFormat="1" applyFont="1" applyFill="1" applyBorder="1" applyAlignment="1">
      <alignment vertical="center" wrapText="1"/>
    </xf>
    <xf numFmtId="44" fontId="10" fillId="0" borderId="13" xfId="1" applyFont="1" applyBorder="1" applyAlignment="1">
      <alignment vertical="center" wrapText="1"/>
    </xf>
    <xf numFmtId="44" fontId="10" fillId="3" borderId="13" xfId="1" applyFont="1" applyFill="1" applyBorder="1" applyAlignment="1">
      <alignment vertical="center" wrapText="1"/>
    </xf>
    <xf numFmtId="44" fontId="10" fillId="3" borderId="15" xfId="1" applyFont="1" applyFill="1" applyBorder="1" applyAlignment="1">
      <alignment vertical="center" wrapText="1"/>
    </xf>
    <xf numFmtId="44" fontId="10" fillId="3" borderId="8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44" fontId="7" fillId="3" borderId="1" xfId="1" applyFont="1" applyFill="1" applyBorder="1" applyAlignment="1">
      <alignment vertical="center" wrapText="1"/>
    </xf>
    <xf numFmtId="44" fontId="7" fillId="3" borderId="4" xfId="1" applyFont="1" applyFill="1" applyBorder="1" applyAlignment="1">
      <alignment vertical="center" wrapText="1"/>
    </xf>
    <xf numFmtId="44" fontId="1" fillId="10" borderId="5" xfId="1" applyFont="1" applyFill="1" applyBorder="1" applyAlignment="1">
      <alignment horizontal="center" vertical="center"/>
    </xf>
    <xf numFmtId="165" fontId="1" fillId="10" borderId="5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13" fillId="9" borderId="13" xfId="0" applyNumberFormat="1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right" vertical="center" wrapText="1"/>
    </xf>
    <xf numFmtId="44" fontId="10" fillId="0" borderId="13" xfId="1" applyFont="1" applyFill="1" applyBorder="1" applyAlignment="1">
      <alignment horizontal="right" vertical="center" wrapText="1"/>
    </xf>
    <xf numFmtId="44" fontId="10" fillId="0" borderId="15" xfId="1" applyFont="1" applyFill="1" applyBorder="1" applyAlignment="1">
      <alignment horizontal="right" vertical="center" wrapText="1"/>
    </xf>
    <xf numFmtId="44" fontId="10" fillId="0" borderId="8" xfId="1" applyFont="1" applyFill="1" applyBorder="1" applyAlignment="1">
      <alignment horizontal="right" vertical="center" wrapText="1"/>
    </xf>
    <xf numFmtId="44" fontId="10" fillId="0" borderId="1" xfId="1" applyFont="1" applyFill="1" applyBorder="1" applyAlignment="1">
      <alignment horizontal="right" vertical="center" wrapText="1"/>
    </xf>
    <xf numFmtId="44" fontId="7" fillId="0" borderId="1" xfId="1" applyFont="1" applyFill="1" applyBorder="1" applyAlignment="1">
      <alignment horizontal="right" vertical="center" wrapText="1"/>
    </xf>
    <xf numFmtId="44" fontId="7" fillId="0" borderId="4" xfId="1" applyFont="1" applyFill="1" applyBorder="1" applyAlignment="1">
      <alignment horizontal="right" vertical="center" wrapText="1"/>
    </xf>
    <xf numFmtId="14" fontId="10" fillId="3" borderId="13" xfId="1" applyNumberFormat="1" applyFont="1" applyFill="1" applyBorder="1" applyAlignment="1">
      <alignment vertical="center" wrapText="1"/>
    </xf>
    <xf numFmtId="14" fontId="10" fillId="3" borderId="18" xfId="1" applyNumberFormat="1" applyFont="1" applyFill="1" applyBorder="1" applyAlignment="1">
      <alignment vertical="center" wrapText="1"/>
    </xf>
    <xf numFmtId="14" fontId="10" fillId="3" borderId="0" xfId="1" applyNumberFormat="1" applyFont="1" applyFill="1" applyBorder="1" applyAlignment="1">
      <alignment vertical="center" wrapText="1"/>
    </xf>
    <xf numFmtId="14" fontId="7" fillId="3" borderId="0" xfId="1" applyNumberFormat="1" applyFont="1" applyFill="1" applyBorder="1" applyAlignment="1">
      <alignment vertical="center" wrapText="1"/>
    </xf>
    <xf numFmtId="166" fontId="10" fillId="0" borderId="13" xfId="1" applyNumberFormat="1" applyFont="1" applyBorder="1" applyAlignment="1">
      <alignment vertical="center" wrapText="1"/>
    </xf>
    <xf numFmtId="164" fontId="1" fillId="0" borderId="0" xfId="0" applyNumberFormat="1" applyFont="1"/>
    <xf numFmtId="0" fontId="1" fillId="10" borderId="0" xfId="0" applyFont="1" applyFill="1"/>
  </cellXfs>
  <cellStyles count="2">
    <cellStyle name="Currency" xfId="1" builtinId="4"/>
    <cellStyle name="Normal" xfId="0" builtinId="0"/>
  </cellStyles>
  <dxfs count="118">
    <dxf>
      <fill>
        <patternFill>
          <bgColor rgb="FFFF2525"/>
        </patternFill>
      </fill>
    </dxf>
    <dxf>
      <fill>
        <patternFill>
          <bgColor rgb="FFFFC9CA"/>
        </patternFill>
      </fill>
    </dxf>
    <dxf>
      <font>
        <color rgb="FFFF0000"/>
      </font>
      <fill>
        <patternFill>
          <fgColor rgb="FFFF0000"/>
        </patternFill>
      </fill>
    </dxf>
    <dxf>
      <fill>
        <patternFill>
          <bgColor rgb="FFFF2525"/>
        </patternFill>
      </fill>
    </dxf>
    <dxf>
      <fill>
        <patternFill>
          <bgColor rgb="FFFFC9CA"/>
        </patternFill>
      </fill>
    </dxf>
    <dxf>
      <font>
        <color rgb="FFFF0000"/>
      </font>
      <fill>
        <patternFill>
          <fgColor rgb="FFFF0000"/>
        </patternFill>
      </fill>
    </dxf>
    <dxf>
      <fill>
        <patternFill>
          <bgColor rgb="FFFF2525"/>
        </patternFill>
      </fill>
    </dxf>
    <dxf>
      <fill>
        <patternFill>
          <bgColor rgb="FFFFC9CA"/>
        </patternFill>
      </fill>
    </dxf>
    <dxf>
      <font>
        <color rgb="FFFF0000"/>
      </font>
      <fill>
        <patternFill>
          <f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auto="1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2525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m/d/yyyy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hair">
          <color auto="1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 [$¥-804]* #,##0.00_ ;_ [$¥-804]* \-#,##0.00_ ;_ [$¥-804]* &quot;-&quot;??_ ;_ @_ 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CADBD7"/>
        </left>
        <right style="thin">
          <color rgb="FFCADBD7"/>
        </right>
        <top style="thin">
          <color rgb="FFCADBD7"/>
        </top>
        <bottom style="thin">
          <color rgb="FFCADBD7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vertical="center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auto="1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2525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m/d/yyyy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hair">
          <color auto="1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 [$¥-804]* #,##0.00_ ;_ [$¥-804]* \-#,##0.00_ ;_ [$¥-804]* &quot;-&quot;??_ ;_ @_ 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auto="1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2525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m/d/yyyy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hair">
          <color auto="1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 [$¥-804]* #,##0.00_ ;_ [$¥-804]* \-#,##0.00_ ;_ [$¥-804]* &quot;-&quot;??_ ;_ @_ 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CADBD7"/>
        </left>
        <right style="thin">
          <color rgb="FFCADBD7"/>
        </right>
        <top style="thin">
          <color rgb="FFCADBD7"/>
        </top>
        <bottom style="thin">
          <color rgb="FFCADBD7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vertical="center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>
          <bgColor rgb="FFEAEEF3"/>
        </patternFill>
      </fill>
    </dxf>
  </dxfs>
  <tableStyles count="1" defaultTableStyle="TableStyleMedium2" defaultPivotStyle="PivotStyleLight16">
    <tableStyle name="Table Style 1" pivot="0" count="1" xr9:uid="{F4AB161D-BA7F-4258-B3B7-9C9E3D75C4C1}">
      <tableStyleElement type="secondRowStripe" dxfId="117"/>
    </tableStyle>
  </tableStyles>
  <colors>
    <mruColors>
      <color rgb="FFFF2525"/>
      <color rgb="FF03C25B"/>
      <color rgb="FFFFC9CA"/>
      <color rgb="FFDAF3F0"/>
      <color rgb="FFFF7C80"/>
      <color rgb="FF1D95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6</xdr:row>
      <xdr:rowOff>152401</xdr:rowOff>
    </xdr:from>
    <xdr:to>
      <xdr:col>2</xdr:col>
      <xdr:colOff>1319988</xdr:colOff>
      <xdr:row>6</xdr:row>
      <xdr:rowOff>1388535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1DDA6A-B9AF-9AD6-F168-B39FB88A6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34" y="3014134"/>
          <a:ext cx="1235321" cy="1236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6C3E67-587B-4A2A-A999-BD5E3CC5346F}" name="Table143" displayName="Table143" ref="B6:AH428" totalsRowShown="0" headerRowDxfId="116" dataDxfId="115" tableBorderDxfId="114">
  <autoFilter ref="B6:AH428" xr:uid="{00000000-000C-0000-FFFF-FFFF00000000}"/>
  <tableColumns count="33">
    <tableColumn id="1" xr3:uid="{63C5CDB4-3D29-484E-A65F-7830876D52ED}" name="ITEM NO." dataDxfId="113"/>
    <tableColumn id="3" xr3:uid="{A7C03728-3251-40F7-A253-8A0DC7A7DF85}" name="IMAGE" dataDxfId="112"/>
    <tableColumn id="4" xr3:uid="{3ED06326-3314-4284-8343-45FA4246C26E}" name="Stock Status" dataDxfId="111">
      <calculatedColumnFormula>IF(Table143[[#This Row],[TOTAL BASE STOCK QUANTITY]]= "", "", IF(Table143[[#This Row],[TOTAL BASE STOCK QUANTITY]] &lt;1,"Out of Stock","Avaliable"))</calculatedColumnFormula>
    </tableColumn>
    <tableColumn id="26" xr3:uid="{7C522D5C-E20D-4811-BB02-F36DB918EAB4}" name="Tshirt type (g)" dataDxfId="110"/>
    <tableColumn id="27" xr3:uid="{F86A7F4B-45E4-4C47-BD01-FD62C3554CB6}" name="Color" dataDxfId="109"/>
    <tableColumn id="2" xr3:uid="{4271B5B7-28C2-43B4-B252-1E1E9C685430}" name="ITEM NAME" dataDxfId="108"/>
    <tableColumn id="29" xr3:uid="{D8DB1679-A79A-4E5B-BCF5-DC43023E4196}" name="BASE CHINESE PRICE PER ITEM" dataDxfId="107"/>
    <tableColumn id="28" xr3:uid="{F0AD951D-7123-453D-81E6-0E059AEC61BE}" name="DELIVERY CHINESE TO CAMBODIA" dataDxfId="106" dataCellStyle="Currency"/>
    <tableColumn id="30" xr3:uid="{08C07D3C-671E-4F8D-8F7D-28C8B0E8B80A}" name="INSTOCK DATE" dataDxfId="105" dataCellStyle="Currency"/>
    <tableColumn id="8" xr3:uid="{B642DEDC-A41A-418D-850E-44AC87F4B317}" name="BASE PRICE PER ITEM2" dataDxfId="104">
      <calculatedColumnFormula>IF((Table143[[#This Row],[BASE CHINESE PRICE PER ITEM]]/$S$3)+Table143[[#This Row],[DELIVERY CHINESE TO CAMBODIA]]=0, "", (Table143[[#This Row],[BASE CHINESE PRICE PER ITEM]]/$S$3)+Table143[[#This Row],[DELIVERY CHINESE TO CAMBODIA]] )</calculatedColumnFormula>
    </tableColumn>
    <tableColumn id="5" xr3:uid="{B40A32B6-5D49-4746-A2A1-BACA10167B51}" name="SALE PRICE PER ITEM" dataDxfId="103">
      <calculatedColumnFormula>IFERROR(IF(NOT(ISBLANK(Table143[[#This Row],[BASE PRICE PER ITEM2]])), Table143[[#This Row],[BASE PRICE PER ITEM2]] + $M$2, ""), "")</calculatedColumnFormula>
    </tableColumn>
    <tableColumn id="34" xr3:uid="{52A902FD-2711-408D-90BC-60E683F26D97}" name="SALE PRICE PER ITEM MAUAL" dataDxfId="102"/>
    <tableColumn id="33" xr3:uid="{01951FBB-0265-4A65-B38A-AE1B9BDD1C64}" name="LAST SALE PRICE PER ITEM" dataDxfId="101">
      <calculatedColumnFormula>IF(Table143[[#This Row],[SALE PRICE PER ITEM MAUAL]]&lt;&gt;"", Table143[[#This Row],[SALE PRICE PER ITEM MAUAL]], IF(Table143[[#This Row],[SALE PRICE PER ITEM]]&lt;&gt;"", Table143[[#This Row],[SALE PRICE PER ITEM]], ""))</calculatedColumnFormula>
    </tableColumn>
    <tableColumn id="9" xr3:uid="{2BCE93C2-6C9B-41E7-849A-B3587565932F}" name="BASE NORMAL" dataDxfId="100"/>
    <tableColumn id="10" xr3:uid="{EEC2E4C9-900D-482D-9EAF-D582000475FA}" name="BASE SMAILL" dataDxfId="99"/>
    <tableColumn id="11" xr3:uid="{BAB5EDBD-48D8-4DDC-927F-C8B760F30DB7}" name="BASE MIDDLE" dataDxfId="98"/>
    <tableColumn id="12" xr3:uid="{D87A691C-0347-43EB-B3E0-5C653BF3BC36}" name="BASE BIG" dataDxfId="97"/>
    <tableColumn id="13" xr3:uid="{184DEDCF-DB93-4096-8AE8-438732E643F0}" name="BASE XL" dataDxfId="96"/>
    <tableColumn id="16" xr3:uid="{37F406D7-72DD-44A1-95AE-901515A2036C}" name="BASE XXL" dataDxfId="95"/>
    <tableColumn id="15" xr3:uid="{265B12AF-2EB4-46D9-BA44-5BA7487638F4}" name="BASE XXXL" dataDxfId="94"/>
    <tableColumn id="6" xr3:uid="{445AEA68-2695-4DAA-A8B8-F14434077D4F}" name="TOTAL BASE STOCK QUANTITY" dataDxfId="93">
      <calculatedColumnFormula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calculatedColumnFormula>
    </tableColumn>
    <tableColumn id="25" xr3:uid="{5FCDD279-9B05-4808-80FD-AA21079D58DE}" name="TOTAL BASE  PRICE" dataDxfId="92">
      <calculatedColumnFormula>IFERROR(Table143[[#This Row],[BASE PRICE PER ITEM2]]*Table143[[#This Row],[TOTAL BASE STOCK QUANTITY]],"")</calculatedColumnFormula>
    </tableColumn>
    <tableColumn id="36" xr3:uid="{614F869A-239C-4063-9B42-CCC7C7ACED32}" name="TOTAL SALE PRICE" dataDxfId="91">
      <calculatedColumnFormula>IFERROR(Table143[[#This Row],[LAST SALE PRICE PER ITEM]]*Table143[[#This Row],[TOTAL BASE STOCK QUANTITY]], "")</calculatedColumnFormula>
    </tableColumn>
    <tableColumn id="23" xr3:uid="{2C00F159-3089-401F-883C-1E4F1C8D6830}" name="XS" dataDxfId="90">
      <calculatedColumnFormula>IF(O7="", "", IFERROR(IF(AND(ISNUMBER(MATCH(Table143[[#This Row],[ITEM NO.]],#REF!,0)), COUNTIF(#REF!, "XS") &gt; 0), Table143[[#This Row],[BASE NORMAL]] - SUMIFS(#REF!,#REF!,Table143[[#This Row],[ITEM NO.]],#REF!,"XS"), Table143[[#This Row],[BASE NORMAL]]), "-"))</calculatedColumnFormula>
    </tableColumn>
    <tableColumn id="22" xr3:uid="{0319B9E8-6A7E-4805-860C-CB73E5694DB9}" name="S" dataDxfId="89">
      <calculatedColumnFormula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calculatedColumnFormula>
    </tableColumn>
    <tableColumn id="21" xr3:uid="{A3806A82-483A-4D58-B8CE-DFD45490FEE4}" name="M" dataDxfId="88">
      <calculatedColumnFormula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calculatedColumnFormula>
    </tableColumn>
    <tableColumn id="20" xr3:uid="{5F48A3B8-1898-44F1-91D8-C5845319D2EE}" name="L" dataDxfId="87">
      <calculatedColumnFormula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calculatedColumnFormula>
    </tableColumn>
    <tableColumn id="19" xr3:uid="{0E7AC9B7-E08A-41C5-9F86-493D40B896C1}" name="XL" dataDxfId="86">
      <calculatedColumnFormula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calculatedColumnFormula>
    </tableColumn>
    <tableColumn id="18" xr3:uid="{17BD3985-3054-40CE-B2DB-5BD4DC2F7220}" name="XXL" dataDxfId="85">
      <calculatedColumnFormula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calculatedColumnFormula>
    </tableColumn>
    <tableColumn id="17" xr3:uid="{CAC69547-B7AF-4B2A-86BE-B5E483F62377}" name="XXXL" dataDxfId="84">
      <calculatedColumnFormula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calculatedColumnFormula>
    </tableColumn>
    <tableColumn id="24" xr3:uid="{A20C88F7-41BE-4076-A89D-04DFE44BE73B}" name="TOTAL REMAINING STOCK QUANTITY" dataDxfId="83">
      <calculatedColumnFormula>IF(AND(Table143[[#This Row],[XS]]="",Table143[[#This Row],[S]]="",Table143[[#This Row],[M]]="",Table143[[#This Row],[L]]="",Table143[[#This Row],[XL]]="",Table143[[#This Row],[XXL]]="",Table143[[#This Row],[XXXL]]=""),"",SUM(Table143[[#This Row],[XS]:[XXXL]]))</calculatedColumnFormula>
    </tableColumn>
    <tableColumn id="7" xr3:uid="{C513CF77-84AA-43F6-A993-1458FD070670}" name="TOTAL REMAINING PRICE" dataDxfId="82">
      <calculatedColumnFormula>IFERROR(Table143[[#This Row],[SALE PRICE PER ITEM]]*Table143[[#This Row],[TOTAL REMAINING STOCK QUANTITY]],"")</calculatedColumnFormula>
    </tableColumn>
    <tableColumn id="14" xr3:uid="{8B21F461-81CB-4CFD-867D-A77650CB82C3}" name="Note" dataDxfId="8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B6:AH428" totalsRowShown="0" headerRowDxfId="80" dataDxfId="79" tableBorderDxfId="78">
  <autoFilter ref="B6:AH428" xr:uid="{00000000-000C-0000-FFFF-FFFF00000000}"/>
  <tableColumns count="33">
    <tableColumn id="1" xr3:uid="{00000000-0010-0000-0000-000001000000}" name="ITEM NO." dataDxfId="77"/>
    <tableColumn id="3" xr3:uid="{AB67412B-7F0B-4A40-99E3-D7F04E1A1F44}" name="IMAGE" dataDxfId="76"/>
    <tableColumn id="4" xr3:uid="{F73BE704-FA18-40E2-9F2B-6F68C29995AF}" name="Stock Status" dataDxfId="75">
      <calculatedColumnFormula>IF(Table14[[#This Row],[TOTAL BASE STOCK QUANTITY]]= "", "", IF(Table14[[#This Row],[TOTAL BASE STOCK QUANTITY]] &lt;1,"Out of Stock","Avaliable"))</calculatedColumnFormula>
    </tableColumn>
    <tableColumn id="26" xr3:uid="{C94D3A32-7507-41DF-963F-A562867C570B}" name="Tshirt type (g)" dataDxfId="74"/>
    <tableColumn id="27" xr3:uid="{C418A58C-E59F-4874-B930-C46C70AA6A20}" name="Color" dataDxfId="73"/>
    <tableColumn id="2" xr3:uid="{00000000-0010-0000-0000-000002000000}" name="ITEM NAME" dataDxfId="72"/>
    <tableColumn id="29" xr3:uid="{742349B6-3E6B-49B0-B56E-322772888324}" name="BASE CHINESE PRICE PER ITEM" dataDxfId="71"/>
    <tableColumn id="28" xr3:uid="{69A7137F-0AC0-4A8E-B4D7-150C6B71A8C4}" name="DELIVERY CHINESE TO CAMBODIA" dataDxfId="70" dataCellStyle="Currency"/>
    <tableColumn id="30" xr3:uid="{0FE38794-2EFE-4303-BC50-945936FE9FD4}" name="INSTOCK DATE" dataDxfId="69" dataCellStyle="Currency"/>
    <tableColumn id="8" xr3:uid="{B748831D-29C4-4EAB-843A-47E8913B8109}" name="BASE PRICE PER ITEM2" dataDxfId="68">
      <calculatedColumnFormula>IF((Table14[[#This Row],[BASE CHINESE PRICE PER ITEM]]/$S$3)+Table14[[#This Row],[DELIVERY CHINESE TO CAMBODIA]]=0, "", (Table14[[#This Row],[BASE CHINESE PRICE PER ITEM]]/$S$3)+Table14[[#This Row],[DELIVERY CHINESE TO CAMBODIA]] )</calculatedColumnFormula>
    </tableColumn>
    <tableColumn id="5" xr3:uid="{00000000-0010-0000-0000-000005000000}" name="SALE PRICE PER ITEM" dataDxfId="67">
      <calculatedColumnFormula>IFERROR(IF(NOT(ISBLANK(Table14[[#This Row],[BASE PRICE PER ITEM2]])), Table14[[#This Row],[BASE PRICE PER ITEM2]] + $M$2, ""), "")</calculatedColumnFormula>
    </tableColumn>
    <tableColumn id="34" xr3:uid="{0747D571-3F3C-4E8E-9738-A51D215201D6}" name="SALE PRICE PER ITEM MAUAL" dataDxfId="66"/>
    <tableColumn id="33" xr3:uid="{2F2AE59E-E990-4ADF-ADF5-C9B98ED04F59}" name="LAST SALE PRICE PER ITEM" dataDxfId="65">
      <calculatedColumnFormula>IF(Table14[[#This Row],[SALE PRICE PER ITEM MAUAL]]&lt;&gt;"", Table14[[#This Row],[SALE PRICE PER ITEM MAUAL]], IF(Table14[[#This Row],[SALE PRICE PER ITEM]]&lt;&gt;"", Table14[[#This Row],[SALE PRICE PER ITEM]], ""))</calculatedColumnFormula>
    </tableColumn>
    <tableColumn id="9" xr3:uid="{745EAE60-BA8F-4C78-9C8E-7F571D10B934}" name="BASE NORMAL" dataDxfId="64"/>
    <tableColumn id="10" xr3:uid="{E0120857-60BD-422E-9060-55D891DCAF44}" name="BASE SMAILL" dataDxfId="63"/>
    <tableColumn id="11" xr3:uid="{F28B714D-54F6-41A1-90EA-92515A024450}" name="BASE MIDDLE" dataDxfId="62"/>
    <tableColumn id="12" xr3:uid="{EB6C93B2-56C2-4E2A-B5A3-5B4039AAE440}" name="BASE BIG" dataDxfId="61"/>
    <tableColumn id="13" xr3:uid="{C0842303-A933-417F-BEEB-62E9FE486A46}" name="BASE XL" dataDxfId="60"/>
    <tableColumn id="16" xr3:uid="{04B7FB75-01EF-4D86-B5DB-E7C16EBE425E}" name="BASE XXL" dataDxfId="59"/>
    <tableColumn id="15" xr3:uid="{CF956164-E2FA-426B-B030-5BE460CF1E79}" name="BASE XXXL" dataDxfId="58"/>
    <tableColumn id="6" xr3:uid="{00000000-0010-0000-0000-000006000000}" name="TOTAL BASE STOCK QUANTITY" dataDxfId="57">
      <calculatedColumnFormula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calculatedColumnFormula>
    </tableColumn>
    <tableColumn id="25" xr3:uid="{1B89CA16-F05E-4B7C-B8BA-08DA7AF8B40D}" name="TOTAL BASE  PRICE" dataDxfId="56">
      <calculatedColumnFormula>IFERROR(Table14[[#This Row],[BASE PRICE PER ITEM2]]*Table14[[#This Row],[TOTAL BASE STOCK QUANTITY]],"")</calculatedColumnFormula>
    </tableColumn>
    <tableColumn id="36" xr3:uid="{95DAEC9C-664D-4744-BDB7-869AA849669F}" name="TOTAL SALE PRICE" dataDxfId="55">
      <calculatedColumnFormula>IFERROR(Table14[[#This Row],[LAST SALE PRICE PER ITEM]]*Table14[[#This Row],[TOTAL BASE STOCK QUANTITY]], "")</calculatedColumnFormula>
    </tableColumn>
    <tableColumn id="23" xr3:uid="{6E116996-A2D5-44F9-8D06-6D574A01C9B1}" name="XS" dataDxfId="54">
      <calculatedColumnFormula>IF(O7="", "", IFERROR(IF(AND(ISNUMBER(MATCH(Table14[[#This Row],[ITEM NO.]],#REF!,0)), COUNTIF(#REF!, "XS") &gt; 0), Table14[[#This Row],[BASE NORMAL]] - SUMIFS(#REF!,#REF!,Table14[[#This Row],[ITEM NO.]],#REF!,"XS"), Table14[[#This Row],[BASE NORMAL]]), "-"))</calculatedColumnFormula>
    </tableColumn>
    <tableColumn id="22" xr3:uid="{B5DBDE3F-8F27-4296-AA21-123FB4E2B210}" name="S" dataDxfId="53">
      <calculatedColumnFormula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calculatedColumnFormula>
    </tableColumn>
    <tableColumn id="21" xr3:uid="{A2044A0B-8E57-4B1B-84EA-2A0D9971CCB6}" name="M" dataDxfId="52">
      <calculatedColumnFormula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calculatedColumnFormula>
    </tableColumn>
    <tableColumn id="20" xr3:uid="{DA53772A-96FD-4B84-95EE-AE66E381D10C}" name="L" dataDxfId="51">
      <calculatedColumnFormula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calculatedColumnFormula>
    </tableColumn>
    <tableColumn id="19" xr3:uid="{71AD987B-D45A-4D94-8025-BF729F4C255A}" name="XL" dataDxfId="50">
      <calculatedColumnFormula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calculatedColumnFormula>
    </tableColumn>
    <tableColumn id="18" xr3:uid="{AF825D2F-1879-4330-8942-14295B004E01}" name="XXL" dataDxfId="49">
      <calculatedColumnFormula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calculatedColumnFormula>
    </tableColumn>
    <tableColumn id="17" xr3:uid="{9EE700B0-AC3B-48C1-99AE-844EAF99D91A}" name="XXXL" dataDxfId="48">
      <calculatedColumnFormula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calculatedColumnFormula>
    </tableColumn>
    <tableColumn id="24" xr3:uid="{1749EE88-A8D6-4088-918E-D259C973B3EE}" name="TOTAL REMAINING STOCK QUANTITY" dataDxfId="47">
      <calculatedColumnFormula>IF(AND(Table14[[#This Row],[XS]]="",Table14[[#This Row],[S]]="",Table14[[#This Row],[M]]="",Table14[[#This Row],[L]]="",Table14[[#This Row],[XL]]="",Table14[[#This Row],[XXL]]="",Table14[[#This Row],[XXXL]]=""),"",SUM(Table14[[#This Row],[XS]:[XXXL]]))</calculatedColumnFormula>
    </tableColumn>
    <tableColumn id="7" xr3:uid="{00000000-0010-0000-0000-000007000000}" name="TOTAL REMAINING PRICE" dataDxfId="46">
      <calculatedColumnFormula>IFERROR(Table14[[#This Row],[SALE PRICE PER ITEM]]*Table14[[#This Row],[TOTAL REMAINING STOCK QUANTITY]],"")</calculatedColumnFormula>
    </tableColumn>
    <tableColumn id="14" xr3:uid="{2F6502FA-B16E-41E4-9CDE-F2C0329F3E1A}" name="Note" dataDxfId="4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7FF11-9EB7-4B63-806A-3EC9BDE96690}" name="Table142" displayName="Table142" ref="B6:AH428" totalsRowShown="0" headerRowDxfId="44" dataDxfId="43" tableBorderDxfId="42">
  <autoFilter ref="B6:AH428" xr:uid="{00000000-000C-0000-FFFF-FFFF00000000}"/>
  <tableColumns count="33">
    <tableColumn id="1" xr3:uid="{30E86BDD-CBA0-4FA2-A4FB-33760C1F83C4}" name="ITEM NO." dataDxfId="41"/>
    <tableColumn id="3" xr3:uid="{5BA14E71-CE18-4120-9671-843AA6938F4F}" name="IMAGE" dataDxfId="40"/>
    <tableColumn id="4" xr3:uid="{A9D8A9A4-675C-49E9-BD3F-9FA3026566A8}" name="Stock Status" dataDxfId="39">
      <calculatedColumnFormula>IF(Table142[[#This Row],[TOTAL BASE STOCK QUANTITY]] = "", "", IF(Table142[[#This Row],[TOTAL BASE STOCK QUANTITY]] &lt;1,"Out of Stock","Avaliable"))</calculatedColumnFormula>
    </tableColumn>
    <tableColumn id="26" xr3:uid="{A37A1C81-6358-4247-971E-16530E683674}" name="Tshirt type (g)" dataDxfId="38"/>
    <tableColumn id="27" xr3:uid="{B6CC34F8-5555-4734-8330-E9CDDFA21CEF}" name="Color" dataDxfId="37"/>
    <tableColumn id="2" xr3:uid="{2B8A2935-082A-42EB-8371-F8EDF11AE6AE}" name="ITEM NAME" dataDxfId="36"/>
    <tableColumn id="29" xr3:uid="{3D128B6F-5B5B-4600-B180-CF543A7314A0}" name="BASE CHINESE PRICE PER ITEM" dataDxfId="35"/>
    <tableColumn id="28" xr3:uid="{5D6107B2-48BC-4055-BD33-0662EA0D85EB}" name="DELIVERY CHINESE TO CAMBODIA" dataDxfId="34" dataCellStyle="Currency"/>
    <tableColumn id="30" xr3:uid="{F2322129-5823-4940-B70A-9CD912EEACFD}" name="INSTOCK DATE" dataDxfId="33" dataCellStyle="Currency"/>
    <tableColumn id="8" xr3:uid="{BDC655A2-69D1-4EE7-B313-72DAAE85AF0B}" name="BASE PRICE PER ITEM2" dataDxfId="32">
      <calculatedColumnFormula>IF((Table142[[#This Row],[BASE CHINESE PRICE PER ITEM]]/$S$3)+Table142[[#This Row],[DELIVERY CHINESE TO CAMBODIA]]=0, "", (Table142[[#This Row],[BASE CHINESE PRICE PER ITEM]]/$S$3)+Table142[[#This Row],[DELIVERY CHINESE TO CAMBODIA]] )</calculatedColumnFormula>
    </tableColumn>
    <tableColumn id="5" xr3:uid="{0D343140-A53F-4DBE-9E71-384F7E248BD2}" name="SALE PRICE PER ITEM" dataDxfId="31">
      <calculatedColumnFormula>IFERROR(IF(NOT(ISBLANK(Table142[[#This Row],[BASE PRICE PER ITEM2]])), Table142[[#This Row],[BASE PRICE PER ITEM2]] + $M$2, ""), "")</calculatedColumnFormula>
    </tableColumn>
    <tableColumn id="34" xr3:uid="{73DBA37F-5AC0-4960-839A-DD02A6A893AD}" name="SALE PRICE PER ITEM MAUAL" dataDxfId="30"/>
    <tableColumn id="33" xr3:uid="{89D277AC-98AE-4748-B0EA-383B64267ECF}" name="LAST SALE PRICE PER ITEM" dataDxfId="29">
      <calculatedColumnFormula>IF(Table142[[#This Row],[SALE PRICE PER ITEM MAUAL]]&lt;&gt;"", Table142[[#This Row],[SALE PRICE PER ITEM MAUAL]], IF(Table142[[#This Row],[SALE PRICE PER ITEM]]&lt;&gt;"", Table142[[#This Row],[SALE PRICE PER ITEM]], ""))</calculatedColumnFormula>
    </tableColumn>
    <tableColumn id="9" xr3:uid="{AE2CA9A3-79C5-4FD6-BC02-22E91BFE0E34}" name="BASE NORMAL" dataDxfId="28"/>
    <tableColumn id="10" xr3:uid="{490DC872-14CF-46DB-84CB-571FB291D14E}" name="BASE SMAILL" dataDxfId="27"/>
    <tableColumn id="11" xr3:uid="{76684110-674B-4702-BBFF-074F5FDA7082}" name="BASE MIDDLE" dataDxfId="26"/>
    <tableColumn id="12" xr3:uid="{A6102607-A431-48FC-ABD1-FC5B673DD6CC}" name="BASE BIG" dataDxfId="25"/>
    <tableColumn id="13" xr3:uid="{9B6A531E-E471-471C-A19D-49EABE248413}" name="BASE XL" dataDxfId="24"/>
    <tableColumn id="16" xr3:uid="{D2920008-032D-4FC6-91AD-B9904B4B5A93}" name="BASE XXL" dataDxfId="23"/>
    <tableColumn id="15" xr3:uid="{8B9972B8-C06E-4629-BCE4-877F5AE49E6B}" name="BASE XXXL" dataDxfId="22"/>
    <tableColumn id="6" xr3:uid="{66905D9E-16C6-4F3E-A08E-2E42FC811AEB}" name="TOTAL BASE STOCK QUANTITY" dataDxfId="21">
      <calculatedColumnFormula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calculatedColumnFormula>
    </tableColumn>
    <tableColumn id="25" xr3:uid="{09AFE4C6-CC5F-42CB-89E1-AC2B031AE793}" name="TOTAL BASE  PRICE" dataDxfId="20">
      <calculatedColumnFormula>IFERROR(Table142[[#This Row],[BASE PRICE PER ITEM2]]*Table142[[#This Row],[TOTAL BASE STOCK QUANTITY]],"")</calculatedColumnFormula>
    </tableColumn>
    <tableColumn id="36" xr3:uid="{D6C23E0A-A24D-4ED4-B4E0-018C60FAB18E}" name="TOTAL SALE PRICE" dataDxfId="19">
      <calculatedColumnFormula>IFERROR(Table142[[#This Row],[LAST SALE PRICE PER ITEM]]*Table142[[#This Row],[TOTAL BASE STOCK QUANTITY]], "")</calculatedColumnFormula>
    </tableColumn>
    <tableColumn id="23" xr3:uid="{7176B257-0EA8-4804-8FD5-97C4E76CD260}" name="XS" dataDxfId="18">
      <calculatedColumnFormula>IF(O7="", "", IFERROR(IF(AND(ISNUMBER(MATCH(Table142[[#This Row],[ITEM NO.]],#REF!,0)), COUNTIF(#REF!, "XS") &gt; 0), Table142[[#This Row],[BASE NORMAL]] - SUMIFS(#REF!,#REF!,Table142[[#This Row],[ITEM NO.]],#REF!,"XS"), Table142[[#This Row],[BASE NORMAL]]), "-"))</calculatedColumnFormula>
    </tableColumn>
    <tableColumn id="22" xr3:uid="{232FA378-4307-4A25-9B1B-3BF65D782CB2}" name="S" dataDxfId="17">
      <calculatedColumnFormula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calculatedColumnFormula>
    </tableColumn>
    <tableColumn id="21" xr3:uid="{BBAF62F6-2B30-4B1E-9631-3232D0850F9F}" name="M" dataDxfId="16">
      <calculatedColumnFormula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calculatedColumnFormula>
    </tableColumn>
    <tableColumn id="20" xr3:uid="{A0CB4FCF-A1B5-465A-9B87-5FE06471C826}" name="L" dataDxfId="15">
      <calculatedColumnFormula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calculatedColumnFormula>
    </tableColumn>
    <tableColumn id="19" xr3:uid="{23FBE3D7-877A-4D2E-B40E-5C13426E9052}" name="XL" dataDxfId="14">
      <calculatedColumnFormula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calculatedColumnFormula>
    </tableColumn>
    <tableColumn id="18" xr3:uid="{D9F96CE3-C3F4-49CA-A2C1-3704AF5F31AF}" name="XXL" dataDxfId="13">
      <calculatedColumnFormula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calculatedColumnFormula>
    </tableColumn>
    <tableColumn id="17" xr3:uid="{4A512EE5-5A95-42A5-BA5F-5D23B53E2182}" name="XXXL" dataDxfId="12">
      <calculatedColumnFormula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calculatedColumnFormula>
    </tableColumn>
    <tableColumn id="24" xr3:uid="{A97E7FD4-FF07-4C0E-8CBD-441E896814DD}" name="TOTAL REMAINING STOCK QUANTITY" dataDxfId="11">
      <calculatedColumnFormula>IF(AND(Table142[[#This Row],[XS]]="",Table142[[#This Row],[S]]="",Table142[[#This Row],[M]]="",Table142[[#This Row],[L]]="",Table142[[#This Row],[XL]]="",Table142[[#This Row],[XXL]]="",Table142[[#This Row],[XXXL]]=""),"",SUM(Table142[[#This Row],[XS]:[XXXL]]))</calculatedColumnFormula>
    </tableColumn>
    <tableColumn id="7" xr3:uid="{B057A6DF-987E-471F-A6DC-E8988E7C6B5F}" name="TOTAL REMAINING PRICE" dataDxfId="10">
      <calculatedColumnFormula>IFERROR(Table142[[#This Row],[SALE PRICE PER ITEM]]*Table142[[#This Row],[TOTAL REMAINING STOCK QUANTITY]],"")</calculatedColumnFormula>
    </tableColumn>
    <tableColumn id="14" xr3:uid="{813E0CF6-C3A3-42B1-B1F3-4B6F200F1AE9}" name="Note" dataDxfId="9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29BA-258B-4B3B-B46C-F5EF7FF5228B}">
  <sheetPr>
    <tabColor rgb="FFFF0000"/>
  </sheetPr>
  <dimension ref="A1:AH428"/>
  <sheetViews>
    <sheetView showGridLines="0" zoomScale="45" zoomScaleNormal="55" workbookViewId="0">
      <pane ySplit="6" topLeftCell="A7" activePane="bottomLeft" state="frozen"/>
      <selection activeCell="B1" sqref="B1"/>
      <selection pane="bottomLeft" activeCell="J9" sqref="J9"/>
    </sheetView>
  </sheetViews>
  <sheetFormatPr defaultColWidth="10.796875" defaultRowHeight="15" x14ac:dyDescent="0.25"/>
  <cols>
    <col min="1" max="1" width="2.796875" style="1" customWidth="1"/>
    <col min="2" max="2" width="11.5" style="1" customWidth="1"/>
    <col min="3" max="3" width="18.796875" style="1" customWidth="1"/>
    <col min="4" max="4" width="17.796875" style="1" customWidth="1"/>
    <col min="5" max="5" width="11.796875" style="1" customWidth="1"/>
    <col min="6" max="6" width="19.8984375" style="1" customWidth="1"/>
    <col min="7" max="9" width="19.296875" style="1" customWidth="1"/>
    <col min="10" max="10" width="24.296875" style="1" customWidth="1"/>
    <col min="11" max="11" width="17" style="1" customWidth="1"/>
    <col min="12" max="12" width="17.8984375" style="1" customWidth="1"/>
    <col min="13" max="14" width="15.19921875" style="1" customWidth="1"/>
    <col min="15" max="15" width="16.59765625" style="1" customWidth="1"/>
    <col min="16" max="16" width="14.796875" style="2" customWidth="1"/>
    <col min="17" max="20" width="13.69921875" style="2" customWidth="1"/>
    <col min="21" max="21" width="20.09765625" style="2" customWidth="1"/>
    <col min="22" max="22" width="16.09765625" style="2" customWidth="1"/>
    <col min="23" max="25" width="13.296875" style="2" customWidth="1"/>
    <col min="26" max="26" width="13.296875" style="1" customWidth="1"/>
    <col min="27" max="30" width="13.296875" style="2" customWidth="1"/>
    <col min="31" max="31" width="23.296875" style="2" customWidth="1"/>
    <col min="32" max="32" width="16.5" style="19" customWidth="1"/>
    <col min="33" max="33" width="12.3984375" style="2" customWidth="1"/>
    <col min="34" max="34" width="20.5" style="2" customWidth="1"/>
    <col min="35" max="35" width="20.796875" style="1" customWidth="1"/>
    <col min="36" max="16384" width="10.796875" style="1"/>
  </cols>
  <sheetData>
    <row r="1" spans="1:34" ht="7.95" customHeight="1" x14ac:dyDescent="0.25">
      <c r="AF1" s="2"/>
    </row>
    <row r="2" spans="1:34" ht="46.8" customHeight="1" x14ac:dyDescent="0.25">
      <c r="B2" s="4" t="s">
        <v>2</v>
      </c>
      <c r="C2" s="4"/>
      <c r="D2" s="4"/>
      <c r="E2" s="8" t="s">
        <v>10</v>
      </c>
      <c r="F2" s="9" t="s">
        <v>42</v>
      </c>
      <c r="G2" s="9" t="s">
        <v>43</v>
      </c>
      <c r="K2" s="4"/>
      <c r="L2" s="82" t="s">
        <v>22</v>
      </c>
      <c r="M2" s="81">
        <v>3</v>
      </c>
      <c r="O2" s="2"/>
      <c r="R2" s="89" t="s">
        <v>38</v>
      </c>
      <c r="S2" s="89" t="s">
        <v>39</v>
      </c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H2" s="1"/>
    </row>
    <row r="3" spans="1:34" ht="44.4" customHeight="1" x14ac:dyDescent="0.25">
      <c r="B3" s="4"/>
      <c r="C3" s="4"/>
      <c r="D3" s="4"/>
      <c r="E3" s="106">
        <f>SUM(Table143[TOTAL BASE STOCK QUANTITY])</f>
        <v>0</v>
      </c>
      <c r="F3" s="107">
        <f>SUM(Table143[TOTAL BASE  PRICE])</f>
        <v>0</v>
      </c>
      <c r="G3" s="107">
        <f>SUM(Table143[TOTAL SALE PRICE])</f>
        <v>0</v>
      </c>
      <c r="H3" s="122"/>
      <c r="K3" s="2"/>
      <c r="O3" s="2"/>
      <c r="Q3" s="88" t="s">
        <v>37</v>
      </c>
      <c r="R3" s="104">
        <v>1</v>
      </c>
      <c r="S3" s="105">
        <v>7.16</v>
      </c>
      <c r="V3" s="1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</row>
    <row r="4" spans="1:34" ht="19.95" customHeight="1" x14ac:dyDescent="0.25">
      <c r="B4" s="4"/>
      <c r="C4" s="4"/>
      <c r="D4" s="4"/>
      <c r="E4" s="4"/>
      <c r="F4" s="4"/>
      <c r="G4" s="69"/>
      <c r="H4" s="69"/>
      <c r="I4" s="69"/>
      <c r="J4" s="69"/>
      <c r="K4" s="70"/>
      <c r="L4" s="2"/>
      <c r="M4" s="2"/>
      <c r="N4" s="2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</row>
    <row r="5" spans="1:34" ht="28.2" customHeight="1" x14ac:dyDescent="0.25">
      <c r="L5" s="28" t="s">
        <v>13</v>
      </c>
      <c r="M5" s="78"/>
      <c r="N5" s="78"/>
      <c r="O5" s="29"/>
      <c r="P5" s="29"/>
      <c r="Q5" s="29"/>
      <c r="R5" s="29"/>
      <c r="S5" s="29"/>
      <c r="T5" s="29"/>
      <c r="Y5" s="79" t="s">
        <v>17</v>
      </c>
      <c r="Z5" s="79"/>
      <c r="AA5" s="79"/>
      <c r="AB5" s="79"/>
      <c r="AC5" s="79"/>
      <c r="AD5" s="79"/>
      <c r="AE5" s="79"/>
      <c r="AF5" s="80"/>
      <c r="AH5" s="1"/>
    </row>
    <row r="6" spans="1:34" s="3" customFormat="1" ht="79.2" customHeight="1" thickBot="1" x14ac:dyDescent="0.35">
      <c r="B6" s="30" t="s">
        <v>0</v>
      </c>
      <c r="C6" s="31" t="s">
        <v>26</v>
      </c>
      <c r="D6" s="31" t="s">
        <v>29</v>
      </c>
      <c r="E6" s="31" t="s">
        <v>32</v>
      </c>
      <c r="F6" s="31" t="s">
        <v>33</v>
      </c>
      <c r="G6" s="31" t="s">
        <v>1</v>
      </c>
      <c r="H6" s="31" t="s">
        <v>36</v>
      </c>
      <c r="I6" s="31" t="s">
        <v>35</v>
      </c>
      <c r="J6" s="31" t="s">
        <v>44</v>
      </c>
      <c r="K6" s="71" t="s">
        <v>34</v>
      </c>
      <c r="L6" s="71" t="s">
        <v>11</v>
      </c>
      <c r="M6" s="109" t="s">
        <v>40</v>
      </c>
      <c r="N6" s="71" t="s">
        <v>41</v>
      </c>
      <c r="O6" s="31" t="s">
        <v>45</v>
      </c>
      <c r="P6" s="31" t="s">
        <v>46</v>
      </c>
      <c r="Q6" s="31" t="s">
        <v>47</v>
      </c>
      <c r="R6" s="31" t="s">
        <v>48</v>
      </c>
      <c r="S6" s="31" t="s">
        <v>15</v>
      </c>
      <c r="T6" s="31" t="s">
        <v>16</v>
      </c>
      <c r="U6" s="31" t="s">
        <v>27</v>
      </c>
      <c r="V6" s="31" t="s">
        <v>14</v>
      </c>
      <c r="W6" s="32" t="s">
        <v>30</v>
      </c>
      <c r="X6" s="32" t="s">
        <v>43</v>
      </c>
      <c r="Y6" s="31" t="s">
        <v>4</v>
      </c>
      <c r="Z6" s="31" t="s">
        <v>3</v>
      </c>
      <c r="AA6" s="31" t="s">
        <v>5</v>
      </c>
      <c r="AB6" s="31" t="s">
        <v>6</v>
      </c>
      <c r="AC6" s="31" t="s">
        <v>7</v>
      </c>
      <c r="AD6" s="31" t="s">
        <v>8</v>
      </c>
      <c r="AE6" s="31" t="s">
        <v>9</v>
      </c>
      <c r="AF6" s="31" t="s">
        <v>18</v>
      </c>
      <c r="AG6" s="32" t="s">
        <v>31</v>
      </c>
      <c r="AH6" s="33" t="s">
        <v>28</v>
      </c>
    </row>
    <row r="7" spans="1:34" ht="124.2" customHeight="1" thickBot="1" x14ac:dyDescent="0.35">
      <c r="A7" s="123"/>
      <c r="B7" s="34" t="s">
        <v>471</v>
      </c>
      <c r="C7"/>
      <c r="D7" s="83" t="str">
        <f>IF(Table143[[#This Row],[TOTAL BASE STOCK QUANTITY]]= "", "", IF(Table143[[#This Row],[TOTAL BASE STOCK QUANTITY]] &lt;1,"Out of Stock","Avaliable"))</f>
        <v/>
      </c>
      <c r="E7" s="36"/>
      <c r="F7" s="36"/>
      <c r="G7" s="35"/>
      <c r="H7" s="90"/>
      <c r="I7" s="97"/>
      <c r="J7" s="121"/>
      <c r="K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" s="72" t="str">
        <f>IFERROR(IF(NOT(ISBLANK(Table143[[#This Row],[BASE PRICE PER ITEM2]])), Table143[[#This Row],[BASE PRICE PER ITEM2]] + $M$2, ""), "")</f>
        <v/>
      </c>
      <c r="M7" s="110"/>
      <c r="N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" s="37"/>
      <c r="P7" s="37"/>
      <c r="Q7" s="37"/>
      <c r="R7" s="37"/>
      <c r="S7" s="37"/>
      <c r="T7" s="37"/>
      <c r="U7" s="37"/>
      <c r="V7" s="38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" s="39" t="str">
        <f>IFERROR(Table143[[#This Row],[BASE PRICE PER ITEM2]]*Table143[[#This Row],[TOTAL BASE STOCK QUANTITY]],"")</f>
        <v/>
      </c>
      <c r="X7" s="39" t="str">
        <f>IFERROR(Table143[[#This Row],[LAST SALE PRICE PER ITEM]]*Table143[[#This Row],[TOTAL BASE STOCK QUANTITY]], "")</f>
        <v/>
      </c>
      <c r="Y7" s="38" t="str">
        <f>IF(O7="",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" s="38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" s="38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" s="38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" s="38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" s="38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" s="39" t="str">
        <f>IFERROR(Table143[[#This Row],[SALE PRICE PER ITEM]]*Table143[[#This Row],[TOTAL REMAINING STOCK QUANTITY]],"")</f>
        <v/>
      </c>
      <c r="AH7" s="41"/>
    </row>
    <row r="8" spans="1:34" ht="98.4" customHeight="1" thickBot="1" x14ac:dyDescent="0.3">
      <c r="B8" s="34" t="s">
        <v>472</v>
      </c>
      <c r="C8" s="42"/>
      <c r="D8" s="83" t="str">
        <f>IF(Table143[[#This Row],[TOTAL BASE STOCK QUANTITY]]= "", "", IF(Table143[[#This Row],[TOTAL BASE STOCK QUANTITY]] &lt;1,"Out of Stock","Avaliable"))</f>
        <v/>
      </c>
      <c r="E8" s="36"/>
      <c r="F8" s="36"/>
      <c r="G8" s="42"/>
      <c r="H8" s="91"/>
      <c r="I8" s="98"/>
      <c r="J8" s="117"/>
      <c r="K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" s="72" t="str">
        <f>IFERROR(IF(NOT(ISBLANK(Table143[[#This Row],[BASE PRICE PER ITEM2]])), Table143[[#This Row],[BASE PRICE PER ITEM2]] + $M$2, ""), "")</f>
        <v/>
      </c>
      <c r="M8" s="111"/>
      <c r="N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" s="43"/>
      <c r="P8" s="43"/>
      <c r="Q8" s="43"/>
      <c r="R8" s="43"/>
      <c r="S8" s="43"/>
      <c r="T8" s="43"/>
      <c r="U8" s="43"/>
      <c r="V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" s="39" t="str">
        <f>IFERROR(Table143[[#This Row],[BASE PRICE PER ITEM2]]*Table143[[#This Row],[TOTAL BASE STOCK QUANTITY]],"")</f>
        <v/>
      </c>
      <c r="X8" s="39" t="str">
        <f>IFERROR(Table143[[#This Row],[LAST SALE PRICE PER ITEM]]*Table143[[#This Row],[TOTAL BASE STOCK QUANTITY]], "")</f>
        <v/>
      </c>
      <c r="Y8" s="44" t="str">
        <f>IF(O8="",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" s="39" t="str">
        <f>IFERROR(Table143[[#This Row],[SALE PRICE PER ITEM]]*Table143[[#This Row],[TOTAL REMAINING STOCK QUANTITY]],"")</f>
        <v/>
      </c>
      <c r="AH8" s="41"/>
    </row>
    <row r="9" spans="1:34" ht="98.4" customHeight="1" thickBot="1" x14ac:dyDescent="0.3">
      <c r="B9" s="34" t="s">
        <v>473</v>
      </c>
      <c r="C9" s="42"/>
      <c r="D9" s="83" t="str">
        <f>IF(Table143[[#This Row],[TOTAL BASE STOCK QUANTITY]]= "", "", IF(Table143[[#This Row],[TOTAL BASE STOCK QUANTITY]] &lt;1,"Out of Stock","Avaliable"))</f>
        <v/>
      </c>
      <c r="E9" s="36"/>
      <c r="F9" s="36"/>
      <c r="G9" s="42"/>
      <c r="H9" s="91"/>
      <c r="I9" s="98"/>
      <c r="J9" s="117"/>
      <c r="K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" s="72" t="str">
        <f>IFERROR(IF(NOT(ISBLANK(Table143[[#This Row],[BASE PRICE PER ITEM2]])), Table143[[#This Row],[BASE PRICE PER ITEM2]] + $M$2, ""), "")</f>
        <v/>
      </c>
      <c r="M9" s="111"/>
      <c r="N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" s="43"/>
      <c r="P9" s="43"/>
      <c r="Q9" s="43"/>
      <c r="R9" s="43"/>
      <c r="S9" s="43"/>
      <c r="T9" s="43"/>
      <c r="U9" s="43"/>
      <c r="V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" s="39" t="str">
        <f>IFERROR(Table143[[#This Row],[BASE PRICE PER ITEM2]]*Table143[[#This Row],[TOTAL BASE STOCK QUANTITY]],"")</f>
        <v/>
      </c>
      <c r="X9" s="39" t="str">
        <f>IFERROR(Table143[[#This Row],[LAST SALE PRICE PER ITEM]]*Table143[[#This Row],[TOTAL BASE STOCK QUANTITY]], "")</f>
        <v/>
      </c>
      <c r="Y9" s="44" t="str">
        <f>IF(O9="",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" s="39" t="str">
        <f>IFERROR(Table143[[#This Row],[SALE PRICE PER ITEM]]*Table143[[#This Row],[TOTAL REMAINING STOCK QUANTITY]],"")</f>
        <v/>
      </c>
      <c r="AH9" s="41"/>
    </row>
    <row r="10" spans="1:34" ht="98.4" customHeight="1" thickBot="1" x14ac:dyDescent="0.3">
      <c r="B10" s="34" t="s">
        <v>474</v>
      </c>
      <c r="C10" s="42"/>
      <c r="D10" s="83" t="str">
        <f>IF(Table143[[#This Row],[TOTAL BASE STOCK QUANTITY]]= "", "", IF(Table143[[#This Row],[TOTAL BASE STOCK QUANTITY]] &lt;1,"Out of Stock","Avaliable"))</f>
        <v/>
      </c>
      <c r="E10" s="36"/>
      <c r="F10" s="36"/>
      <c r="G10" s="42"/>
      <c r="H10" s="91"/>
      <c r="I10" s="98"/>
      <c r="J10" s="117"/>
      <c r="K1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" s="72" t="str">
        <f>IFERROR(IF(NOT(ISBLANK(Table143[[#This Row],[BASE PRICE PER ITEM2]])), Table143[[#This Row],[BASE PRICE PER ITEM2]] + $M$2, ""), "")</f>
        <v/>
      </c>
      <c r="M10" s="111"/>
      <c r="N1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" s="43"/>
      <c r="P10" s="43"/>
      <c r="Q10" s="43"/>
      <c r="R10" s="43"/>
      <c r="S10" s="43"/>
      <c r="T10" s="43"/>
      <c r="U10" s="43"/>
      <c r="V1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" s="39" t="str">
        <f>IFERROR(Table143[[#This Row],[BASE PRICE PER ITEM2]]*Table143[[#This Row],[TOTAL BASE STOCK QUANTITY]],"")</f>
        <v/>
      </c>
      <c r="X10" s="39" t="str">
        <f>IFERROR(Table143[[#This Row],[LAST SALE PRICE PER ITEM]]*Table143[[#This Row],[TOTAL BASE STOCK QUANTITY]], "")</f>
        <v/>
      </c>
      <c r="Y10" s="44" t="str">
        <f>IF(O10="",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" s="39" t="str">
        <f>IFERROR(Table143[[#This Row],[SALE PRICE PER ITEM]]*Table143[[#This Row],[TOTAL REMAINING STOCK QUANTITY]],"")</f>
        <v/>
      </c>
      <c r="AH10" s="41"/>
    </row>
    <row r="11" spans="1:34" ht="98.4" customHeight="1" thickBot="1" x14ac:dyDescent="0.3">
      <c r="B11" s="34" t="s">
        <v>475</v>
      </c>
      <c r="C11" s="42"/>
      <c r="D11" s="83" t="str">
        <f>IF(Table143[[#This Row],[TOTAL BASE STOCK QUANTITY]]= "", "", IF(Table143[[#This Row],[TOTAL BASE STOCK QUANTITY]] &lt;1,"Out of Stock","Avaliable"))</f>
        <v/>
      </c>
      <c r="E11" s="36"/>
      <c r="F11" s="36"/>
      <c r="G11" s="42"/>
      <c r="H11" s="91"/>
      <c r="I11" s="98"/>
      <c r="J11" s="117"/>
      <c r="K1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" s="72" t="str">
        <f>IFERROR(IF(NOT(ISBLANK(Table143[[#This Row],[BASE PRICE PER ITEM2]])), Table143[[#This Row],[BASE PRICE PER ITEM2]] + $M$2, ""), "")</f>
        <v/>
      </c>
      <c r="M11" s="111"/>
      <c r="N1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" s="43"/>
      <c r="P11" s="43"/>
      <c r="Q11" s="43"/>
      <c r="R11" s="43"/>
      <c r="S11" s="43"/>
      <c r="T11" s="43"/>
      <c r="U11" s="43"/>
      <c r="V1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" s="39" t="str">
        <f>IFERROR(Table143[[#This Row],[BASE PRICE PER ITEM2]]*Table143[[#This Row],[TOTAL BASE STOCK QUANTITY]],"")</f>
        <v/>
      </c>
      <c r="X11" s="39" t="str">
        <f>IFERROR(Table143[[#This Row],[LAST SALE PRICE PER ITEM]]*Table143[[#This Row],[TOTAL BASE STOCK QUANTITY]], "")</f>
        <v/>
      </c>
      <c r="Y11" s="44" t="str">
        <f>IF(O11="",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" s="39" t="str">
        <f>IFERROR(Table143[[#This Row],[SALE PRICE PER ITEM]]*Table143[[#This Row],[TOTAL REMAINING STOCK QUANTITY]],"")</f>
        <v/>
      </c>
      <c r="AH11" s="41"/>
    </row>
    <row r="12" spans="1:34" ht="98.4" customHeight="1" thickBot="1" x14ac:dyDescent="0.3">
      <c r="B12" s="34" t="s">
        <v>476</v>
      </c>
      <c r="C12" s="42"/>
      <c r="D12" s="83" t="str">
        <f>IF(Table143[[#This Row],[TOTAL BASE STOCK QUANTITY]]= "", "", IF(Table143[[#This Row],[TOTAL BASE STOCK QUANTITY]] &lt;1,"Out of Stock","Avaliable"))</f>
        <v/>
      </c>
      <c r="E12" s="36"/>
      <c r="F12" s="36"/>
      <c r="G12" s="42"/>
      <c r="H12" s="91"/>
      <c r="I12" s="98"/>
      <c r="J12" s="117"/>
      <c r="K1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" s="72" t="str">
        <f>IFERROR(IF(NOT(ISBLANK(Table143[[#This Row],[BASE PRICE PER ITEM2]])), Table143[[#This Row],[BASE PRICE PER ITEM2]] + $M$2, ""), "")</f>
        <v/>
      </c>
      <c r="M12" s="111"/>
      <c r="N1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" s="43"/>
      <c r="P12" s="43"/>
      <c r="Q12" s="43"/>
      <c r="R12" s="43"/>
      <c r="S12" s="43"/>
      <c r="T12" s="43"/>
      <c r="U12" s="43"/>
      <c r="V1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" s="39" t="str">
        <f>IFERROR(Table143[[#This Row],[BASE PRICE PER ITEM2]]*Table143[[#This Row],[TOTAL BASE STOCK QUANTITY]],"")</f>
        <v/>
      </c>
      <c r="X12" s="39" t="str">
        <f>IFERROR(Table143[[#This Row],[LAST SALE PRICE PER ITEM]]*Table143[[#This Row],[TOTAL BASE STOCK QUANTITY]], "")</f>
        <v/>
      </c>
      <c r="Y12" s="44" t="str">
        <f>IF(O12="",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" s="39" t="str">
        <f>IFERROR(Table143[[#This Row],[SALE PRICE PER ITEM]]*Table143[[#This Row],[TOTAL REMAINING STOCK QUANTITY]],"")</f>
        <v/>
      </c>
      <c r="AH12" s="41"/>
    </row>
    <row r="13" spans="1:34" ht="98.4" customHeight="1" thickBot="1" x14ac:dyDescent="0.3">
      <c r="B13" s="34" t="s">
        <v>477</v>
      </c>
      <c r="C13" s="42"/>
      <c r="D13" s="83" t="str">
        <f>IF(Table143[[#This Row],[TOTAL BASE STOCK QUANTITY]]= "", "", IF(Table143[[#This Row],[TOTAL BASE STOCK QUANTITY]] &lt;1,"Out of Stock","Avaliable"))</f>
        <v/>
      </c>
      <c r="E13" s="36"/>
      <c r="F13" s="36"/>
      <c r="G13" s="42"/>
      <c r="H13" s="91"/>
      <c r="I13" s="98"/>
      <c r="J13" s="117"/>
      <c r="K1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" s="72" t="str">
        <f>IFERROR(IF(NOT(ISBLANK(Table143[[#This Row],[BASE PRICE PER ITEM2]])), Table143[[#This Row],[BASE PRICE PER ITEM2]] + $M$2, ""), "")</f>
        <v/>
      </c>
      <c r="M13" s="111"/>
      <c r="N1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" s="43"/>
      <c r="P13" s="43"/>
      <c r="Q13" s="43"/>
      <c r="R13" s="43"/>
      <c r="S13" s="43"/>
      <c r="T13" s="43"/>
      <c r="U13" s="43"/>
      <c r="V1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" s="39" t="str">
        <f>IFERROR(Table143[[#This Row],[BASE PRICE PER ITEM2]]*Table143[[#This Row],[TOTAL BASE STOCK QUANTITY]],"")</f>
        <v/>
      </c>
      <c r="X13" s="39" t="str">
        <f>IFERROR(Table143[[#This Row],[LAST SALE PRICE PER ITEM]]*Table143[[#This Row],[TOTAL BASE STOCK QUANTITY]], "")</f>
        <v/>
      </c>
      <c r="Y13" s="44" t="str">
        <f>IF(O13="",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" s="39" t="str">
        <f>IFERROR(Table143[[#This Row],[SALE PRICE PER ITEM]]*Table143[[#This Row],[TOTAL REMAINING STOCK QUANTITY]],"")</f>
        <v/>
      </c>
      <c r="AH13" s="41"/>
    </row>
    <row r="14" spans="1:34" ht="98.4" customHeight="1" thickBot="1" x14ac:dyDescent="0.3">
      <c r="B14" s="34" t="s">
        <v>478</v>
      </c>
      <c r="C14" s="42"/>
      <c r="D14" s="83" t="str">
        <f>IF(Table143[[#This Row],[TOTAL BASE STOCK QUANTITY]]= "", "", IF(Table143[[#This Row],[TOTAL BASE STOCK QUANTITY]] &lt;1,"Out of Stock","Avaliable"))</f>
        <v/>
      </c>
      <c r="E14" s="36"/>
      <c r="F14" s="36"/>
      <c r="G14" s="42"/>
      <c r="H14" s="91"/>
      <c r="I14" s="98"/>
      <c r="J14" s="117"/>
      <c r="K1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" s="72" t="str">
        <f>IFERROR(IF(NOT(ISBLANK(Table143[[#This Row],[BASE PRICE PER ITEM2]])), Table143[[#This Row],[BASE PRICE PER ITEM2]] + $M$2, ""), "")</f>
        <v/>
      </c>
      <c r="M14" s="111"/>
      <c r="N1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" s="43"/>
      <c r="P14" s="43"/>
      <c r="Q14" s="43"/>
      <c r="R14" s="43"/>
      <c r="S14" s="43"/>
      <c r="T14" s="43"/>
      <c r="U14" s="43"/>
      <c r="V1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" s="39" t="str">
        <f>IFERROR(Table143[[#This Row],[BASE PRICE PER ITEM2]]*Table143[[#This Row],[TOTAL BASE STOCK QUANTITY]],"")</f>
        <v/>
      </c>
      <c r="X14" s="39" t="str">
        <f>IFERROR(Table143[[#This Row],[LAST SALE PRICE PER ITEM]]*Table143[[#This Row],[TOTAL BASE STOCK QUANTITY]], "")</f>
        <v/>
      </c>
      <c r="Y14" s="44" t="str">
        <f>IF(O14="",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" s="39" t="str">
        <f>IFERROR(Table143[[#This Row],[SALE PRICE PER ITEM]]*Table143[[#This Row],[TOTAL REMAINING STOCK QUANTITY]],"")</f>
        <v/>
      </c>
      <c r="AH14" s="41"/>
    </row>
    <row r="15" spans="1:34" ht="98.4" customHeight="1" thickBot="1" x14ac:dyDescent="0.3">
      <c r="B15" s="34" t="s">
        <v>479</v>
      </c>
      <c r="C15" s="42"/>
      <c r="D15" s="83" t="str">
        <f>IF(Table143[[#This Row],[TOTAL BASE STOCK QUANTITY]]= "", "", IF(Table143[[#This Row],[TOTAL BASE STOCK QUANTITY]] &lt;1,"Out of Stock","Avaliable"))</f>
        <v/>
      </c>
      <c r="E15" s="36"/>
      <c r="F15" s="36"/>
      <c r="G15" s="42"/>
      <c r="H15" s="91"/>
      <c r="I15" s="98"/>
      <c r="J15" s="117"/>
      <c r="K1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" s="72" t="str">
        <f>IFERROR(IF(NOT(ISBLANK(Table143[[#This Row],[BASE PRICE PER ITEM2]])), Table143[[#This Row],[BASE PRICE PER ITEM2]] + $M$2, ""), "")</f>
        <v/>
      </c>
      <c r="M15" s="111"/>
      <c r="N1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" s="43"/>
      <c r="P15" s="43"/>
      <c r="Q15" s="43"/>
      <c r="R15" s="43"/>
      <c r="S15" s="43"/>
      <c r="T15" s="43"/>
      <c r="U15" s="43"/>
      <c r="V1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" s="39" t="str">
        <f>IFERROR(Table143[[#This Row],[BASE PRICE PER ITEM2]]*Table143[[#This Row],[TOTAL BASE STOCK QUANTITY]],"")</f>
        <v/>
      </c>
      <c r="X15" s="39" t="str">
        <f>IFERROR(Table143[[#This Row],[LAST SALE PRICE PER ITEM]]*Table143[[#This Row],[TOTAL BASE STOCK QUANTITY]], "")</f>
        <v/>
      </c>
      <c r="Y15" s="44" t="str">
        <f>IF(O15="",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" s="39" t="str">
        <f>IFERROR(Table143[[#This Row],[SALE PRICE PER ITEM]]*Table143[[#This Row],[TOTAL REMAINING STOCK QUANTITY]],"")</f>
        <v/>
      </c>
      <c r="AH15" s="41"/>
    </row>
    <row r="16" spans="1:34" ht="98.4" customHeight="1" thickBot="1" x14ac:dyDescent="0.3">
      <c r="B16" s="34" t="s">
        <v>480</v>
      </c>
      <c r="C16" s="42"/>
      <c r="D16" s="83" t="str">
        <f>IF(Table143[[#This Row],[TOTAL BASE STOCK QUANTITY]]= "", "", IF(Table143[[#This Row],[TOTAL BASE STOCK QUANTITY]] &lt;1,"Out of Stock","Avaliable"))</f>
        <v/>
      </c>
      <c r="E16" s="36"/>
      <c r="F16" s="36"/>
      <c r="G16" s="42"/>
      <c r="H16" s="91"/>
      <c r="I16" s="98"/>
      <c r="J16" s="117"/>
      <c r="K1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" s="72" t="str">
        <f>IFERROR(IF(NOT(ISBLANK(Table143[[#This Row],[BASE PRICE PER ITEM2]])), Table143[[#This Row],[BASE PRICE PER ITEM2]] + $M$2, ""), "")</f>
        <v/>
      </c>
      <c r="M16" s="111"/>
      <c r="N1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" s="43"/>
      <c r="P16" s="43"/>
      <c r="Q16" s="43"/>
      <c r="R16" s="43"/>
      <c r="S16" s="43"/>
      <c r="T16" s="43"/>
      <c r="U16" s="43"/>
      <c r="V1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" s="39" t="str">
        <f>IFERROR(Table143[[#This Row],[BASE PRICE PER ITEM2]]*Table143[[#This Row],[TOTAL BASE STOCK QUANTITY]],"")</f>
        <v/>
      </c>
      <c r="X16" s="39" t="str">
        <f>IFERROR(Table143[[#This Row],[LAST SALE PRICE PER ITEM]]*Table143[[#This Row],[TOTAL BASE STOCK QUANTITY]], "")</f>
        <v/>
      </c>
      <c r="Y16" s="44" t="str">
        <f>IF(O16="",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" s="39" t="str">
        <f>IFERROR(Table143[[#This Row],[SALE PRICE PER ITEM]]*Table143[[#This Row],[TOTAL REMAINING STOCK QUANTITY]],"")</f>
        <v/>
      </c>
      <c r="AH16" s="41"/>
    </row>
    <row r="17" spans="2:34" ht="98.4" customHeight="1" thickBot="1" x14ac:dyDescent="0.3">
      <c r="B17" s="34" t="s">
        <v>481</v>
      </c>
      <c r="C17" s="42"/>
      <c r="D17" s="83" t="str">
        <f>IF(Table143[[#This Row],[TOTAL BASE STOCK QUANTITY]]= "", "", IF(Table143[[#This Row],[TOTAL BASE STOCK QUANTITY]] &lt;1,"Out of Stock","Avaliable"))</f>
        <v/>
      </c>
      <c r="E17" s="36"/>
      <c r="F17" s="36"/>
      <c r="G17" s="42"/>
      <c r="H17" s="91"/>
      <c r="I17" s="98"/>
      <c r="J17" s="117"/>
      <c r="K1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" s="72" t="str">
        <f>IFERROR(IF(NOT(ISBLANK(Table143[[#This Row],[BASE PRICE PER ITEM2]])), Table143[[#This Row],[BASE PRICE PER ITEM2]] + $M$2, ""), "")</f>
        <v/>
      </c>
      <c r="M17" s="111"/>
      <c r="N1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" s="43"/>
      <c r="P17" s="43"/>
      <c r="Q17" s="43"/>
      <c r="R17" s="43"/>
      <c r="S17" s="43"/>
      <c r="T17" s="43"/>
      <c r="U17" s="43"/>
      <c r="V1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" s="39" t="str">
        <f>IFERROR(Table143[[#This Row],[BASE PRICE PER ITEM2]]*Table143[[#This Row],[TOTAL BASE STOCK QUANTITY]],"")</f>
        <v/>
      </c>
      <c r="X17" s="39" t="str">
        <f>IFERROR(Table143[[#This Row],[LAST SALE PRICE PER ITEM]]*Table143[[#This Row],[TOTAL BASE STOCK QUANTITY]], "")</f>
        <v/>
      </c>
      <c r="Y17" s="44" t="str">
        <f>IF(O17="",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" s="39" t="str">
        <f>IFERROR(Table143[[#This Row],[SALE PRICE PER ITEM]]*Table143[[#This Row],[TOTAL REMAINING STOCK QUANTITY]],"")</f>
        <v/>
      </c>
      <c r="AH17" s="41"/>
    </row>
    <row r="18" spans="2:34" ht="98.4" customHeight="1" thickBot="1" x14ac:dyDescent="0.3">
      <c r="B18" s="34" t="s">
        <v>482</v>
      </c>
      <c r="C18" s="42"/>
      <c r="D18" s="83" t="str">
        <f>IF(Table143[[#This Row],[TOTAL BASE STOCK QUANTITY]]= "", "", IF(Table143[[#This Row],[TOTAL BASE STOCK QUANTITY]] &lt;1,"Out of Stock","Avaliable"))</f>
        <v/>
      </c>
      <c r="E18" s="36"/>
      <c r="F18" s="36"/>
      <c r="G18" s="42"/>
      <c r="H18" s="91"/>
      <c r="I18" s="98"/>
      <c r="J18" s="117"/>
      <c r="K1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" s="72" t="str">
        <f>IFERROR(IF(NOT(ISBLANK(Table143[[#This Row],[BASE PRICE PER ITEM2]])), Table143[[#This Row],[BASE PRICE PER ITEM2]] + $M$2, ""), "")</f>
        <v/>
      </c>
      <c r="M18" s="111"/>
      <c r="N1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" s="43"/>
      <c r="P18" s="43"/>
      <c r="Q18" s="43"/>
      <c r="R18" s="43"/>
      <c r="S18" s="43"/>
      <c r="T18" s="43"/>
      <c r="U18" s="43"/>
      <c r="V1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" s="39" t="str">
        <f>IFERROR(Table143[[#This Row],[BASE PRICE PER ITEM2]]*Table143[[#This Row],[TOTAL BASE STOCK QUANTITY]],"")</f>
        <v/>
      </c>
      <c r="X18" s="39" t="str">
        <f>IFERROR(Table143[[#This Row],[LAST SALE PRICE PER ITEM]]*Table143[[#This Row],[TOTAL BASE STOCK QUANTITY]], "")</f>
        <v/>
      </c>
      <c r="Y18" s="44" t="str">
        <f>IF(O18="",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" s="39" t="str">
        <f>IFERROR(Table143[[#This Row],[SALE PRICE PER ITEM]]*Table143[[#This Row],[TOTAL REMAINING STOCK QUANTITY]],"")</f>
        <v/>
      </c>
      <c r="AH18" s="41"/>
    </row>
    <row r="19" spans="2:34" ht="98.4" customHeight="1" thickBot="1" x14ac:dyDescent="0.3">
      <c r="B19" s="34" t="s">
        <v>483</v>
      </c>
      <c r="C19" s="42"/>
      <c r="D19" s="83" t="str">
        <f>IF(Table143[[#This Row],[TOTAL BASE STOCK QUANTITY]]= "", "", IF(Table143[[#This Row],[TOTAL BASE STOCK QUANTITY]] &lt;1,"Out of Stock","Avaliable"))</f>
        <v/>
      </c>
      <c r="E19" s="36"/>
      <c r="F19" s="36"/>
      <c r="G19" s="42"/>
      <c r="H19" s="91"/>
      <c r="I19" s="98"/>
      <c r="J19" s="117"/>
      <c r="K1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" s="72" t="str">
        <f>IFERROR(IF(NOT(ISBLANK(Table143[[#This Row],[BASE PRICE PER ITEM2]])), Table143[[#This Row],[BASE PRICE PER ITEM2]] + $M$2, ""), "")</f>
        <v/>
      </c>
      <c r="M19" s="111"/>
      <c r="N1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" s="43"/>
      <c r="P19" s="43"/>
      <c r="Q19" s="43"/>
      <c r="R19" s="43"/>
      <c r="S19" s="43"/>
      <c r="T19" s="43"/>
      <c r="U19" s="43"/>
      <c r="V1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" s="39" t="str">
        <f>IFERROR(Table143[[#This Row],[BASE PRICE PER ITEM2]]*Table143[[#This Row],[TOTAL BASE STOCK QUANTITY]],"")</f>
        <v/>
      </c>
      <c r="X19" s="39" t="str">
        <f>IFERROR(Table143[[#This Row],[LAST SALE PRICE PER ITEM]]*Table143[[#This Row],[TOTAL BASE STOCK QUANTITY]], "")</f>
        <v/>
      </c>
      <c r="Y19" s="44" t="str">
        <f>IF(O19="",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" s="39" t="str">
        <f>IFERROR(Table143[[#This Row],[SALE PRICE PER ITEM]]*Table143[[#This Row],[TOTAL REMAINING STOCK QUANTITY]],"")</f>
        <v/>
      </c>
      <c r="AH19" s="41"/>
    </row>
    <row r="20" spans="2:34" ht="98.4" customHeight="1" thickBot="1" x14ac:dyDescent="0.3">
      <c r="B20" s="34" t="s">
        <v>484</v>
      </c>
      <c r="C20" s="42"/>
      <c r="D20" s="83" t="str">
        <f>IF(Table143[[#This Row],[TOTAL BASE STOCK QUANTITY]]= "", "", IF(Table143[[#This Row],[TOTAL BASE STOCK QUANTITY]] &lt;1,"Out of Stock","Avaliable"))</f>
        <v/>
      </c>
      <c r="E20" s="36"/>
      <c r="F20" s="36"/>
      <c r="G20" s="42"/>
      <c r="H20" s="91"/>
      <c r="I20" s="98"/>
      <c r="J20" s="117"/>
      <c r="K2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" s="72" t="str">
        <f>IFERROR(IF(NOT(ISBLANK(Table143[[#This Row],[BASE PRICE PER ITEM2]])), Table143[[#This Row],[BASE PRICE PER ITEM2]] + $M$2, ""), "")</f>
        <v/>
      </c>
      <c r="M20" s="111"/>
      <c r="N2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" s="43"/>
      <c r="P20" s="43"/>
      <c r="Q20" s="43"/>
      <c r="R20" s="43"/>
      <c r="S20" s="43"/>
      <c r="T20" s="43"/>
      <c r="U20" s="43"/>
      <c r="V2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" s="39" t="str">
        <f>IFERROR(Table143[[#This Row],[BASE PRICE PER ITEM2]]*Table143[[#This Row],[TOTAL BASE STOCK QUANTITY]],"")</f>
        <v/>
      </c>
      <c r="X20" s="39" t="str">
        <f>IFERROR(Table143[[#This Row],[LAST SALE PRICE PER ITEM]]*Table143[[#This Row],[TOTAL BASE STOCK QUANTITY]], "")</f>
        <v/>
      </c>
      <c r="Y20" s="44" t="str">
        <f>IF(O20="",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" s="39" t="str">
        <f>IFERROR(Table143[[#This Row],[SALE PRICE PER ITEM]]*Table143[[#This Row],[TOTAL REMAINING STOCK QUANTITY]],"")</f>
        <v/>
      </c>
      <c r="AH20" s="41"/>
    </row>
    <row r="21" spans="2:34" ht="98.4" customHeight="1" thickBot="1" x14ac:dyDescent="0.3">
      <c r="B21" s="34" t="s">
        <v>485</v>
      </c>
      <c r="C21" s="42"/>
      <c r="D21" s="83" t="str">
        <f>IF(Table143[[#This Row],[TOTAL BASE STOCK QUANTITY]]= "", "", IF(Table143[[#This Row],[TOTAL BASE STOCK QUANTITY]] &lt;1,"Out of Stock","Avaliable"))</f>
        <v/>
      </c>
      <c r="E21" s="36"/>
      <c r="F21" s="36"/>
      <c r="G21" s="42"/>
      <c r="H21" s="91"/>
      <c r="I21" s="98"/>
      <c r="J21" s="117"/>
      <c r="K2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" s="72" t="str">
        <f>IFERROR(IF(NOT(ISBLANK(Table143[[#This Row],[BASE PRICE PER ITEM2]])), Table143[[#This Row],[BASE PRICE PER ITEM2]] + $M$2, ""), "")</f>
        <v/>
      </c>
      <c r="M21" s="111"/>
      <c r="N2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" s="43"/>
      <c r="P21" s="43"/>
      <c r="Q21" s="43"/>
      <c r="R21" s="43"/>
      <c r="S21" s="43"/>
      <c r="T21" s="43"/>
      <c r="U21" s="43"/>
      <c r="V2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" s="39" t="str">
        <f>IFERROR(Table143[[#This Row],[BASE PRICE PER ITEM2]]*Table143[[#This Row],[TOTAL BASE STOCK QUANTITY]],"")</f>
        <v/>
      </c>
      <c r="X21" s="39" t="str">
        <f>IFERROR(Table143[[#This Row],[LAST SALE PRICE PER ITEM]]*Table143[[#This Row],[TOTAL BASE STOCK QUANTITY]], "")</f>
        <v/>
      </c>
      <c r="Y21" s="44" t="str">
        <f>IF(O21="",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" s="39" t="str">
        <f>IFERROR(Table143[[#This Row],[SALE PRICE PER ITEM]]*Table143[[#This Row],[TOTAL REMAINING STOCK QUANTITY]],"")</f>
        <v/>
      </c>
      <c r="AH21" s="41"/>
    </row>
    <row r="22" spans="2:34" ht="98.4" customHeight="1" thickBot="1" x14ac:dyDescent="0.3">
      <c r="B22" s="34" t="s">
        <v>486</v>
      </c>
      <c r="C22" s="42"/>
      <c r="D22" s="83" t="str">
        <f>IF(Table143[[#This Row],[TOTAL BASE STOCK QUANTITY]]= "", "", IF(Table143[[#This Row],[TOTAL BASE STOCK QUANTITY]] &lt;1,"Out of Stock","Avaliable"))</f>
        <v/>
      </c>
      <c r="E22" s="36"/>
      <c r="F22" s="36"/>
      <c r="G22" s="42"/>
      <c r="H22" s="91"/>
      <c r="I22" s="98"/>
      <c r="J22" s="117"/>
      <c r="K2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" s="72" t="str">
        <f>IFERROR(IF(NOT(ISBLANK(Table143[[#This Row],[BASE PRICE PER ITEM2]])), Table143[[#This Row],[BASE PRICE PER ITEM2]] + $M$2, ""), "")</f>
        <v/>
      </c>
      <c r="M22" s="111"/>
      <c r="N2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" s="43"/>
      <c r="P22" s="43"/>
      <c r="Q22" s="43"/>
      <c r="R22" s="43"/>
      <c r="S22" s="43"/>
      <c r="T22" s="43"/>
      <c r="U22" s="43"/>
      <c r="V2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" s="39" t="str">
        <f>IFERROR(Table143[[#This Row],[BASE PRICE PER ITEM2]]*Table143[[#This Row],[TOTAL BASE STOCK QUANTITY]],"")</f>
        <v/>
      </c>
      <c r="X22" s="39" t="str">
        <f>IFERROR(Table143[[#This Row],[LAST SALE PRICE PER ITEM]]*Table143[[#This Row],[TOTAL BASE STOCK QUANTITY]], "")</f>
        <v/>
      </c>
      <c r="Y22" s="44" t="str">
        <f>IF(O22="",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" s="39" t="str">
        <f>IFERROR(Table143[[#This Row],[SALE PRICE PER ITEM]]*Table143[[#This Row],[TOTAL REMAINING STOCK QUANTITY]],"")</f>
        <v/>
      </c>
      <c r="AH22" s="41"/>
    </row>
    <row r="23" spans="2:34" ht="98.4" customHeight="1" thickBot="1" x14ac:dyDescent="0.3">
      <c r="B23" s="34" t="s">
        <v>487</v>
      </c>
      <c r="C23" s="42"/>
      <c r="D23" s="83" t="str">
        <f>IF(Table143[[#This Row],[TOTAL BASE STOCK QUANTITY]]= "", "", IF(Table143[[#This Row],[TOTAL BASE STOCK QUANTITY]] &lt;1,"Out of Stock","Avaliable"))</f>
        <v/>
      </c>
      <c r="E23" s="36"/>
      <c r="F23" s="36"/>
      <c r="G23" s="42"/>
      <c r="H23" s="91"/>
      <c r="I23" s="98"/>
      <c r="J23" s="117"/>
      <c r="K2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" s="72" t="str">
        <f>IFERROR(IF(NOT(ISBLANK(Table143[[#This Row],[BASE PRICE PER ITEM2]])), Table143[[#This Row],[BASE PRICE PER ITEM2]] + $M$2, ""), "")</f>
        <v/>
      </c>
      <c r="M23" s="111"/>
      <c r="N2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" s="43"/>
      <c r="P23" s="43"/>
      <c r="Q23" s="43"/>
      <c r="R23" s="43"/>
      <c r="S23" s="43"/>
      <c r="T23" s="43"/>
      <c r="U23" s="43"/>
      <c r="V2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" s="39" t="str">
        <f>IFERROR(Table143[[#This Row],[BASE PRICE PER ITEM2]]*Table143[[#This Row],[TOTAL BASE STOCK QUANTITY]],"")</f>
        <v/>
      </c>
      <c r="X23" s="39" t="str">
        <f>IFERROR(Table143[[#This Row],[LAST SALE PRICE PER ITEM]]*Table143[[#This Row],[TOTAL BASE STOCK QUANTITY]], "")</f>
        <v/>
      </c>
      <c r="Y23" s="44" t="str">
        <f>IF(O23="",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" s="39" t="str">
        <f>IFERROR(Table143[[#This Row],[SALE PRICE PER ITEM]]*Table143[[#This Row],[TOTAL REMAINING STOCK QUANTITY]],"")</f>
        <v/>
      </c>
      <c r="AH23" s="41"/>
    </row>
    <row r="24" spans="2:34" ht="98.4" customHeight="1" thickBot="1" x14ac:dyDescent="0.3">
      <c r="B24" s="34" t="s">
        <v>488</v>
      </c>
      <c r="C24" s="42"/>
      <c r="D24" s="83" t="str">
        <f>IF(Table143[[#This Row],[TOTAL BASE STOCK QUANTITY]]= "", "", IF(Table143[[#This Row],[TOTAL BASE STOCK QUANTITY]] &lt;1,"Out of Stock","Avaliable"))</f>
        <v/>
      </c>
      <c r="E24" s="36"/>
      <c r="F24" s="36"/>
      <c r="G24" s="42"/>
      <c r="H24" s="91"/>
      <c r="I24" s="98"/>
      <c r="J24" s="117"/>
      <c r="K2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" s="72" t="str">
        <f>IFERROR(IF(NOT(ISBLANK(Table143[[#This Row],[BASE PRICE PER ITEM2]])), Table143[[#This Row],[BASE PRICE PER ITEM2]] + $M$2, ""), "")</f>
        <v/>
      </c>
      <c r="M24" s="111"/>
      <c r="N2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" s="43"/>
      <c r="P24" s="43"/>
      <c r="Q24" s="43"/>
      <c r="R24" s="43"/>
      <c r="S24" s="43"/>
      <c r="T24" s="43"/>
      <c r="U24" s="43"/>
      <c r="V2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" s="39" t="str">
        <f>IFERROR(Table143[[#This Row],[BASE PRICE PER ITEM2]]*Table143[[#This Row],[TOTAL BASE STOCK QUANTITY]],"")</f>
        <v/>
      </c>
      <c r="X24" s="39" t="str">
        <f>IFERROR(Table143[[#This Row],[LAST SALE PRICE PER ITEM]]*Table143[[#This Row],[TOTAL BASE STOCK QUANTITY]], "")</f>
        <v/>
      </c>
      <c r="Y24" s="44" t="str">
        <f>IF(O24="",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" s="39" t="str">
        <f>IFERROR(Table143[[#This Row],[SALE PRICE PER ITEM]]*Table143[[#This Row],[TOTAL REMAINING STOCK QUANTITY]],"")</f>
        <v/>
      </c>
      <c r="AH24" s="41"/>
    </row>
    <row r="25" spans="2:34" ht="98.4" customHeight="1" thickBot="1" x14ac:dyDescent="0.3">
      <c r="B25" s="34" t="s">
        <v>489</v>
      </c>
      <c r="C25" s="42"/>
      <c r="D25" s="83" t="str">
        <f>IF(Table143[[#This Row],[TOTAL BASE STOCK QUANTITY]]= "", "", IF(Table143[[#This Row],[TOTAL BASE STOCK QUANTITY]] &lt;1,"Out of Stock","Avaliable"))</f>
        <v/>
      </c>
      <c r="E25" s="36"/>
      <c r="F25" s="36"/>
      <c r="G25" s="42"/>
      <c r="H25" s="91"/>
      <c r="I25" s="98"/>
      <c r="J25" s="117"/>
      <c r="K2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" s="72" t="str">
        <f>IFERROR(IF(NOT(ISBLANK(Table143[[#This Row],[BASE PRICE PER ITEM2]])), Table143[[#This Row],[BASE PRICE PER ITEM2]] + $M$2, ""), "")</f>
        <v/>
      </c>
      <c r="M25" s="111"/>
      <c r="N2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" s="43"/>
      <c r="P25" s="43"/>
      <c r="Q25" s="43"/>
      <c r="R25" s="43"/>
      <c r="S25" s="43"/>
      <c r="T25" s="43"/>
      <c r="U25" s="43"/>
      <c r="V2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" s="39" t="str">
        <f>IFERROR(Table143[[#This Row],[BASE PRICE PER ITEM2]]*Table143[[#This Row],[TOTAL BASE STOCK QUANTITY]],"")</f>
        <v/>
      </c>
      <c r="X25" s="39" t="str">
        <f>IFERROR(Table143[[#This Row],[LAST SALE PRICE PER ITEM]]*Table143[[#This Row],[TOTAL BASE STOCK QUANTITY]], "")</f>
        <v/>
      </c>
      <c r="Y25" s="44" t="str">
        <f>IF(O25="",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" s="39" t="str">
        <f>IFERROR(Table143[[#This Row],[SALE PRICE PER ITEM]]*Table143[[#This Row],[TOTAL REMAINING STOCK QUANTITY]],"")</f>
        <v/>
      </c>
      <c r="AH25" s="41"/>
    </row>
    <row r="26" spans="2:34" ht="98.4" customHeight="1" thickBot="1" x14ac:dyDescent="0.3">
      <c r="B26" s="34" t="s">
        <v>490</v>
      </c>
      <c r="C26" s="42"/>
      <c r="D26" s="83" t="str">
        <f>IF(Table143[[#This Row],[TOTAL BASE STOCK QUANTITY]]= "", "", IF(Table143[[#This Row],[TOTAL BASE STOCK QUANTITY]] &lt;1,"Out of Stock","Avaliable"))</f>
        <v/>
      </c>
      <c r="E26" s="36"/>
      <c r="F26" s="36"/>
      <c r="G26" s="42"/>
      <c r="H26" s="91"/>
      <c r="I26" s="98"/>
      <c r="J26" s="117"/>
      <c r="K2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" s="72" t="str">
        <f>IFERROR(IF(NOT(ISBLANK(Table143[[#This Row],[BASE PRICE PER ITEM2]])), Table143[[#This Row],[BASE PRICE PER ITEM2]] + $M$2, ""), "")</f>
        <v/>
      </c>
      <c r="M26" s="111"/>
      <c r="N2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" s="43"/>
      <c r="P26" s="43"/>
      <c r="Q26" s="43"/>
      <c r="R26" s="43"/>
      <c r="S26" s="43"/>
      <c r="T26" s="43"/>
      <c r="U26" s="43"/>
      <c r="V2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" s="39" t="str">
        <f>IFERROR(Table143[[#This Row],[BASE PRICE PER ITEM2]]*Table143[[#This Row],[TOTAL BASE STOCK QUANTITY]],"")</f>
        <v/>
      </c>
      <c r="X26" s="39" t="str">
        <f>IFERROR(Table143[[#This Row],[LAST SALE PRICE PER ITEM]]*Table143[[#This Row],[TOTAL BASE STOCK QUANTITY]], "")</f>
        <v/>
      </c>
      <c r="Y26" s="44" t="str">
        <f>IF(O26="",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" s="39" t="str">
        <f>IFERROR(Table143[[#This Row],[SALE PRICE PER ITEM]]*Table143[[#This Row],[TOTAL REMAINING STOCK QUANTITY]],"")</f>
        <v/>
      </c>
      <c r="AH26" s="41"/>
    </row>
    <row r="27" spans="2:34" ht="98.4" customHeight="1" thickBot="1" x14ac:dyDescent="0.3">
      <c r="B27" s="34" t="s">
        <v>491</v>
      </c>
      <c r="C27" s="42"/>
      <c r="D27" s="83" t="str">
        <f>IF(Table143[[#This Row],[TOTAL BASE STOCK QUANTITY]]= "", "", IF(Table143[[#This Row],[TOTAL BASE STOCK QUANTITY]] &lt;1,"Out of Stock","Avaliable"))</f>
        <v/>
      </c>
      <c r="E27" s="36"/>
      <c r="F27" s="36"/>
      <c r="G27" s="42"/>
      <c r="H27" s="91"/>
      <c r="I27" s="98"/>
      <c r="J27" s="117"/>
      <c r="K2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" s="72" t="str">
        <f>IFERROR(IF(NOT(ISBLANK(Table143[[#This Row],[BASE PRICE PER ITEM2]])), Table143[[#This Row],[BASE PRICE PER ITEM2]] + $M$2, ""), "")</f>
        <v/>
      </c>
      <c r="M27" s="111"/>
      <c r="N2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" s="43"/>
      <c r="P27" s="43"/>
      <c r="Q27" s="43"/>
      <c r="R27" s="43"/>
      <c r="S27" s="43"/>
      <c r="T27" s="43"/>
      <c r="U27" s="43"/>
      <c r="V2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" s="39" t="str">
        <f>IFERROR(Table143[[#This Row],[BASE PRICE PER ITEM2]]*Table143[[#This Row],[TOTAL BASE STOCK QUANTITY]],"")</f>
        <v/>
      </c>
      <c r="X27" s="39" t="str">
        <f>IFERROR(Table143[[#This Row],[LAST SALE PRICE PER ITEM]]*Table143[[#This Row],[TOTAL BASE STOCK QUANTITY]], "")</f>
        <v/>
      </c>
      <c r="Y27" s="44" t="str">
        <f>IF(O27="",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" s="39" t="str">
        <f>IFERROR(Table143[[#This Row],[SALE PRICE PER ITEM]]*Table143[[#This Row],[TOTAL REMAINING STOCK QUANTITY]],"")</f>
        <v/>
      </c>
      <c r="AH27" s="41"/>
    </row>
    <row r="28" spans="2:34" ht="98.4" customHeight="1" thickBot="1" x14ac:dyDescent="0.3">
      <c r="B28" s="34" t="s">
        <v>492</v>
      </c>
      <c r="C28" s="42"/>
      <c r="D28" s="83" t="str">
        <f>IF(Table143[[#This Row],[TOTAL BASE STOCK QUANTITY]]= "", "", IF(Table143[[#This Row],[TOTAL BASE STOCK QUANTITY]] &lt;1,"Out of Stock","Avaliable"))</f>
        <v/>
      </c>
      <c r="E28" s="36"/>
      <c r="F28" s="36"/>
      <c r="G28" s="42"/>
      <c r="H28" s="91"/>
      <c r="I28" s="98"/>
      <c r="J28" s="117"/>
      <c r="K2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" s="72" t="str">
        <f>IFERROR(IF(NOT(ISBLANK(Table143[[#This Row],[BASE PRICE PER ITEM2]])), Table143[[#This Row],[BASE PRICE PER ITEM2]] + $M$2, ""), "")</f>
        <v/>
      </c>
      <c r="M28" s="111"/>
      <c r="N2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" s="43"/>
      <c r="P28" s="43"/>
      <c r="Q28" s="43"/>
      <c r="R28" s="43"/>
      <c r="S28" s="43"/>
      <c r="T28" s="43"/>
      <c r="U28" s="43"/>
      <c r="V2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" s="39" t="str">
        <f>IFERROR(Table143[[#This Row],[BASE PRICE PER ITEM2]]*Table143[[#This Row],[TOTAL BASE STOCK QUANTITY]],"")</f>
        <v/>
      </c>
      <c r="X28" s="39" t="str">
        <f>IFERROR(Table143[[#This Row],[LAST SALE PRICE PER ITEM]]*Table143[[#This Row],[TOTAL BASE STOCK QUANTITY]], "")</f>
        <v/>
      </c>
      <c r="Y28" s="44" t="str">
        <f>IF(O28="",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" s="39" t="str">
        <f>IFERROR(Table143[[#This Row],[SALE PRICE PER ITEM]]*Table143[[#This Row],[TOTAL REMAINING STOCK QUANTITY]],"")</f>
        <v/>
      </c>
      <c r="AH28" s="41"/>
    </row>
    <row r="29" spans="2:34" ht="98.4" customHeight="1" thickBot="1" x14ac:dyDescent="0.3">
      <c r="B29" s="34" t="s">
        <v>493</v>
      </c>
      <c r="C29" s="42"/>
      <c r="D29" s="83" t="str">
        <f>IF(Table143[[#This Row],[TOTAL BASE STOCK QUANTITY]]= "", "", IF(Table143[[#This Row],[TOTAL BASE STOCK QUANTITY]] &lt;1,"Out of Stock","Avaliable"))</f>
        <v/>
      </c>
      <c r="E29" s="36"/>
      <c r="F29" s="36"/>
      <c r="G29" s="42"/>
      <c r="H29" s="91"/>
      <c r="I29" s="98"/>
      <c r="J29" s="117"/>
      <c r="K2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" s="72" t="str">
        <f>IFERROR(IF(NOT(ISBLANK(Table143[[#This Row],[BASE PRICE PER ITEM2]])), Table143[[#This Row],[BASE PRICE PER ITEM2]] + $M$2, ""), "")</f>
        <v/>
      </c>
      <c r="M29" s="111"/>
      <c r="N2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" s="43"/>
      <c r="P29" s="43"/>
      <c r="Q29" s="43"/>
      <c r="R29" s="43"/>
      <c r="S29" s="43"/>
      <c r="T29" s="43"/>
      <c r="U29" s="43"/>
      <c r="V2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" s="39" t="str">
        <f>IFERROR(Table143[[#This Row],[BASE PRICE PER ITEM2]]*Table143[[#This Row],[TOTAL BASE STOCK QUANTITY]],"")</f>
        <v/>
      </c>
      <c r="X29" s="39" t="str">
        <f>IFERROR(Table143[[#This Row],[LAST SALE PRICE PER ITEM]]*Table143[[#This Row],[TOTAL BASE STOCK QUANTITY]], "")</f>
        <v/>
      </c>
      <c r="Y29" s="44" t="str">
        <f>IF(O29="",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" s="39" t="str">
        <f>IFERROR(Table143[[#This Row],[SALE PRICE PER ITEM]]*Table143[[#This Row],[TOTAL REMAINING STOCK QUANTITY]],"")</f>
        <v/>
      </c>
      <c r="AH29" s="41"/>
    </row>
    <row r="30" spans="2:34" ht="98.4" customHeight="1" thickBot="1" x14ac:dyDescent="0.3">
      <c r="B30" s="34" t="s">
        <v>494</v>
      </c>
      <c r="C30" s="42"/>
      <c r="D30" s="83" t="str">
        <f>IF(Table143[[#This Row],[TOTAL BASE STOCK QUANTITY]]= "", "", IF(Table143[[#This Row],[TOTAL BASE STOCK QUANTITY]] &lt;1,"Out of Stock","Avaliable"))</f>
        <v/>
      </c>
      <c r="E30" s="36"/>
      <c r="F30" s="36"/>
      <c r="G30" s="42"/>
      <c r="H30" s="91"/>
      <c r="I30" s="98"/>
      <c r="J30" s="117"/>
      <c r="K3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" s="72" t="str">
        <f>IFERROR(IF(NOT(ISBLANK(Table143[[#This Row],[BASE PRICE PER ITEM2]])), Table143[[#This Row],[BASE PRICE PER ITEM2]] + $M$2, ""), "")</f>
        <v/>
      </c>
      <c r="M30" s="111"/>
      <c r="N3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" s="43"/>
      <c r="P30" s="43"/>
      <c r="Q30" s="43"/>
      <c r="R30" s="43"/>
      <c r="S30" s="43"/>
      <c r="T30" s="43"/>
      <c r="U30" s="43"/>
      <c r="V3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" s="39" t="str">
        <f>IFERROR(Table143[[#This Row],[BASE PRICE PER ITEM2]]*Table143[[#This Row],[TOTAL BASE STOCK QUANTITY]],"")</f>
        <v/>
      </c>
      <c r="X30" s="39" t="str">
        <f>IFERROR(Table143[[#This Row],[LAST SALE PRICE PER ITEM]]*Table143[[#This Row],[TOTAL BASE STOCK QUANTITY]], "")</f>
        <v/>
      </c>
      <c r="Y30" s="44" t="str">
        <f>IF(O30="",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" s="39" t="str">
        <f>IFERROR(Table143[[#This Row],[SALE PRICE PER ITEM]]*Table143[[#This Row],[TOTAL REMAINING STOCK QUANTITY]],"")</f>
        <v/>
      </c>
      <c r="AH30" s="41"/>
    </row>
    <row r="31" spans="2:34" ht="98.4" customHeight="1" thickBot="1" x14ac:dyDescent="0.3">
      <c r="B31" s="34" t="s">
        <v>495</v>
      </c>
      <c r="C31" s="42"/>
      <c r="D31" s="83" t="str">
        <f>IF(Table143[[#This Row],[TOTAL BASE STOCK QUANTITY]]= "", "", IF(Table143[[#This Row],[TOTAL BASE STOCK QUANTITY]] &lt;1,"Out of Stock","Avaliable"))</f>
        <v/>
      </c>
      <c r="E31" s="36"/>
      <c r="F31" s="36"/>
      <c r="G31" s="42"/>
      <c r="H31" s="91"/>
      <c r="I31" s="98"/>
      <c r="J31" s="117"/>
      <c r="K3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" s="72" t="str">
        <f>IFERROR(IF(NOT(ISBLANK(Table143[[#This Row],[BASE PRICE PER ITEM2]])), Table143[[#This Row],[BASE PRICE PER ITEM2]] + $M$2, ""), "")</f>
        <v/>
      </c>
      <c r="M31" s="111"/>
      <c r="N3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" s="43"/>
      <c r="P31" s="43"/>
      <c r="Q31" s="43"/>
      <c r="R31" s="43"/>
      <c r="S31" s="43"/>
      <c r="T31" s="43"/>
      <c r="U31" s="43"/>
      <c r="V3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" s="39" t="str">
        <f>IFERROR(Table143[[#This Row],[BASE PRICE PER ITEM2]]*Table143[[#This Row],[TOTAL BASE STOCK QUANTITY]],"")</f>
        <v/>
      </c>
      <c r="X31" s="39" t="str">
        <f>IFERROR(Table143[[#This Row],[LAST SALE PRICE PER ITEM]]*Table143[[#This Row],[TOTAL BASE STOCK QUANTITY]], "")</f>
        <v/>
      </c>
      <c r="Y31" s="44" t="str">
        <f>IF(O31="",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" s="39" t="str">
        <f>IFERROR(Table143[[#This Row],[SALE PRICE PER ITEM]]*Table143[[#This Row],[TOTAL REMAINING STOCK QUANTITY]],"")</f>
        <v/>
      </c>
      <c r="AH31" s="41"/>
    </row>
    <row r="32" spans="2:34" ht="98.4" customHeight="1" thickBot="1" x14ac:dyDescent="0.3">
      <c r="B32" s="34" t="s">
        <v>496</v>
      </c>
      <c r="C32" s="42"/>
      <c r="D32" s="83" t="str">
        <f>IF(Table143[[#This Row],[TOTAL BASE STOCK QUANTITY]]= "", "", IF(Table143[[#This Row],[TOTAL BASE STOCK QUANTITY]] &lt;1,"Out of Stock","Avaliable"))</f>
        <v/>
      </c>
      <c r="E32" s="36"/>
      <c r="F32" s="36"/>
      <c r="G32" s="42"/>
      <c r="H32" s="91"/>
      <c r="I32" s="98"/>
      <c r="J32" s="117"/>
      <c r="K3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" s="72" t="str">
        <f>IFERROR(IF(NOT(ISBLANK(Table143[[#This Row],[BASE PRICE PER ITEM2]])), Table143[[#This Row],[BASE PRICE PER ITEM2]] + $M$2, ""), "")</f>
        <v/>
      </c>
      <c r="M32" s="111"/>
      <c r="N3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" s="43"/>
      <c r="P32" s="43"/>
      <c r="Q32" s="43"/>
      <c r="R32" s="43"/>
      <c r="S32" s="43"/>
      <c r="T32" s="43"/>
      <c r="U32" s="43"/>
      <c r="V3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" s="39" t="str">
        <f>IFERROR(Table143[[#This Row],[BASE PRICE PER ITEM2]]*Table143[[#This Row],[TOTAL BASE STOCK QUANTITY]],"")</f>
        <v/>
      </c>
      <c r="X32" s="39" t="str">
        <f>IFERROR(Table143[[#This Row],[LAST SALE PRICE PER ITEM]]*Table143[[#This Row],[TOTAL BASE STOCK QUANTITY]], "")</f>
        <v/>
      </c>
      <c r="Y32" s="44" t="str">
        <f>IF(O32="",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" s="39" t="str">
        <f>IFERROR(Table143[[#This Row],[SALE PRICE PER ITEM]]*Table143[[#This Row],[TOTAL REMAINING STOCK QUANTITY]],"")</f>
        <v/>
      </c>
      <c r="AH32" s="41"/>
    </row>
    <row r="33" spans="2:34" ht="98.4" customHeight="1" thickBot="1" x14ac:dyDescent="0.3">
      <c r="B33" s="34" t="s">
        <v>497</v>
      </c>
      <c r="C33" s="42"/>
      <c r="D33" s="83" t="str">
        <f>IF(Table143[[#This Row],[TOTAL BASE STOCK QUANTITY]]= "", "", IF(Table143[[#This Row],[TOTAL BASE STOCK QUANTITY]] &lt;1,"Out of Stock","Avaliable"))</f>
        <v/>
      </c>
      <c r="E33" s="36"/>
      <c r="F33" s="36"/>
      <c r="G33" s="42"/>
      <c r="H33" s="91"/>
      <c r="I33" s="98"/>
      <c r="J33" s="117"/>
      <c r="K3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" s="72" t="str">
        <f>IFERROR(IF(NOT(ISBLANK(Table143[[#This Row],[BASE PRICE PER ITEM2]])), Table143[[#This Row],[BASE PRICE PER ITEM2]] + $M$2, ""), "")</f>
        <v/>
      </c>
      <c r="M33" s="111"/>
      <c r="N3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" s="43"/>
      <c r="P33" s="43"/>
      <c r="Q33" s="43"/>
      <c r="R33" s="43"/>
      <c r="S33" s="43"/>
      <c r="T33" s="43"/>
      <c r="U33" s="43"/>
      <c r="V3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" s="39" t="str">
        <f>IFERROR(Table143[[#This Row],[BASE PRICE PER ITEM2]]*Table143[[#This Row],[TOTAL BASE STOCK QUANTITY]],"")</f>
        <v/>
      </c>
      <c r="X33" s="39" t="str">
        <f>IFERROR(Table143[[#This Row],[LAST SALE PRICE PER ITEM]]*Table143[[#This Row],[TOTAL BASE STOCK QUANTITY]], "")</f>
        <v/>
      </c>
      <c r="Y33" s="44" t="str">
        <f>IF(O33="",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" s="39" t="str">
        <f>IFERROR(Table143[[#This Row],[SALE PRICE PER ITEM]]*Table143[[#This Row],[TOTAL REMAINING STOCK QUANTITY]],"")</f>
        <v/>
      </c>
      <c r="AH33" s="41"/>
    </row>
    <row r="34" spans="2:34" ht="98.4" customHeight="1" thickBot="1" x14ac:dyDescent="0.3">
      <c r="B34" s="34" t="s">
        <v>498</v>
      </c>
      <c r="C34" s="42"/>
      <c r="D34" s="83" t="str">
        <f>IF(Table143[[#This Row],[TOTAL BASE STOCK QUANTITY]]= "", "", IF(Table143[[#This Row],[TOTAL BASE STOCK QUANTITY]] &lt;1,"Out of Stock","Avaliable"))</f>
        <v/>
      </c>
      <c r="E34" s="36"/>
      <c r="F34" s="36"/>
      <c r="G34" s="42"/>
      <c r="H34" s="91"/>
      <c r="I34" s="98"/>
      <c r="J34" s="117"/>
      <c r="K3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" s="72" t="str">
        <f>IFERROR(IF(NOT(ISBLANK(Table143[[#This Row],[BASE PRICE PER ITEM2]])), Table143[[#This Row],[BASE PRICE PER ITEM2]] + $M$2, ""), "")</f>
        <v/>
      </c>
      <c r="M34" s="111"/>
      <c r="N3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" s="43"/>
      <c r="P34" s="43"/>
      <c r="Q34" s="43"/>
      <c r="R34" s="43"/>
      <c r="S34" s="43"/>
      <c r="T34" s="43"/>
      <c r="U34" s="43"/>
      <c r="V3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" s="39" t="str">
        <f>IFERROR(Table143[[#This Row],[BASE PRICE PER ITEM2]]*Table143[[#This Row],[TOTAL BASE STOCK QUANTITY]],"")</f>
        <v/>
      </c>
      <c r="X34" s="39" t="str">
        <f>IFERROR(Table143[[#This Row],[LAST SALE PRICE PER ITEM]]*Table143[[#This Row],[TOTAL BASE STOCK QUANTITY]], "")</f>
        <v/>
      </c>
      <c r="Y34" s="44" t="str">
        <f>IF(O34="",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" s="39" t="str">
        <f>IFERROR(Table143[[#This Row],[SALE PRICE PER ITEM]]*Table143[[#This Row],[TOTAL REMAINING STOCK QUANTITY]],"")</f>
        <v/>
      </c>
      <c r="AH34" s="41"/>
    </row>
    <row r="35" spans="2:34" ht="98.4" customHeight="1" thickBot="1" x14ac:dyDescent="0.3">
      <c r="B35" s="34" t="s">
        <v>499</v>
      </c>
      <c r="C35" s="42"/>
      <c r="D35" s="83" t="str">
        <f>IF(Table143[[#This Row],[TOTAL BASE STOCK QUANTITY]]= "", "", IF(Table143[[#This Row],[TOTAL BASE STOCK QUANTITY]] &lt;1,"Out of Stock","Avaliable"))</f>
        <v/>
      </c>
      <c r="E35" s="36"/>
      <c r="F35" s="36"/>
      <c r="G35" s="42"/>
      <c r="H35" s="91"/>
      <c r="I35" s="98"/>
      <c r="J35" s="117"/>
      <c r="K3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" s="72" t="str">
        <f>IFERROR(IF(NOT(ISBLANK(Table143[[#This Row],[BASE PRICE PER ITEM2]])), Table143[[#This Row],[BASE PRICE PER ITEM2]] + $M$2, ""), "")</f>
        <v/>
      </c>
      <c r="M35" s="111"/>
      <c r="N3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" s="43"/>
      <c r="P35" s="43"/>
      <c r="Q35" s="43"/>
      <c r="R35" s="43"/>
      <c r="S35" s="43"/>
      <c r="T35" s="43"/>
      <c r="U35" s="43"/>
      <c r="V3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" s="39" t="str">
        <f>IFERROR(Table143[[#This Row],[BASE PRICE PER ITEM2]]*Table143[[#This Row],[TOTAL BASE STOCK QUANTITY]],"")</f>
        <v/>
      </c>
      <c r="X35" s="39" t="str">
        <f>IFERROR(Table143[[#This Row],[LAST SALE PRICE PER ITEM]]*Table143[[#This Row],[TOTAL BASE STOCK QUANTITY]], "")</f>
        <v/>
      </c>
      <c r="Y35" s="44" t="str">
        <f>IF(O35="",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" s="39" t="str">
        <f>IFERROR(Table143[[#This Row],[SALE PRICE PER ITEM]]*Table143[[#This Row],[TOTAL REMAINING STOCK QUANTITY]],"")</f>
        <v/>
      </c>
      <c r="AH35" s="41"/>
    </row>
    <row r="36" spans="2:34" ht="98.4" customHeight="1" thickBot="1" x14ac:dyDescent="0.3">
      <c r="B36" s="34" t="s">
        <v>500</v>
      </c>
      <c r="C36" s="42"/>
      <c r="D36" s="83" t="str">
        <f>IF(Table143[[#This Row],[TOTAL BASE STOCK QUANTITY]]= "", "", IF(Table143[[#This Row],[TOTAL BASE STOCK QUANTITY]] &lt;1,"Out of Stock","Avaliable"))</f>
        <v/>
      </c>
      <c r="E36" s="36"/>
      <c r="F36" s="36"/>
      <c r="G36" s="42"/>
      <c r="H36" s="91"/>
      <c r="I36" s="98"/>
      <c r="J36" s="117"/>
      <c r="K3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" s="72" t="str">
        <f>IFERROR(IF(NOT(ISBLANK(Table143[[#This Row],[BASE PRICE PER ITEM2]])), Table143[[#This Row],[BASE PRICE PER ITEM2]] + $M$2, ""), "")</f>
        <v/>
      </c>
      <c r="M36" s="111"/>
      <c r="N3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" s="43"/>
      <c r="P36" s="43"/>
      <c r="Q36" s="43"/>
      <c r="R36" s="43"/>
      <c r="S36" s="43"/>
      <c r="T36" s="43"/>
      <c r="U36" s="43"/>
      <c r="V3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" s="39" t="str">
        <f>IFERROR(Table143[[#This Row],[BASE PRICE PER ITEM2]]*Table143[[#This Row],[TOTAL BASE STOCK QUANTITY]],"")</f>
        <v/>
      </c>
      <c r="X36" s="39" t="str">
        <f>IFERROR(Table143[[#This Row],[LAST SALE PRICE PER ITEM]]*Table143[[#This Row],[TOTAL BASE STOCK QUANTITY]], "")</f>
        <v/>
      </c>
      <c r="Y36" s="44" t="str">
        <f>IF(O36="",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" s="39" t="str">
        <f>IFERROR(Table143[[#This Row],[SALE PRICE PER ITEM]]*Table143[[#This Row],[TOTAL REMAINING STOCK QUANTITY]],"")</f>
        <v/>
      </c>
      <c r="AH36" s="41"/>
    </row>
    <row r="37" spans="2:34" ht="98.4" customHeight="1" thickBot="1" x14ac:dyDescent="0.3">
      <c r="B37" s="34" t="s">
        <v>501</v>
      </c>
      <c r="C37" s="42"/>
      <c r="D37" s="83" t="str">
        <f>IF(Table143[[#This Row],[TOTAL BASE STOCK QUANTITY]]= "", "", IF(Table143[[#This Row],[TOTAL BASE STOCK QUANTITY]] &lt;1,"Out of Stock","Avaliable"))</f>
        <v/>
      </c>
      <c r="E37" s="36"/>
      <c r="F37" s="36"/>
      <c r="G37" s="42"/>
      <c r="H37" s="91"/>
      <c r="I37" s="98"/>
      <c r="J37" s="117"/>
      <c r="K3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" s="72" t="str">
        <f>IFERROR(IF(NOT(ISBLANK(Table143[[#This Row],[BASE PRICE PER ITEM2]])), Table143[[#This Row],[BASE PRICE PER ITEM2]] + $M$2, ""), "")</f>
        <v/>
      </c>
      <c r="M37" s="111"/>
      <c r="N3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" s="43"/>
      <c r="P37" s="43"/>
      <c r="Q37" s="43"/>
      <c r="R37" s="43"/>
      <c r="S37" s="43"/>
      <c r="T37" s="43"/>
      <c r="U37" s="43"/>
      <c r="V3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" s="39" t="str">
        <f>IFERROR(Table143[[#This Row],[BASE PRICE PER ITEM2]]*Table143[[#This Row],[TOTAL BASE STOCK QUANTITY]],"")</f>
        <v/>
      </c>
      <c r="X37" s="39" t="str">
        <f>IFERROR(Table143[[#This Row],[LAST SALE PRICE PER ITEM]]*Table143[[#This Row],[TOTAL BASE STOCK QUANTITY]], "")</f>
        <v/>
      </c>
      <c r="Y37" s="44" t="str">
        <f>IF(O37="",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" s="39" t="str">
        <f>IFERROR(Table143[[#This Row],[SALE PRICE PER ITEM]]*Table143[[#This Row],[TOTAL REMAINING STOCK QUANTITY]],"")</f>
        <v/>
      </c>
      <c r="AH37" s="41"/>
    </row>
    <row r="38" spans="2:34" ht="98.4" customHeight="1" thickBot="1" x14ac:dyDescent="0.3">
      <c r="B38" s="34" t="s">
        <v>502</v>
      </c>
      <c r="C38" s="42"/>
      <c r="D38" s="83" t="str">
        <f>IF(Table143[[#This Row],[TOTAL BASE STOCK QUANTITY]]= "", "", IF(Table143[[#This Row],[TOTAL BASE STOCK QUANTITY]] &lt;1,"Out of Stock","Avaliable"))</f>
        <v/>
      </c>
      <c r="E38" s="36"/>
      <c r="F38" s="36"/>
      <c r="G38" s="42"/>
      <c r="H38" s="91"/>
      <c r="I38" s="98"/>
      <c r="J38" s="117"/>
      <c r="K3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" s="72" t="str">
        <f>IFERROR(IF(NOT(ISBLANK(Table143[[#This Row],[BASE PRICE PER ITEM2]])), Table143[[#This Row],[BASE PRICE PER ITEM2]] + $M$2, ""), "")</f>
        <v/>
      </c>
      <c r="M38" s="111"/>
      <c r="N3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" s="43"/>
      <c r="P38" s="43"/>
      <c r="Q38" s="43"/>
      <c r="R38" s="43"/>
      <c r="S38" s="43"/>
      <c r="T38" s="43"/>
      <c r="U38" s="43"/>
      <c r="V3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" s="39" t="str">
        <f>IFERROR(Table143[[#This Row],[BASE PRICE PER ITEM2]]*Table143[[#This Row],[TOTAL BASE STOCK QUANTITY]],"")</f>
        <v/>
      </c>
      <c r="X38" s="39" t="str">
        <f>IFERROR(Table143[[#This Row],[LAST SALE PRICE PER ITEM]]*Table143[[#This Row],[TOTAL BASE STOCK QUANTITY]], "")</f>
        <v/>
      </c>
      <c r="Y38" s="44" t="str">
        <f>IF(O38="",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" s="39" t="str">
        <f>IFERROR(Table143[[#This Row],[SALE PRICE PER ITEM]]*Table143[[#This Row],[TOTAL REMAINING STOCK QUANTITY]],"")</f>
        <v/>
      </c>
      <c r="AH38" s="41"/>
    </row>
    <row r="39" spans="2:34" ht="98.4" customHeight="1" thickBot="1" x14ac:dyDescent="0.3">
      <c r="B39" s="34" t="s">
        <v>503</v>
      </c>
      <c r="C39" s="42"/>
      <c r="D39" s="83" t="str">
        <f>IF(Table143[[#This Row],[TOTAL BASE STOCK QUANTITY]]= "", "", IF(Table143[[#This Row],[TOTAL BASE STOCK QUANTITY]] &lt;1,"Out of Stock","Avaliable"))</f>
        <v/>
      </c>
      <c r="E39" s="36"/>
      <c r="F39" s="36"/>
      <c r="G39" s="42"/>
      <c r="H39" s="91"/>
      <c r="I39" s="98"/>
      <c r="J39" s="117"/>
      <c r="K3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" s="72" t="str">
        <f>IFERROR(IF(NOT(ISBLANK(Table143[[#This Row],[BASE PRICE PER ITEM2]])), Table143[[#This Row],[BASE PRICE PER ITEM2]] + $M$2, ""), "")</f>
        <v/>
      </c>
      <c r="M39" s="111"/>
      <c r="N3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" s="43"/>
      <c r="P39" s="43"/>
      <c r="Q39" s="43"/>
      <c r="R39" s="43"/>
      <c r="S39" s="43"/>
      <c r="T39" s="43"/>
      <c r="U39" s="43"/>
      <c r="V3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" s="39" t="str">
        <f>IFERROR(Table143[[#This Row],[BASE PRICE PER ITEM2]]*Table143[[#This Row],[TOTAL BASE STOCK QUANTITY]],"")</f>
        <v/>
      </c>
      <c r="X39" s="39" t="str">
        <f>IFERROR(Table143[[#This Row],[LAST SALE PRICE PER ITEM]]*Table143[[#This Row],[TOTAL BASE STOCK QUANTITY]], "")</f>
        <v/>
      </c>
      <c r="Y39" s="44" t="str">
        <f>IF(O39="",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" s="39" t="str">
        <f>IFERROR(Table143[[#This Row],[SALE PRICE PER ITEM]]*Table143[[#This Row],[TOTAL REMAINING STOCK QUANTITY]],"")</f>
        <v/>
      </c>
      <c r="AH39" s="41"/>
    </row>
    <row r="40" spans="2:34" ht="98.4" customHeight="1" thickBot="1" x14ac:dyDescent="0.3">
      <c r="B40" s="34" t="s">
        <v>504</v>
      </c>
      <c r="C40" s="42"/>
      <c r="D40" s="83" t="str">
        <f>IF(Table143[[#This Row],[TOTAL BASE STOCK QUANTITY]]= "", "", IF(Table143[[#This Row],[TOTAL BASE STOCK QUANTITY]] &lt;1,"Out of Stock","Avaliable"))</f>
        <v/>
      </c>
      <c r="E40" s="36"/>
      <c r="F40" s="36"/>
      <c r="G40" s="42"/>
      <c r="H40" s="91"/>
      <c r="I40" s="98"/>
      <c r="J40" s="117"/>
      <c r="K4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" s="72" t="str">
        <f>IFERROR(IF(NOT(ISBLANK(Table143[[#This Row],[BASE PRICE PER ITEM2]])), Table143[[#This Row],[BASE PRICE PER ITEM2]] + $M$2, ""), "")</f>
        <v/>
      </c>
      <c r="M40" s="111"/>
      <c r="N4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" s="43"/>
      <c r="P40" s="43"/>
      <c r="Q40" s="43"/>
      <c r="R40" s="43"/>
      <c r="S40" s="43"/>
      <c r="T40" s="43"/>
      <c r="U40" s="43"/>
      <c r="V4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" s="39" t="str">
        <f>IFERROR(Table143[[#This Row],[BASE PRICE PER ITEM2]]*Table143[[#This Row],[TOTAL BASE STOCK QUANTITY]],"")</f>
        <v/>
      </c>
      <c r="X40" s="39" t="str">
        <f>IFERROR(Table143[[#This Row],[LAST SALE PRICE PER ITEM]]*Table143[[#This Row],[TOTAL BASE STOCK QUANTITY]], "")</f>
        <v/>
      </c>
      <c r="Y40" s="44" t="str">
        <f>IF(O40="",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" s="39" t="str">
        <f>IFERROR(Table143[[#This Row],[SALE PRICE PER ITEM]]*Table143[[#This Row],[TOTAL REMAINING STOCK QUANTITY]],"")</f>
        <v/>
      </c>
      <c r="AH40" s="41"/>
    </row>
    <row r="41" spans="2:34" ht="98.4" customHeight="1" thickBot="1" x14ac:dyDescent="0.3">
      <c r="B41" s="34" t="s">
        <v>505</v>
      </c>
      <c r="C41" s="42"/>
      <c r="D41" s="83" t="str">
        <f>IF(Table143[[#This Row],[TOTAL BASE STOCK QUANTITY]]= "", "", IF(Table143[[#This Row],[TOTAL BASE STOCK QUANTITY]] &lt;1,"Out of Stock","Avaliable"))</f>
        <v/>
      </c>
      <c r="E41" s="36"/>
      <c r="F41" s="36"/>
      <c r="G41" s="42"/>
      <c r="H41" s="91"/>
      <c r="I41" s="98"/>
      <c r="J41" s="117"/>
      <c r="K4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" s="72" t="str">
        <f>IFERROR(IF(NOT(ISBLANK(Table143[[#This Row],[BASE PRICE PER ITEM2]])), Table143[[#This Row],[BASE PRICE PER ITEM2]] + $M$2, ""), "")</f>
        <v/>
      </c>
      <c r="M41" s="111"/>
      <c r="N4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" s="43"/>
      <c r="P41" s="43"/>
      <c r="Q41" s="43"/>
      <c r="R41" s="43"/>
      <c r="S41" s="43"/>
      <c r="T41" s="43"/>
      <c r="U41" s="43"/>
      <c r="V4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" s="39" t="str">
        <f>IFERROR(Table143[[#This Row],[BASE PRICE PER ITEM2]]*Table143[[#This Row],[TOTAL BASE STOCK QUANTITY]],"")</f>
        <v/>
      </c>
      <c r="X41" s="39" t="str">
        <f>IFERROR(Table143[[#This Row],[LAST SALE PRICE PER ITEM]]*Table143[[#This Row],[TOTAL BASE STOCK QUANTITY]], "")</f>
        <v/>
      </c>
      <c r="Y41" s="44" t="str">
        <f>IF(O41="",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" s="39" t="str">
        <f>IFERROR(Table143[[#This Row],[SALE PRICE PER ITEM]]*Table143[[#This Row],[TOTAL REMAINING STOCK QUANTITY]],"")</f>
        <v/>
      </c>
      <c r="AH41" s="41"/>
    </row>
    <row r="42" spans="2:34" ht="98.4" customHeight="1" thickBot="1" x14ac:dyDescent="0.3">
      <c r="B42" s="34" t="s">
        <v>506</v>
      </c>
      <c r="C42" s="42"/>
      <c r="D42" s="83" t="str">
        <f>IF(Table143[[#This Row],[TOTAL BASE STOCK QUANTITY]]= "", "", IF(Table143[[#This Row],[TOTAL BASE STOCK QUANTITY]] &lt;1,"Out of Stock","Avaliable"))</f>
        <v/>
      </c>
      <c r="E42" s="36"/>
      <c r="F42" s="36"/>
      <c r="G42" s="42"/>
      <c r="H42" s="91"/>
      <c r="I42" s="98"/>
      <c r="J42" s="117"/>
      <c r="K4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" s="72" t="str">
        <f>IFERROR(IF(NOT(ISBLANK(Table143[[#This Row],[BASE PRICE PER ITEM2]])), Table143[[#This Row],[BASE PRICE PER ITEM2]] + $M$2, ""), "")</f>
        <v/>
      </c>
      <c r="M42" s="111"/>
      <c r="N4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" s="43"/>
      <c r="P42" s="43"/>
      <c r="Q42" s="43"/>
      <c r="R42" s="43"/>
      <c r="S42" s="43"/>
      <c r="T42" s="43"/>
      <c r="U42" s="43"/>
      <c r="V4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" s="39" t="str">
        <f>IFERROR(Table143[[#This Row],[BASE PRICE PER ITEM2]]*Table143[[#This Row],[TOTAL BASE STOCK QUANTITY]],"")</f>
        <v/>
      </c>
      <c r="X42" s="39" t="str">
        <f>IFERROR(Table143[[#This Row],[LAST SALE PRICE PER ITEM]]*Table143[[#This Row],[TOTAL BASE STOCK QUANTITY]], "")</f>
        <v/>
      </c>
      <c r="Y42" s="44" t="str">
        <f>IF(O42="",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" s="39" t="str">
        <f>IFERROR(Table143[[#This Row],[SALE PRICE PER ITEM]]*Table143[[#This Row],[TOTAL REMAINING STOCK QUANTITY]],"")</f>
        <v/>
      </c>
      <c r="AH42" s="41"/>
    </row>
    <row r="43" spans="2:34" ht="98.4" customHeight="1" thickBot="1" x14ac:dyDescent="0.3">
      <c r="B43" s="34" t="s">
        <v>507</v>
      </c>
      <c r="C43" s="42"/>
      <c r="D43" s="83" t="str">
        <f>IF(Table143[[#This Row],[TOTAL BASE STOCK QUANTITY]]= "", "", IF(Table143[[#This Row],[TOTAL BASE STOCK QUANTITY]] &lt;1,"Out of Stock","Avaliable"))</f>
        <v/>
      </c>
      <c r="E43" s="36"/>
      <c r="F43" s="36"/>
      <c r="G43" s="42"/>
      <c r="H43" s="91"/>
      <c r="I43" s="98"/>
      <c r="J43" s="117"/>
      <c r="K4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3" s="72" t="str">
        <f>IFERROR(IF(NOT(ISBLANK(Table143[[#This Row],[BASE PRICE PER ITEM2]])), Table143[[#This Row],[BASE PRICE PER ITEM2]] + $M$2, ""), "")</f>
        <v/>
      </c>
      <c r="M43" s="111"/>
      <c r="N4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3" s="43"/>
      <c r="P43" s="43"/>
      <c r="Q43" s="43"/>
      <c r="R43" s="43"/>
      <c r="S43" s="43"/>
      <c r="T43" s="43"/>
      <c r="U43" s="43"/>
      <c r="V4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3" s="39" t="str">
        <f>IFERROR(Table143[[#This Row],[BASE PRICE PER ITEM2]]*Table143[[#This Row],[TOTAL BASE STOCK QUANTITY]],"")</f>
        <v/>
      </c>
      <c r="X43" s="39" t="str">
        <f>IFERROR(Table143[[#This Row],[LAST SALE PRICE PER ITEM]]*Table143[[#This Row],[TOTAL BASE STOCK QUANTITY]], "")</f>
        <v/>
      </c>
      <c r="Y43" s="44" t="str">
        <f>IF(O43="",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3" s="39" t="str">
        <f>IFERROR(Table143[[#This Row],[SALE PRICE PER ITEM]]*Table143[[#This Row],[TOTAL REMAINING STOCK QUANTITY]],"")</f>
        <v/>
      </c>
      <c r="AH43" s="41"/>
    </row>
    <row r="44" spans="2:34" ht="98.4" customHeight="1" thickBot="1" x14ac:dyDescent="0.3">
      <c r="B44" s="34" t="s">
        <v>508</v>
      </c>
      <c r="C44" s="42"/>
      <c r="D44" s="83" t="str">
        <f>IF(Table143[[#This Row],[TOTAL BASE STOCK QUANTITY]]= "", "", IF(Table143[[#This Row],[TOTAL BASE STOCK QUANTITY]] &lt;1,"Out of Stock","Avaliable"))</f>
        <v/>
      </c>
      <c r="E44" s="36"/>
      <c r="F44" s="36"/>
      <c r="G44" s="42"/>
      <c r="H44" s="91"/>
      <c r="I44" s="98"/>
      <c r="J44" s="117"/>
      <c r="K4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4" s="72" t="str">
        <f>IFERROR(IF(NOT(ISBLANK(Table143[[#This Row],[BASE PRICE PER ITEM2]])), Table143[[#This Row],[BASE PRICE PER ITEM2]] + $M$2, ""), "")</f>
        <v/>
      </c>
      <c r="M44" s="111"/>
      <c r="N4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4" s="43"/>
      <c r="P44" s="43"/>
      <c r="Q44" s="43"/>
      <c r="R44" s="43"/>
      <c r="S44" s="43"/>
      <c r="T44" s="43"/>
      <c r="U44" s="43"/>
      <c r="V4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4" s="39" t="str">
        <f>IFERROR(Table143[[#This Row],[BASE PRICE PER ITEM2]]*Table143[[#This Row],[TOTAL BASE STOCK QUANTITY]],"")</f>
        <v/>
      </c>
      <c r="X44" s="39" t="str">
        <f>IFERROR(Table143[[#This Row],[LAST SALE PRICE PER ITEM]]*Table143[[#This Row],[TOTAL BASE STOCK QUANTITY]], "")</f>
        <v/>
      </c>
      <c r="Y44" s="44" t="str">
        <f>IF(O44="",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4" s="39" t="str">
        <f>IFERROR(Table143[[#This Row],[SALE PRICE PER ITEM]]*Table143[[#This Row],[TOTAL REMAINING STOCK QUANTITY]],"")</f>
        <v/>
      </c>
      <c r="AH44" s="41"/>
    </row>
    <row r="45" spans="2:34" ht="98.4" customHeight="1" thickBot="1" x14ac:dyDescent="0.3">
      <c r="B45" s="34" t="s">
        <v>509</v>
      </c>
      <c r="C45" s="42"/>
      <c r="D45" s="83" t="str">
        <f>IF(Table143[[#This Row],[TOTAL BASE STOCK QUANTITY]]= "", "", IF(Table143[[#This Row],[TOTAL BASE STOCK QUANTITY]] &lt;1,"Out of Stock","Avaliable"))</f>
        <v/>
      </c>
      <c r="E45" s="36"/>
      <c r="F45" s="36"/>
      <c r="G45" s="42"/>
      <c r="H45" s="91"/>
      <c r="I45" s="98"/>
      <c r="J45" s="117"/>
      <c r="K4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5" s="72" t="str">
        <f>IFERROR(IF(NOT(ISBLANK(Table143[[#This Row],[BASE PRICE PER ITEM2]])), Table143[[#This Row],[BASE PRICE PER ITEM2]] + $M$2, ""), "")</f>
        <v/>
      </c>
      <c r="M45" s="111"/>
      <c r="N4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5" s="43"/>
      <c r="P45" s="43"/>
      <c r="Q45" s="43"/>
      <c r="R45" s="43"/>
      <c r="S45" s="43"/>
      <c r="T45" s="43"/>
      <c r="U45" s="43"/>
      <c r="V4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5" s="39" t="str">
        <f>IFERROR(Table143[[#This Row],[BASE PRICE PER ITEM2]]*Table143[[#This Row],[TOTAL BASE STOCK QUANTITY]],"")</f>
        <v/>
      </c>
      <c r="X45" s="39" t="str">
        <f>IFERROR(Table143[[#This Row],[LAST SALE PRICE PER ITEM]]*Table143[[#This Row],[TOTAL BASE STOCK QUANTITY]], "")</f>
        <v/>
      </c>
      <c r="Y45" s="44" t="str">
        <f>IF(O45="",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5" s="39" t="str">
        <f>IFERROR(Table143[[#This Row],[SALE PRICE PER ITEM]]*Table143[[#This Row],[TOTAL REMAINING STOCK QUANTITY]],"")</f>
        <v/>
      </c>
      <c r="AH45" s="41"/>
    </row>
    <row r="46" spans="2:34" ht="98.4" customHeight="1" thickBot="1" x14ac:dyDescent="0.3">
      <c r="B46" s="34" t="s">
        <v>510</v>
      </c>
      <c r="C46" s="42"/>
      <c r="D46" s="83" t="str">
        <f>IF(Table143[[#This Row],[TOTAL BASE STOCK QUANTITY]]= "", "", IF(Table143[[#This Row],[TOTAL BASE STOCK QUANTITY]] &lt;1,"Out of Stock","Avaliable"))</f>
        <v/>
      </c>
      <c r="E46" s="36"/>
      <c r="F46" s="36"/>
      <c r="G46" s="42"/>
      <c r="H46" s="91"/>
      <c r="I46" s="98"/>
      <c r="J46" s="117"/>
      <c r="K4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6" s="72" t="str">
        <f>IFERROR(IF(NOT(ISBLANK(Table143[[#This Row],[BASE PRICE PER ITEM2]])), Table143[[#This Row],[BASE PRICE PER ITEM2]] + $M$2, ""), "")</f>
        <v/>
      </c>
      <c r="M46" s="111"/>
      <c r="N4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6" s="43"/>
      <c r="P46" s="43"/>
      <c r="Q46" s="43"/>
      <c r="R46" s="43"/>
      <c r="S46" s="43"/>
      <c r="T46" s="43"/>
      <c r="U46" s="43"/>
      <c r="V4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6" s="39" t="str">
        <f>IFERROR(Table143[[#This Row],[BASE PRICE PER ITEM2]]*Table143[[#This Row],[TOTAL BASE STOCK QUANTITY]],"")</f>
        <v/>
      </c>
      <c r="X46" s="39" t="str">
        <f>IFERROR(Table143[[#This Row],[LAST SALE PRICE PER ITEM]]*Table143[[#This Row],[TOTAL BASE STOCK QUANTITY]], "")</f>
        <v/>
      </c>
      <c r="Y46" s="44" t="str">
        <f>IF(O46="",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6" s="39" t="str">
        <f>IFERROR(Table143[[#This Row],[SALE PRICE PER ITEM]]*Table143[[#This Row],[TOTAL REMAINING STOCK QUANTITY]],"")</f>
        <v/>
      </c>
      <c r="AH46" s="41"/>
    </row>
    <row r="47" spans="2:34" ht="98.4" customHeight="1" thickBot="1" x14ac:dyDescent="0.3">
      <c r="B47" s="34" t="s">
        <v>511</v>
      </c>
      <c r="C47" s="42"/>
      <c r="D47" s="83" t="str">
        <f>IF(Table143[[#This Row],[TOTAL BASE STOCK QUANTITY]]= "", "", IF(Table143[[#This Row],[TOTAL BASE STOCK QUANTITY]] &lt;1,"Out of Stock","Avaliable"))</f>
        <v/>
      </c>
      <c r="E47" s="36"/>
      <c r="F47" s="36"/>
      <c r="G47" s="42"/>
      <c r="H47" s="91"/>
      <c r="I47" s="98"/>
      <c r="J47" s="117"/>
      <c r="K4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7" s="72" t="str">
        <f>IFERROR(IF(NOT(ISBLANK(Table143[[#This Row],[BASE PRICE PER ITEM2]])), Table143[[#This Row],[BASE PRICE PER ITEM2]] + $M$2, ""), "")</f>
        <v/>
      </c>
      <c r="M47" s="111"/>
      <c r="N4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7" s="43"/>
      <c r="P47" s="43"/>
      <c r="Q47" s="43"/>
      <c r="R47" s="43"/>
      <c r="S47" s="43"/>
      <c r="T47" s="43"/>
      <c r="U47" s="43"/>
      <c r="V4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7" s="39" t="str">
        <f>IFERROR(Table143[[#This Row],[BASE PRICE PER ITEM2]]*Table143[[#This Row],[TOTAL BASE STOCK QUANTITY]],"")</f>
        <v/>
      </c>
      <c r="X47" s="39" t="str">
        <f>IFERROR(Table143[[#This Row],[LAST SALE PRICE PER ITEM]]*Table143[[#This Row],[TOTAL BASE STOCK QUANTITY]], "")</f>
        <v/>
      </c>
      <c r="Y47" s="44" t="str">
        <f>IF(O47="",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7" s="39" t="str">
        <f>IFERROR(Table143[[#This Row],[SALE PRICE PER ITEM]]*Table143[[#This Row],[TOTAL REMAINING STOCK QUANTITY]],"")</f>
        <v/>
      </c>
      <c r="AH47" s="41"/>
    </row>
    <row r="48" spans="2:34" ht="98.4" customHeight="1" thickBot="1" x14ac:dyDescent="0.3">
      <c r="B48" s="34" t="s">
        <v>512</v>
      </c>
      <c r="C48" s="42"/>
      <c r="D48" s="83" t="str">
        <f>IF(Table143[[#This Row],[TOTAL BASE STOCK QUANTITY]]= "", "", IF(Table143[[#This Row],[TOTAL BASE STOCK QUANTITY]] &lt;1,"Out of Stock","Avaliable"))</f>
        <v/>
      </c>
      <c r="E48" s="36"/>
      <c r="F48" s="36"/>
      <c r="G48" s="42"/>
      <c r="H48" s="91"/>
      <c r="I48" s="98"/>
      <c r="J48" s="117"/>
      <c r="K4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8" s="72" t="str">
        <f>IFERROR(IF(NOT(ISBLANK(Table143[[#This Row],[BASE PRICE PER ITEM2]])), Table143[[#This Row],[BASE PRICE PER ITEM2]] + $M$2, ""), "")</f>
        <v/>
      </c>
      <c r="M48" s="111"/>
      <c r="N4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8" s="43"/>
      <c r="P48" s="43"/>
      <c r="Q48" s="43"/>
      <c r="R48" s="43"/>
      <c r="S48" s="43"/>
      <c r="T48" s="43"/>
      <c r="U48" s="43"/>
      <c r="V4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8" s="39" t="str">
        <f>IFERROR(Table143[[#This Row],[BASE PRICE PER ITEM2]]*Table143[[#This Row],[TOTAL BASE STOCK QUANTITY]],"")</f>
        <v/>
      </c>
      <c r="X48" s="39" t="str">
        <f>IFERROR(Table143[[#This Row],[LAST SALE PRICE PER ITEM]]*Table143[[#This Row],[TOTAL BASE STOCK QUANTITY]], "")</f>
        <v/>
      </c>
      <c r="Y48" s="44" t="str">
        <f>IF(O48="",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8" s="39" t="str">
        <f>IFERROR(Table143[[#This Row],[SALE PRICE PER ITEM]]*Table143[[#This Row],[TOTAL REMAINING STOCK QUANTITY]],"")</f>
        <v/>
      </c>
      <c r="AH48" s="41"/>
    </row>
    <row r="49" spans="2:34" ht="98.4" customHeight="1" thickBot="1" x14ac:dyDescent="0.3">
      <c r="B49" s="34" t="s">
        <v>513</v>
      </c>
      <c r="C49" s="42"/>
      <c r="D49" s="83" t="str">
        <f>IF(Table143[[#This Row],[TOTAL BASE STOCK QUANTITY]]= "", "", IF(Table143[[#This Row],[TOTAL BASE STOCK QUANTITY]] &lt;1,"Out of Stock","Avaliable"))</f>
        <v/>
      </c>
      <c r="E49" s="36"/>
      <c r="F49" s="36"/>
      <c r="G49" s="42"/>
      <c r="H49" s="91"/>
      <c r="I49" s="98"/>
      <c r="J49" s="117"/>
      <c r="K4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9" s="72" t="str">
        <f>IFERROR(IF(NOT(ISBLANK(Table143[[#This Row],[BASE PRICE PER ITEM2]])), Table143[[#This Row],[BASE PRICE PER ITEM2]] + $M$2, ""), "")</f>
        <v/>
      </c>
      <c r="M49" s="111"/>
      <c r="N4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9" s="43"/>
      <c r="P49" s="43"/>
      <c r="Q49" s="43"/>
      <c r="R49" s="43"/>
      <c r="S49" s="43"/>
      <c r="T49" s="43"/>
      <c r="U49" s="43"/>
      <c r="V4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9" s="39" t="str">
        <f>IFERROR(Table143[[#This Row],[BASE PRICE PER ITEM2]]*Table143[[#This Row],[TOTAL BASE STOCK QUANTITY]],"")</f>
        <v/>
      </c>
      <c r="X49" s="39" t="str">
        <f>IFERROR(Table143[[#This Row],[LAST SALE PRICE PER ITEM]]*Table143[[#This Row],[TOTAL BASE STOCK QUANTITY]], "")</f>
        <v/>
      </c>
      <c r="Y49" s="44" t="str">
        <f>IF(O49="",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9" s="39" t="str">
        <f>IFERROR(Table143[[#This Row],[SALE PRICE PER ITEM]]*Table143[[#This Row],[TOTAL REMAINING STOCK QUANTITY]],"")</f>
        <v/>
      </c>
      <c r="AH49" s="41"/>
    </row>
    <row r="50" spans="2:34" ht="18.600000000000001" thickBot="1" x14ac:dyDescent="0.3">
      <c r="B50" s="34" t="s">
        <v>514</v>
      </c>
      <c r="C50" s="42"/>
      <c r="D50" s="83" t="str">
        <f>IF(Table143[[#This Row],[TOTAL BASE STOCK QUANTITY]]= "", "", IF(Table143[[#This Row],[TOTAL BASE STOCK QUANTITY]] &lt;1,"Out of Stock","Avaliable"))</f>
        <v/>
      </c>
      <c r="E50" s="36"/>
      <c r="F50" s="36"/>
      <c r="G50" s="42"/>
      <c r="H50" s="91"/>
      <c r="I50" s="98"/>
      <c r="J50" s="117"/>
      <c r="K5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0" s="72" t="str">
        <f>IFERROR(IF(NOT(ISBLANK(Table143[[#This Row],[BASE PRICE PER ITEM2]])), Table143[[#This Row],[BASE PRICE PER ITEM2]] + $M$2, ""), "")</f>
        <v/>
      </c>
      <c r="M50" s="111"/>
      <c r="N5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0" s="43"/>
      <c r="P50" s="43"/>
      <c r="Q50" s="43"/>
      <c r="R50" s="43"/>
      <c r="S50" s="43"/>
      <c r="T50" s="43"/>
      <c r="U50" s="43"/>
      <c r="V5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0" s="39" t="str">
        <f>IFERROR(Table143[[#This Row],[BASE PRICE PER ITEM2]]*Table143[[#This Row],[TOTAL BASE STOCK QUANTITY]],"")</f>
        <v/>
      </c>
      <c r="X50" s="39" t="str">
        <f>IFERROR(Table143[[#This Row],[LAST SALE PRICE PER ITEM]]*Table143[[#This Row],[TOTAL BASE STOCK QUANTITY]], "")</f>
        <v/>
      </c>
      <c r="Y50" s="44" t="str">
        <f>IF(O50="",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0" s="39" t="str">
        <f>IFERROR(Table143[[#This Row],[SALE PRICE PER ITEM]]*Table143[[#This Row],[TOTAL REMAINING STOCK QUANTITY]],"")</f>
        <v/>
      </c>
      <c r="AH50" s="41"/>
    </row>
    <row r="51" spans="2:34" ht="18.600000000000001" thickBot="1" x14ac:dyDescent="0.3">
      <c r="B51" s="34" t="s">
        <v>515</v>
      </c>
      <c r="C51" s="42"/>
      <c r="D51" s="83" t="str">
        <f>IF(Table143[[#This Row],[TOTAL BASE STOCK QUANTITY]]= "", "", IF(Table143[[#This Row],[TOTAL BASE STOCK QUANTITY]] &lt;1,"Out of Stock","Avaliable"))</f>
        <v/>
      </c>
      <c r="E51" s="36"/>
      <c r="F51" s="36"/>
      <c r="G51" s="42"/>
      <c r="H51" s="91"/>
      <c r="I51" s="98"/>
      <c r="J51" s="117"/>
      <c r="K5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1" s="72" t="str">
        <f>IFERROR(IF(NOT(ISBLANK(Table143[[#This Row],[BASE PRICE PER ITEM2]])), Table143[[#This Row],[BASE PRICE PER ITEM2]] + $M$2, ""), "")</f>
        <v/>
      </c>
      <c r="M51" s="111"/>
      <c r="N5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1" s="43"/>
      <c r="P51" s="43"/>
      <c r="Q51" s="43"/>
      <c r="R51" s="43"/>
      <c r="S51" s="43"/>
      <c r="T51" s="43"/>
      <c r="U51" s="43"/>
      <c r="V5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1" s="39" t="str">
        <f>IFERROR(Table143[[#This Row],[BASE PRICE PER ITEM2]]*Table143[[#This Row],[TOTAL BASE STOCK QUANTITY]],"")</f>
        <v/>
      </c>
      <c r="X51" s="39" t="str">
        <f>IFERROR(Table143[[#This Row],[LAST SALE PRICE PER ITEM]]*Table143[[#This Row],[TOTAL BASE STOCK QUANTITY]], "")</f>
        <v/>
      </c>
      <c r="Y51" s="44" t="str">
        <f>IF(O51="",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1" s="39" t="str">
        <f>IFERROR(Table143[[#This Row],[SALE PRICE PER ITEM]]*Table143[[#This Row],[TOTAL REMAINING STOCK QUANTITY]],"")</f>
        <v/>
      </c>
      <c r="AH51" s="41"/>
    </row>
    <row r="52" spans="2:34" ht="18.600000000000001" thickBot="1" x14ac:dyDescent="0.3">
      <c r="B52" s="34" t="s">
        <v>516</v>
      </c>
      <c r="C52" s="42"/>
      <c r="D52" s="83" t="str">
        <f>IF(Table143[[#This Row],[TOTAL BASE STOCK QUANTITY]]= "", "", IF(Table143[[#This Row],[TOTAL BASE STOCK QUANTITY]] &lt;1,"Out of Stock","Avaliable"))</f>
        <v/>
      </c>
      <c r="E52" s="36"/>
      <c r="F52" s="36"/>
      <c r="G52" s="42"/>
      <c r="H52" s="91"/>
      <c r="I52" s="98"/>
      <c r="J52" s="117"/>
      <c r="K5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2" s="72" t="str">
        <f>IFERROR(IF(NOT(ISBLANK(Table143[[#This Row],[BASE PRICE PER ITEM2]])), Table143[[#This Row],[BASE PRICE PER ITEM2]] + $M$2, ""), "")</f>
        <v/>
      </c>
      <c r="M52" s="111"/>
      <c r="N5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2" s="43"/>
      <c r="P52" s="43"/>
      <c r="Q52" s="43"/>
      <c r="R52" s="43"/>
      <c r="S52" s="43"/>
      <c r="T52" s="43"/>
      <c r="U52" s="43"/>
      <c r="V5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2" s="39" t="str">
        <f>IFERROR(Table143[[#This Row],[BASE PRICE PER ITEM2]]*Table143[[#This Row],[TOTAL BASE STOCK QUANTITY]],"")</f>
        <v/>
      </c>
      <c r="X52" s="39" t="str">
        <f>IFERROR(Table143[[#This Row],[LAST SALE PRICE PER ITEM]]*Table143[[#This Row],[TOTAL BASE STOCK QUANTITY]], "")</f>
        <v/>
      </c>
      <c r="Y52" s="44" t="str">
        <f>IF(O52="",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2" s="39" t="str">
        <f>IFERROR(Table143[[#This Row],[SALE PRICE PER ITEM]]*Table143[[#This Row],[TOTAL REMAINING STOCK QUANTITY]],"")</f>
        <v/>
      </c>
      <c r="AH52" s="41"/>
    </row>
    <row r="53" spans="2:34" ht="18.600000000000001" thickBot="1" x14ac:dyDescent="0.3">
      <c r="B53" s="34" t="s">
        <v>517</v>
      </c>
      <c r="C53" s="42"/>
      <c r="D53" s="83" t="str">
        <f>IF(Table143[[#This Row],[TOTAL BASE STOCK QUANTITY]]= "", "", IF(Table143[[#This Row],[TOTAL BASE STOCK QUANTITY]] &lt;1,"Out of Stock","Avaliable"))</f>
        <v/>
      </c>
      <c r="E53" s="36"/>
      <c r="F53" s="36"/>
      <c r="G53" s="42"/>
      <c r="H53" s="91"/>
      <c r="I53" s="98"/>
      <c r="J53" s="117"/>
      <c r="K5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3" s="72" t="str">
        <f>IFERROR(IF(NOT(ISBLANK(Table143[[#This Row],[BASE PRICE PER ITEM2]])), Table143[[#This Row],[BASE PRICE PER ITEM2]] + $M$2, ""), "")</f>
        <v/>
      </c>
      <c r="M53" s="111"/>
      <c r="N5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3" s="43"/>
      <c r="P53" s="43"/>
      <c r="Q53" s="43"/>
      <c r="R53" s="43"/>
      <c r="S53" s="43"/>
      <c r="T53" s="43"/>
      <c r="U53" s="43"/>
      <c r="V5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3" s="39" t="str">
        <f>IFERROR(Table143[[#This Row],[BASE PRICE PER ITEM2]]*Table143[[#This Row],[TOTAL BASE STOCK QUANTITY]],"")</f>
        <v/>
      </c>
      <c r="X53" s="39" t="str">
        <f>IFERROR(Table143[[#This Row],[LAST SALE PRICE PER ITEM]]*Table143[[#This Row],[TOTAL BASE STOCK QUANTITY]], "")</f>
        <v/>
      </c>
      <c r="Y53" s="44" t="str">
        <f>IF(O53="",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3" s="39" t="str">
        <f>IFERROR(Table143[[#This Row],[SALE PRICE PER ITEM]]*Table143[[#This Row],[TOTAL REMAINING STOCK QUANTITY]],"")</f>
        <v/>
      </c>
      <c r="AH53" s="41"/>
    </row>
    <row r="54" spans="2:34" ht="18.600000000000001" thickBot="1" x14ac:dyDescent="0.3">
      <c r="B54" s="34" t="s">
        <v>518</v>
      </c>
      <c r="C54" s="42"/>
      <c r="D54" s="83" t="str">
        <f>IF(Table143[[#This Row],[TOTAL BASE STOCK QUANTITY]]= "", "", IF(Table143[[#This Row],[TOTAL BASE STOCK QUANTITY]] &lt;1,"Out of Stock","Avaliable"))</f>
        <v/>
      </c>
      <c r="E54" s="36"/>
      <c r="F54" s="36"/>
      <c r="G54" s="42"/>
      <c r="H54" s="91"/>
      <c r="I54" s="98"/>
      <c r="J54" s="117"/>
      <c r="K5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4" s="72" t="str">
        <f>IFERROR(IF(NOT(ISBLANK(Table143[[#This Row],[BASE PRICE PER ITEM2]])), Table143[[#This Row],[BASE PRICE PER ITEM2]] + $M$2, ""), "")</f>
        <v/>
      </c>
      <c r="M54" s="111"/>
      <c r="N5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4" s="43"/>
      <c r="P54" s="43"/>
      <c r="Q54" s="43"/>
      <c r="R54" s="43"/>
      <c r="S54" s="43"/>
      <c r="T54" s="43"/>
      <c r="U54" s="43"/>
      <c r="V5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4" s="39" t="str">
        <f>IFERROR(Table143[[#This Row],[BASE PRICE PER ITEM2]]*Table143[[#This Row],[TOTAL BASE STOCK QUANTITY]],"")</f>
        <v/>
      </c>
      <c r="X54" s="39" t="str">
        <f>IFERROR(Table143[[#This Row],[LAST SALE PRICE PER ITEM]]*Table143[[#This Row],[TOTAL BASE STOCK QUANTITY]], "")</f>
        <v/>
      </c>
      <c r="Y54" s="44" t="str">
        <f>IF(O54="",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4" s="39" t="str">
        <f>IFERROR(Table143[[#This Row],[SALE PRICE PER ITEM]]*Table143[[#This Row],[TOTAL REMAINING STOCK QUANTITY]],"")</f>
        <v/>
      </c>
      <c r="AH54" s="41"/>
    </row>
    <row r="55" spans="2:34" ht="18.600000000000001" thickBot="1" x14ac:dyDescent="0.3">
      <c r="B55" s="34" t="s">
        <v>519</v>
      </c>
      <c r="C55" s="42"/>
      <c r="D55" s="83" t="str">
        <f>IF(Table143[[#This Row],[TOTAL BASE STOCK QUANTITY]]= "", "", IF(Table143[[#This Row],[TOTAL BASE STOCK QUANTITY]] &lt;1,"Out of Stock","Avaliable"))</f>
        <v/>
      </c>
      <c r="E55" s="36"/>
      <c r="F55" s="36"/>
      <c r="G55" s="42"/>
      <c r="H55" s="91"/>
      <c r="I55" s="98"/>
      <c r="J55" s="117"/>
      <c r="K5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5" s="72" t="str">
        <f>IFERROR(IF(NOT(ISBLANK(Table143[[#This Row],[BASE PRICE PER ITEM2]])), Table143[[#This Row],[BASE PRICE PER ITEM2]] + $M$2, ""), "")</f>
        <v/>
      </c>
      <c r="M55" s="111"/>
      <c r="N5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5" s="43"/>
      <c r="P55" s="43"/>
      <c r="Q55" s="43"/>
      <c r="R55" s="43"/>
      <c r="S55" s="43"/>
      <c r="T55" s="43"/>
      <c r="U55" s="43"/>
      <c r="V5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5" s="39" t="str">
        <f>IFERROR(Table143[[#This Row],[BASE PRICE PER ITEM2]]*Table143[[#This Row],[TOTAL BASE STOCK QUANTITY]],"")</f>
        <v/>
      </c>
      <c r="X55" s="39" t="str">
        <f>IFERROR(Table143[[#This Row],[LAST SALE PRICE PER ITEM]]*Table143[[#This Row],[TOTAL BASE STOCK QUANTITY]], "")</f>
        <v/>
      </c>
      <c r="Y55" s="44" t="str">
        <f>IF(O55="",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5" s="39" t="str">
        <f>IFERROR(Table143[[#This Row],[SALE PRICE PER ITEM]]*Table143[[#This Row],[TOTAL REMAINING STOCK QUANTITY]],"")</f>
        <v/>
      </c>
      <c r="AH55" s="41"/>
    </row>
    <row r="56" spans="2:34" ht="18.600000000000001" thickBot="1" x14ac:dyDescent="0.3">
      <c r="B56" s="34" t="s">
        <v>520</v>
      </c>
      <c r="C56" s="42"/>
      <c r="D56" s="83" t="str">
        <f>IF(Table143[[#This Row],[TOTAL BASE STOCK QUANTITY]]= "", "", IF(Table143[[#This Row],[TOTAL BASE STOCK QUANTITY]] &lt;1,"Out of Stock","Avaliable"))</f>
        <v/>
      </c>
      <c r="E56" s="36"/>
      <c r="F56" s="36"/>
      <c r="G56" s="42"/>
      <c r="H56" s="91"/>
      <c r="I56" s="98"/>
      <c r="J56" s="117"/>
      <c r="K5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6" s="72" t="str">
        <f>IFERROR(IF(NOT(ISBLANK(Table143[[#This Row],[BASE PRICE PER ITEM2]])), Table143[[#This Row],[BASE PRICE PER ITEM2]] + $M$2, ""), "")</f>
        <v/>
      </c>
      <c r="M56" s="111"/>
      <c r="N5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6" s="43"/>
      <c r="P56" s="43"/>
      <c r="Q56" s="43"/>
      <c r="R56" s="43"/>
      <c r="S56" s="43"/>
      <c r="T56" s="43"/>
      <c r="U56" s="43"/>
      <c r="V5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6" s="39" t="str">
        <f>IFERROR(Table143[[#This Row],[BASE PRICE PER ITEM2]]*Table143[[#This Row],[TOTAL BASE STOCK QUANTITY]],"")</f>
        <v/>
      </c>
      <c r="X56" s="39" t="str">
        <f>IFERROR(Table143[[#This Row],[LAST SALE PRICE PER ITEM]]*Table143[[#This Row],[TOTAL BASE STOCK QUANTITY]], "")</f>
        <v/>
      </c>
      <c r="Y56" s="44" t="str">
        <f>IF(O56="",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6" s="39" t="str">
        <f>IFERROR(Table143[[#This Row],[SALE PRICE PER ITEM]]*Table143[[#This Row],[TOTAL REMAINING STOCK QUANTITY]],"")</f>
        <v/>
      </c>
      <c r="AH56" s="41"/>
    </row>
    <row r="57" spans="2:34" ht="18.600000000000001" thickBot="1" x14ac:dyDescent="0.3">
      <c r="B57" s="34" t="s">
        <v>521</v>
      </c>
      <c r="C57" s="42"/>
      <c r="D57" s="83" t="str">
        <f>IF(Table143[[#This Row],[TOTAL BASE STOCK QUANTITY]]= "", "", IF(Table143[[#This Row],[TOTAL BASE STOCK QUANTITY]] &lt;1,"Out of Stock","Avaliable"))</f>
        <v/>
      </c>
      <c r="E57" s="36"/>
      <c r="F57" s="36"/>
      <c r="G57" s="42"/>
      <c r="H57" s="91"/>
      <c r="I57" s="98"/>
      <c r="J57" s="117"/>
      <c r="K5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7" s="72" t="str">
        <f>IFERROR(IF(NOT(ISBLANK(Table143[[#This Row],[BASE PRICE PER ITEM2]])), Table143[[#This Row],[BASE PRICE PER ITEM2]] + $M$2, ""), "")</f>
        <v/>
      </c>
      <c r="M57" s="111"/>
      <c r="N5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7" s="43"/>
      <c r="P57" s="43"/>
      <c r="Q57" s="43"/>
      <c r="R57" s="43"/>
      <c r="S57" s="43"/>
      <c r="T57" s="43"/>
      <c r="U57" s="43"/>
      <c r="V5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7" s="39" t="str">
        <f>IFERROR(Table143[[#This Row],[BASE PRICE PER ITEM2]]*Table143[[#This Row],[TOTAL BASE STOCK QUANTITY]],"")</f>
        <v/>
      </c>
      <c r="X57" s="39" t="str">
        <f>IFERROR(Table143[[#This Row],[LAST SALE PRICE PER ITEM]]*Table143[[#This Row],[TOTAL BASE STOCK QUANTITY]], "")</f>
        <v/>
      </c>
      <c r="Y57" s="44" t="str">
        <f>IF(O57="",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7" s="39" t="str">
        <f>IFERROR(Table143[[#This Row],[SALE PRICE PER ITEM]]*Table143[[#This Row],[TOTAL REMAINING STOCK QUANTITY]],"")</f>
        <v/>
      </c>
      <c r="AH57" s="41"/>
    </row>
    <row r="58" spans="2:34" ht="18.600000000000001" thickBot="1" x14ac:dyDescent="0.3">
      <c r="B58" s="34" t="s">
        <v>522</v>
      </c>
      <c r="C58" s="42"/>
      <c r="D58" s="83" t="str">
        <f>IF(Table143[[#This Row],[TOTAL BASE STOCK QUANTITY]]= "", "", IF(Table143[[#This Row],[TOTAL BASE STOCK QUANTITY]] &lt;1,"Out of Stock","Avaliable"))</f>
        <v/>
      </c>
      <c r="E58" s="36"/>
      <c r="F58" s="36"/>
      <c r="G58" s="42"/>
      <c r="H58" s="91"/>
      <c r="I58" s="98"/>
      <c r="J58" s="117"/>
      <c r="K5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8" s="72" t="str">
        <f>IFERROR(IF(NOT(ISBLANK(Table143[[#This Row],[BASE PRICE PER ITEM2]])), Table143[[#This Row],[BASE PRICE PER ITEM2]] + $M$2, ""), "")</f>
        <v/>
      </c>
      <c r="M58" s="111"/>
      <c r="N5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8" s="43"/>
      <c r="P58" s="43"/>
      <c r="Q58" s="43"/>
      <c r="R58" s="43"/>
      <c r="S58" s="43"/>
      <c r="T58" s="43"/>
      <c r="U58" s="43"/>
      <c r="V5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8" s="39" t="str">
        <f>IFERROR(Table143[[#This Row],[BASE PRICE PER ITEM2]]*Table143[[#This Row],[TOTAL BASE STOCK QUANTITY]],"")</f>
        <v/>
      </c>
      <c r="X58" s="39" t="str">
        <f>IFERROR(Table143[[#This Row],[LAST SALE PRICE PER ITEM]]*Table143[[#This Row],[TOTAL BASE STOCK QUANTITY]], "")</f>
        <v/>
      </c>
      <c r="Y58" s="44" t="str">
        <f>IF(O58="",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8" s="39" t="str">
        <f>IFERROR(Table143[[#This Row],[SALE PRICE PER ITEM]]*Table143[[#This Row],[TOTAL REMAINING STOCK QUANTITY]],"")</f>
        <v/>
      </c>
      <c r="AH58" s="41"/>
    </row>
    <row r="59" spans="2:34" ht="18.600000000000001" thickBot="1" x14ac:dyDescent="0.3">
      <c r="B59" s="34" t="s">
        <v>523</v>
      </c>
      <c r="C59" s="42"/>
      <c r="D59" s="83" t="str">
        <f>IF(Table143[[#This Row],[TOTAL BASE STOCK QUANTITY]]= "", "", IF(Table143[[#This Row],[TOTAL BASE STOCK QUANTITY]] &lt;1,"Out of Stock","Avaliable"))</f>
        <v/>
      </c>
      <c r="E59" s="36"/>
      <c r="F59" s="36"/>
      <c r="G59" s="42"/>
      <c r="H59" s="91"/>
      <c r="I59" s="98"/>
      <c r="J59" s="117"/>
      <c r="K5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59" s="72" t="str">
        <f>IFERROR(IF(NOT(ISBLANK(Table143[[#This Row],[BASE PRICE PER ITEM2]])), Table143[[#This Row],[BASE PRICE PER ITEM2]] + $M$2, ""), "")</f>
        <v/>
      </c>
      <c r="M59" s="111"/>
      <c r="N5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59" s="43"/>
      <c r="P59" s="43"/>
      <c r="Q59" s="43"/>
      <c r="R59" s="43"/>
      <c r="S59" s="43"/>
      <c r="T59" s="43"/>
      <c r="U59" s="43"/>
      <c r="V5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59" s="39" t="str">
        <f>IFERROR(Table143[[#This Row],[BASE PRICE PER ITEM2]]*Table143[[#This Row],[TOTAL BASE STOCK QUANTITY]],"")</f>
        <v/>
      </c>
      <c r="X59" s="39" t="str">
        <f>IFERROR(Table143[[#This Row],[LAST SALE PRICE PER ITEM]]*Table143[[#This Row],[TOTAL BASE STOCK QUANTITY]], "")</f>
        <v/>
      </c>
      <c r="Y59" s="44" t="str">
        <f>IF(O59="",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5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5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5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5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5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5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5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59" s="39" t="str">
        <f>IFERROR(Table143[[#This Row],[SALE PRICE PER ITEM]]*Table143[[#This Row],[TOTAL REMAINING STOCK QUANTITY]],"")</f>
        <v/>
      </c>
      <c r="AH59" s="41"/>
    </row>
    <row r="60" spans="2:34" ht="18.600000000000001" thickBot="1" x14ac:dyDescent="0.3">
      <c r="B60" s="34" t="s">
        <v>524</v>
      </c>
      <c r="C60" s="42"/>
      <c r="D60" s="83" t="str">
        <f>IF(Table143[[#This Row],[TOTAL BASE STOCK QUANTITY]]= "", "", IF(Table143[[#This Row],[TOTAL BASE STOCK QUANTITY]] &lt;1,"Out of Stock","Avaliable"))</f>
        <v/>
      </c>
      <c r="E60" s="36"/>
      <c r="F60" s="36"/>
      <c r="G60" s="42"/>
      <c r="H60" s="91"/>
      <c r="I60" s="98"/>
      <c r="J60" s="117"/>
      <c r="K6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0" s="72" t="str">
        <f>IFERROR(IF(NOT(ISBLANK(Table143[[#This Row],[BASE PRICE PER ITEM2]])), Table143[[#This Row],[BASE PRICE PER ITEM2]] + $M$2, ""), "")</f>
        <v/>
      </c>
      <c r="M60" s="111"/>
      <c r="N6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0" s="43"/>
      <c r="P60" s="43"/>
      <c r="Q60" s="43"/>
      <c r="R60" s="43"/>
      <c r="S60" s="43"/>
      <c r="T60" s="43"/>
      <c r="U60" s="43"/>
      <c r="V6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0" s="39" t="str">
        <f>IFERROR(Table143[[#This Row],[BASE PRICE PER ITEM2]]*Table143[[#This Row],[TOTAL BASE STOCK QUANTITY]],"")</f>
        <v/>
      </c>
      <c r="X60" s="39" t="str">
        <f>IFERROR(Table143[[#This Row],[LAST SALE PRICE PER ITEM]]*Table143[[#This Row],[TOTAL BASE STOCK QUANTITY]], "")</f>
        <v/>
      </c>
      <c r="Y60" s="44" t="str">
        <f>IF(O60="",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0" s="39" t="str">
        <f>IFERROR(Table143[[#This Row],[SALE PRICE PER ITEM]]*Table143[[#This Row],[TOTAL REMAINING STOCK QUANTITY]],"")</f>
        <v/>
      </c>
      <c r="AH60" s="41"/>
    </row>
    <row r="61" spans="2:34" ht="18.600000000000001" thickBot="1" x14ac:dyDescent="0.3">
      <c r="B61" s="34" t="s">
        <v>525</v>
      </c>
      <c r="C61" s="42"/>
      <c r="D61" s="83" t="str">
        <f>IF(Table143[[#This Row],[TOTAL BASE STOCK QUANTITY]]= "", "", IF(Table143[[#This Row],[TOTAL BASE STOCK QUANTITY]] &lt;1,"Out of Stock","Avaliable"))</f>
        <v/>
      </c>
      <c r="E61" s="36"/>
      <c r="F61" s="36"/>
      <c r="G61" s="42"/>
      <c r="H61" s="91"/>
      <c r="I61" s="98"/>
      <c r="J61" s="117"/>
      <c r="K6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1" s="72" t="str">
        <f>IFERROR(IF(NOT(ISBLANK(Table143[[#This Row],[BASE PRICE PER ITEM2]])), Table143[[#This Row],[BASE PRICE PER ITEM2]] + $M$2, ""), "")</f>
        <v/>
      </c>
      <c r="M61" s="111"/>
      <c r="N6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1" s="43"/>
      <c r="P61" s="43"/>
      <c r="Q61" s="43"/>
      <c r="R61" s="43"/>
      <c r="S61" s="43"/>
      <c r="T61" s="43"/>
      <c r="U61" s="43"/>
      <c r="V6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1" s="39" t="str">
        <f>IFERROR(Table143[[#This Row],[BASE PRICE PER ITEM2]]*Table143[[#This Row],[TOTAL BASE STOCK QUANTITY]],"")</f>
        <v/>
      </c>
      <c r="X61" s="39" t="str">
        <f>IFERROR(Table143[[#This Row],[LAST SALE PRICE PER ITEM]]*Table143[[#This Row],[TOTAL BASE STOCK QUANTITY]], "")</f>
        <v/>
      </c>
      <c r="Y61" s="44" t="str">
        <f>IF(O61="",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1" s="39" t="str">
        <f>IFERROR(Table143[[#This Row],[SALE PRICE PER ITEM]]*Table143[[#This Row],[TOTAL REMAINING STOCK QUANTITY]],"")</f>
        <v/>
      </c>
      <c r="AH61" s="41"/>
    </row>
    <row r="62" spans="2:34" ht="18.600000000000001" thickBot="1" x14ac:dyDescent="0.3">
      <c r="B62" s="34" t="s">
        <v>526</v>
      </c>
      <c r="C62" s="42"/>
      <c r="D62" s="83" t="str">
        <f>IF(Table143[[#This Row],[TOTAL BASE STOCK QUANTITY]]= "", "", IF(Table143[[#This Row],[TOTAL BASE STOCK QUANTITY]] &lt;1,"Out of Stock","Avaliable"))</f>
        <v/>
      </c>
      <c r="E62" s="36"/>
      <c r="F62" s="36"/>
      <c r="G62" s="42"/>
      <c r="H62" s="91"/>
      <c r="I62" s="98"/>
      <c r="J62" s="117"/>
      <c r="K6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2" s="72" t="str">
        <f>IFERROR(IF(NOT(ISBLANK(Table143[[#This Row],[BASE PRICE PER ITEM2]])), Table143[[#This Row],[BASE PRICE PER ITEM2]] + $M$2, ""), "")</f>
        <v/>
      </c>
      <c r="M62" s="111"/>
      <c r="N6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2" s="43"/>
      <c r="P62" s="43"/>
      <c r="Q62" s="43"/>
      <c r="R62" s="43"/>
      <c r="S62" s="43"/>
      <c r="T62" s="43"/>
      <c r="U62" s="43"/>
      <c r="V6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2" s="39" t="str">
        <f>IFERROR(Table143[[#This Row],[BASE PRICE PER ITEM2]]*Table143[[#This Row],[TOTAL BASE STOCK QUANTITY]],"")</f>
        <v/>
      </c>
      <c r="X62" s="39" t="str">
        <f>IFERROR(Table143[[#This Row],[LAST SALE PRICE PER ITEM]]*Table143[[#This Row],[TOTAL BASE STOCK QUANTITY]], "")</f>
        <v/>
      </c>
      <c r="Y62" s="44" t="str">
        <f>IF(O62="",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2" s="39" t="str">
        <f>IFERROR(Table143[[#This Row],[SALE PRICE PER ITEM]]*Table143[[#This Row],[TOTAL REMAINING STOCK QUANTITY]],"")</f>
        <v/>
      </c>
      <c r="AH62" s="41"/>
    </row>
    <row r="63" spans="2:34" ht="18.600000000000001" thickBot="1" x14ac:dyDescent="0.3">
      <c r="B63" s="34" t="s">
        <v>527</v>
      </c>
      <c r="C63" s="42"/>
      <c r="D63" s="83" t="str">
        <f>IF(Table143[[#This Row],[TOTAL BASE STOCK QUANTITY]]= "", "", IF(Table143[[#This Row],[TOTAL BASE STOCK QUANTITY]] &lt;1,"Out of Stock","Avaliable"))</f>
        <v/>
      </c>
      <c r="E63" s="36"/>
      <c r="F63" s="36"/>
      <c r="G63" s="42"/>
      <c r="H63" s="91"/>
      <c r="I63" s="98"/>
      <c r="J63" s="117"/>
      <c r="K6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3" s="72" t="str">
        <f>IFERROR(IF(NOT(ISBLANK(Table143[[#This Row],[BASE PRICE PER ITEM2]])), Table143[[#This Row],[BASE PRICE PER ITEM2]] + $M$2, ""), "")</f>
        <v/>
      </c>
      <c r="M63" s="111"/>
      <c r="N6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3" s="43"/>
      <c r="P63" s="43"/>
      <c r="Q63" s="43"/>
      <c r="R63" s="43"/>
      <c r="S63" s="43"/>
      <c r="T63" s="43"/>
      <c r="U63" s="43"/>
      <c r="V6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3" s="39" t="str">
        <f>IFERROR(Table143[[#This Row],[BASE PRICE PER ITEM2]]*Table143[[#This Row],[TOTAL BASE STOCK QUANTITY]],"")</f>
        <v/>
      </c>
      <c r="X63" s="39" t="str">
        <f>IFERROR(Table143[[#This Row],[LAST SALE PRICE PER ITEM]]*Table143[[#This Row],[TOTAL BASE STOCK QUANTITY]], "")</f>
        <v/>
      </c>
      <c r="Y63" s="44" t="str">
        <f>IF(O63="",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3" s="39" t="str">
        <f>IFERROR(Table143[[#This Row],[SALE PRICE PER ITEM]]*Table143[[#This Row],[TOTAL REMAINING STOCK QUANTITY]],"")</f>
        <v/>
      </c>
      <c r="AH63" s="41"/>
    </row>
    <row r="64" spans="2:34" ht="18.600000000000001" thickBot="1" x14ac:dyDescent="0.3">
      <c r="B64" s="34" t="s">
        <v>528</v>
      </c>
      <c r="C64" s="42"/>
      <c r="D64" s="83" t="str">
        <f>IF(Table143[[#This Row],[TOTAL BASE STOCK QUANTITY]]= "", "", IF(Table143[[#This Row],[TOTAL BASE STOCK QUANTITY]] &lt;1,"Out of Stock","Avaliable"))</f>
        <v/>
      </c>
      <c r="E64" s="36"/>
      <c r="F64" s="36"/>
      <c r="G64" s="42"/>
      <c r="H64" s="91"/>
      <c r="I64" s="98"/>
      <c r="J64" s="117"/>
      <c r="K6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4" s="72" t="str">
        <f>IFERROR(IF(NOT(ISBLANK(Table143[[#This Row],[BASE PRICE PER ITEM2]])), Table143[[#This Row],[BASE PRICE PER ITEM2]] + $M$2, ""), "")</f>
        <v/>
      </c>
      <c r="M64" s="111"/>
      <c r="N6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4" s="43"/>
      <c r="P64" s="43"/>
      <c r="Q64" s="43"/>
      <c r="R64" s="43"/>
      <c r="S64" s="43"/>
      <c r="T64" s="43"/>
      <c r="U64" s="43"/>
      <c r="V6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4" s="39" t="str">
        <f>IFERROR(Table143[[#This Row],[BASE PRICE PER ITEM2]]*Table143[[#This Row],[TOTAL BASE STOCK QUANTITY]],"")</f>
        <v/>
      </c>
      <c r="X64" s="39" t="str">
        <f>IFERROR(Table143[[#This Row],[LAST SALE PRICE PER ITEM]]*Table143[[#This Row],[TOTAL BASE STOCK QUANTITY]], "")</f>
        <v/>
      </c>
      <c r="Y64" s="44" t="str">
        <f>IF(O64="",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4" s="39" t="str">
        <f>IFERROR(Table143[[#This Row],[SALE PRICE PER ITEM]]*Table143[[#This Row],[TOTAL REMAINING STOCK QUANTITY]],"")</f>
        <v/>
      </c>
      <c r="AH64" s="41"/>
    </row>
    <row r="65" spans="2:34" ht="18.600000000000001" thickBot="1" x14ac:dyDescent="0.3">
      <c r="B65" s="34" t="s">
        <v>529</v>
      </c>
      <c r="C65" s="42"/>
      <c r="D65" s="83" t="str">
        <f>IF(Table143[[#This Row],[TOTAL BASE STOCK QUANTITY]]= "", "", IF(Table143[[#This Row],[TOTAL BASE STOCK QUANTITY]] &lt;1,"Out of Stock","Avaliable"))</f>
        <v/>
      </c>
      <c r="E65" s="36"/>
      <c r="F65" s="36"/>
      <c r="G65" s="42"/>
      <c r="H65" s="91"/>
      <c r="I65" s="98"/>
      <c r="J65" s="117"/>
      <c r="K6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5" s="72" t="str">
        <f>IFERROR(IF(NOT(ISBLANK(Table143[[#This Row],[BASE PRICE PER ITEM2]])), Table143[[#This Row],[BASE PRICE PER ITEM2]] + $M$2, ""), "")</f>
        <v/>
      </c>
      <c r="M65" s="111"/>
      <c r="N6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5" s="43"/>
      <c r="P65" s="43"/>
      <c r="Q65" s="43"/>
      <c r="R65" s="43"/>
      <c r="S65" s="43"/>
      <c r="T65" s="43"/>
      <c r="U65" s="43"/>
      <c r="V6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5" s="39" t="str">
        <f>IFERROR(Table143[[#This Row],[BASE PRICE PER ITEM2]]*Table143[[#This Row],[TOTAL BASE STOCK QUANTITY]],"")</f>
        <v/>
      </c>
      <c r="X65" s="39" t="str">
        <f>IFERROR(Table143[[#This Row],[LAST SALE PRICE PER ITEM]]*Table143[[#This Row],[TOTAL BASE STOCK QUANTITY]], "")</f>
        <v/>
      </c>
      <c r="Y65" s="44" t="str">
        <f>IF(O65="",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5" s="39" t="str">
        <f>IFERROR(Table143[[#This Row],[SALE PRICE PER ITEM]]*Table143[[#This Row],[TOTAL REMAINING STOCK QUANTITY]],"")</f>
        <v/>
      </c>
      <c r="AH65" s="41"/>
    </row>
    <row r="66" spans="2:34" ht="18.600000000000001" thickBot="1" x14ac:dyDescent="0.3">
      <c r="B66" s="34" t="s">
        <v>530</v>
      </c>
      <c r="C66" s="42"/>
      <c r="D66" s="83" t="str">
        <f>IF(Table143[[#This Row],[TOTAL BASE STOCK QUANTITY]]= "", "", IF(Table143[[#This Row],[TOTAL BASE STOCK QUANTITY]] &lt;1,"Out of Stock","Avaliable"))</f>
        <v/>
      </c>
      <c r="E66" s="36"/>
      <c r="F66" s="36"/>
      <c r="G66" s="42"/>
      <c r="H66" s="91"/>
      <c r="I66" s="98"/>
      <c r="J66" s="117"/>
      <c r="K6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6" s="72" t="str">
        <f>IFERROR(IF(NOT(ISBLANK(Table143[[#This Row],[BASE PRICE PER ITEM2]])), Table143[[#This Row],[BASE PRICE PER ITEM2]] + $M$2, ""), "")</f>
        <v/>
      </c>
      <c r="M66" s="111"/>
      <c r="N6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6" s="43"/>
      <c r="P66" s="43"/>
      <c r="Q66" s="43"/>
      <c r="R66" s="43"/>
      <c r="S66" s="43"/>
      <c r="T66" s="43"/>
      <c r="U66" s="43"/>
      <c r="V6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6" s="39" t="str">
        <f>IFERROR(Table143[[#This Row],[BASE PRICE PER ITEM2]]*Table143[[#This Row],[TOTAL BASE STOCK QUANTITY]],"")</f>
        <v/>
      </c>
      <c r="X66" s="39" t="str">
        <f>IFERROR(Table143[[#This Row],[LAST SALE PRICE PER ITEM]]*Table143[[#This Row],[TOTAL BASE STOCK QUANTITY]], "")</f>
        <v/>
      </c>
      <c r="Y66" s="44" t="str">
        <f>IF(O66="",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6" s="39" t="str">
        <f>IFERROR(Table143[[#This Row],[SALE PRICE PER ITEM]]*Table143[[#This Row],[TOTAL REMAINING STOCK QUANTITY]],"")</f>
        <v/>
      </c>
      <c r="AH66" s="41"/>
    </row>
    <row r="67" spans="2:34" ht="18.600000000000001" thickBot="1" x14ac:dyDescent="0.3">
      <c r="B67" s="34" t="s">
        <v>531</v>
      </c>
      <c r="C67" s="42"/>
      <c r="D67" s="83" t="str">
        <f>IF(Table143[[#This Row],[TOTAL BASE STOCK QUANTITY]]= "", "", IF(Table143[[#This Row],[TOTAL BASE STOCK QUANTITY]] &lt;1,"Out of Stock","Avaliable"))</f>
        <v/>
      </c>
      <c r="E67" s="36"/>
      <c r="F67" s="36"/>
      <c r="G67" s="42"/>
      <c r="H67" s="91"/>
      <c r="I67" s="98"/>
      <c r="J67" s="117"/>
      <c r="K6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7" s="72" t="str">
        <f>IFERROR(IF(NOT(ISBLANK(Table143[[#This Row],[BASE PRICE PER ITEM2]])), Table143[[#This Row],[BASE PRICE PER ITEM2]] + $M$2, ""), "")</f>
        <v/>
      </c>
      <c r="M67" s="111"/>
      <c r="N6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7" s="43"/>
      <c r="P67" s="43"/>
      <c r="Q67" s="43"/>
      <c r="R67" s="43"/>
      <c r="S67" s="43"/>
      <c r="T67" s="43"/>
      <c r="U67" s="43"/>
      <c r="V6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7" s="39" t="str">
        <f>IFERROR(Table143[[#This Row],[BASE PRICE PER ITEM2]]*Table143[[#This Row],[TOTAL BASE STOCK QUANTITY]],"")</f>
        <v/>
      </c>
      <c r="X67" s="39" t="str">
        <f>IFERROR(Table143[[#This Row],[LAST SALE PRICE PER ITEM]]*Table143[[#This Row],[TOTAL BASE STOCK QUANTITY]], "")</f>
        <v/>
      </c>
      <c r="Y67" s="44" t="str">
        <f>IF(O67="",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7" s="39" t="str">
        <f>IFERROR(Table143[[#This Row],[SALE PRICE PER ITEM]]*Table143[[#This Row],[TOTAL REMAINING STOCK QUANTITY]],"")</f>
        <v/>
      </c>
      <c r="AH67" s="41"/>
    </row>
    <row r="68" spans="2:34" ht="18.600000000000001" thickBot="1" x14ac:dyDescent="0.3">
      <c r="B68" s="34" t="s">
        <v>532</v>
      </c>
      <c r="C68" s="42"/>
      <c r="D68" s="83" t="str">
        <f>IF(Table143[[#This Row],[TOTAL BASE STOCK QUANTITY]]= "", "", IF(Table143[[#This Row],[TOTAL BASE STOCK QUANTITY]] &lt;1,"Out of Stock","Avaliable"))</f>
        <v/>
      </c>
      <c r="E68" s="36"/>
      <c r="F68" s="36"/>
      <c r="G68" s="42"/>
      <c r="H68" s="91"/>
      <c r="I68" s="98"/>
      <c r="J68" s="117"/>
      <c r="K6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8" s="72" t="str">
        <f>IFERROR(IF(NOT(ISBLANK(Table143[[#This Row],[BASE PRICE PER ITEM2]])), Table143[[#This Row],[BASE PRICE PER ITEM2]] + $M$2, ""), "")</f>
        <v/>
      </c>
      <c r="M68" s="111"/>
      <c r="N6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8" s="43"/>
      <c r="P68" s="43"/>
      <c r="Q68" s="43"/>
      <c r="R68" s="43"/>
      <c r="S68" s="43"/>
      <c r="T68" s="43"/>
      <c r="U68" s="43"/>
      <c r="V6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8" s="39" t="str">
        <f>IFERROR(Table143[[#This Row],[BASE PRICE PER ITEM2]]*Table143[[#This Row],[TOTAL BASE STOCK QUANTITY]],"")</f>
        <v/>
      </c>
      <c r="X68" s="39" t="str">
        <f>IFERROR(Table143[[#This Row],[LAST SALE PRICE PER ITEM]]*Table143[[#This Row],[TOTAL BASE STOCK QUANTITY]], "")</f>
        <v/>
      </c>
      <c r="Y68" s="44" t="str">
        <f>IF(O68="",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8" s="39" t="str">
        <f>IFERROR(Table143[[#This Row],[SALE PRICE PER ITEM]]*Table143[[#This Row],[TOTAL REMAINING STOCK QUANTITY]],"")</f>
        <v/>
      </c>
      <c r="AH68" s="41"/>
    </row>
    <row r="69" spans="2:34" ht="18.600000000000001" thickBot="1" x14ac:dyDescent="0.3">
      <c r="B69" s="34" t="s">
        <v>533</v>
      </c>
      <c r="C69" s="42"/>
      <c r="D69" s="83" t="str">
        <f>IF(Table143[[#This Row],[TOTAL BASE STOCK QUANTITY]]= "", "", IF(Table143[[#This Row],[TOTAL BASE STOCK QUANTITY]] &lt;1,"Out of Stock","Avaliable"))</f>
        <v/>
      </c>
      <c r="E69" s="36"/>
      <c r="F69" s="36"/>
      <c r="G69" s="42"/>
      <c r="H69" s="91"/>
      <c r="I69" s="98"/>
      <c r="J69" s="117"/>
      <c r="K6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69" s="72" t="str">
        <f>IFERROR(IF(NOT(ISBLANK(Table143[[#This Row],[BASE PRICE PER ITEM2]])), Table143[[#This Row],[BASE PRICE PER ITEM2]] + $M$2, ""), "")</f>
        <v/>
      </c>
      <c r="M69" s="111"/>
      <c r="N6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69" s="43"/>
      <c r="P69" s="43"/>
      <c r="Q69" s="43"/>
      <c r="R69" s="43"/>
      <c r="S69" s="43"/>
      <c r="T69" s="43"/>
      <c r="U69" s="43"/>
      <c r="V6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69" s="39" t="str">
        <f>IFERROR(Table143[[#This Row],[BASE PRICE PER ITEM2]]*Table143[[#This Row],[TOTAL BASE STOCK QUANTITY]],"")</f>
        <v/>
      </c>
      <c r="X69" s="39" t="str">
        <f>IFERROR(Table143[[#This Row],[LAST SALE PRICE PER ITEM]]*Table143[[#This Row],[TOTAL BASE STOCK QUANTITY]], "")</f>
        <v/>
      </c>
      <c r="Y69" s="44" t="str">
        <f>IF(O69="",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6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6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6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6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6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6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6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69" s="39" t="str">
        <f>IFERROR(Table143[[#This Row],[SALE PRICE PER ITEM]]*Table143[[#This Row],[TOTAL REMAINING STOCK QUANTITY]],"")</f>
        <v/>
      </c>
      <c r="AH69" s="41"/>
    </row>
    <row r="70" spans="2:34" ht="18.600000000000001" thickBot="1" x14ac:dyDescent="0.3">
      <c r="B70" s="34" t="s">
        <v>534</v>
      </c>
      <c r="C70" s="42"/>
      <c r="D70" s="83" t="str">
        <f>IF(Table143[[#This Row],[TOTAL BASE STOCK QUANTITY]]= "", "", IF(Table143[[#This Row],[TOTAL BASE STOCK QUANTITY]] &lt;1,"Out of Stock","Avaliable"))</f>
        <v/>
      </c>
      <c r="E70" s="36"/>
      <c r="F70" s="36"/>
      <c r="G70" s="42"/>
      <c r="H70" s="91"/>
      <c r="I70" s="98"/>
      <c r="J70" s="117"/>
      <c r="K7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0" s="72" t="str">
        <f>IFERROR(IF(NOT(ISBLANK(Table143[[#This Row],[BASE PRICE PER ITEM2]])), Table143[[#This Row],[BASE PRICE PER ITEM2]] + $M$2, ""), "")</f>
        <v/>
      </c>
      <c r="M70" s="111"/>
      <c r="N7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0" s="43"/>
      <c r="P70" s="43"/>
      <c r="Q70" s="43"/>
      <c r="R70" s="43"/>
      <c r="S70" s="43"/>
      <c r="T70" s="43"/>
      <c r="U70" s="43"/>
      <c r="V7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0" s="39" t="str">
        <f>IFERROR(Table143[[#This Row],[BASE PRICE PER ITEM2]]*Table143[[#This Row],[TOTAL BASE STOCK QUANTITY]],"")</f>
        <v/>
      </c>
      <c r="X70" s="39" t="str">
        <f>IFERROR(Table143[[#This Row],[LAST SALE PRICE PER ITEM]]*Table143[[#This Row],[TOTAL BASE STOCK QUANTITY]], "")</f>
        <v/>
      </c>
      <c r="Y70" s="44" t="str">
        <f>IF(O70="",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0" s="39" t="str">
        <f>IFERROR(Table143[[#This Row],[SALE PRICE PER ITEM]]*Table143[[#This Row],[TOTAL REMAINING STOCK QUANTITY]],"")</f>
        <v/>
      </c>
      <c r="AH70" s="41"/>
    </row>
    <row r="71" spans="2:34" ht="18.600000000000001" thickBot="1" x14ac:dyDescent="0.3">
      <c r="B71" s="34" t="s">
        <v>535</v>
      </c>
      <c r="C71" s="42"/>
      <c r="D71" s="83" t="str">
        <f>IF(Table143[[#This Row],[TOTAL BASE STOCK QUANTITY]]= "", "", IF(Table143[[#This Row],[TOTAL BASE STOCK QUANTITY]] &lt;1,"Out of Stock","Avaliable"))</f>
        <v/>
      </c>
      <c r="E71" s="36"/>
      <c r="F71" s="36"/>
      <c r="G71" s="42"/>
      <c r="H71" s="91"/>
      <c r="I71" s="98"/>
      <c r="J71" s="117"/>
      <c r="K7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1" s="72" t="str">
        <f>IFERROR(IF(NOT(ISBLANK(Table143[[#This Row],[BASE PRICE PER ITEM2]])), Table143[[#This Row],[BASE PRICE PER ITEM2]] + $M$2, ""), "")</f>
        <v/>
      </c>
      <c r="M71" s="111"/>
      <c r="N7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1" s="43"/>
      <c r="P71" s="43"/>
      <c r="Q71" s="43"/>
      <c r="R71" s="43"/>
      <c r="S71" s="43"/>
      <c r="T71" s="43"/>
      <c r="U71" s="43"/>
      <c r="V7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1" s="39" t="str">
        <f>IFERROR(Table143[[#This Row],[BASE PRICE PER ITEM2]]*Table143[[#This Row],[TOTAL BASE STOCK QUANTITY]],"")</f>
        <v/>
      </c>
      <c r="X71" s="39" t="str">
        <f>IFERROR(Table143[[#This Row],[LAST SALE PRICE PER ITEM]]*Table143[[#This Row],[TOTAL BASE STOCK QUANTITY]], "")</f>
        <v/>
      </c>
      <c r="Y71" s="44" t="str">
        <f>IF(O71="",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1" s="39" t="str">
        <f>IFERROR(Table143[[#This Row],[SALE PRICE PER ITEM]]*Table143[[#This Row],[TOTAL REMAINING STOCK QUANTITY]],"")</f>
        <v/>
      </c>
      <c r="AH71" s="41"/>
    </row>
    <row r="72" spans="2:34" ht="18.600000000000001" thickBot="1" x14ac:dyDescent="0.3">
      <c r="B72" s="34" t="s">
        <v>536</v>
      </c>
      <c r="C72" s="42"/>
      <c r="D72" s="83" t="str">
        <f>IF(Table143[[#This Row],[TOTAL BASE STOCK QUANTITY]]= "", "", IF(Table143[[#This Row],[TOTAL BASE STOCK QUANTITY]] &lt;1,"Out of Stock","Avaliable"))</f>
        <v/>
      </c>
      <c r="E72" s="36"/>
      <c r="F72" s="36"/>
      <c r="G72" s="42"/>
      <c r="H72" s="91"/>
      <c r="I72" s="98"/>
      <c r="J72" s="117"/>
      <c r="K7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2" s="72" t="str">
        <f>IFERROR(IF(NOT(ISBLANK(Table143[[#This Row],[BASE PRICE PER ITEM2]])), Table143[[#This Row],[BASE PRICE PER ITEM2]] + $M$2, ""), "")</f>
        <v/>
      </c>
      <c r="M72" s="111"/>
      <c r="N7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2" s="43"/>
      <c r="P72" s="43"/>
      <c r="Q72" s="43"/>
      <c r="R72" s="43"/>
      <c r="S72" s="43"/>
      <c r="T72" s="43"/>
      <c r="U72" s="43"/>
      <c r="V7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2" s="39" t="str">
        <f>IFERROR(Table143[[#This Row],[BASE PRICE PER ITEM2]]*Table143[[#This Row],[TOTAL BASE STOCK QUANTITY]],"")</f>
        <v/>
      </c>
      <c r="X72" s="39" t="str">
        <f>IFERROR(Table143[[#This Row],[LAST SALE PRICE PER ITEM]]*Table143[[#This Row],[TOTAL BASE STOCK QUANTITY]], "")</f>
        <v/>
      </c>
      <c r="Y72" s="44" t="str">
        <f>IF(O72="",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2" s="39" t="str">
        <f>IFERROR(Table143[[#This Row],[SALE PRICE PER ITEM]]*Table143[[#This Row],[TOTAL REMAINING STOCK QUANTITY]],"")</f>
        <v/>
      </c>
      <c r="AH72" s="41"/>
    </row>
    <row r="73" spans="2:34" ht="18.600000000000001" thickBot="1" x14ac:dyDescent="0.3">
      <c r="B73" s="34" t="s">
        <v>537</v>
      </c>
      <c r="C73" s="42"/>
      <c r="D73" s="83" t="str">
        <f>IF(Table143[[#This Row],[TOTAL BASE STOCK QUANTITY]]= "", "", IF(Table143[[#This Row],[TOTAL BASE STOCK QUANTITY]] &lt;1,"Out of Stock","Avaliable"))</f>
        <v/>
      </c>
      <c r="E73" s="36"/>
      <c r="F73" s="36"/>
      <c r="G73" s="42"/>
      <c r="H73" s="91"/>
      <c r="I73" s="98"/>
      <c r="J73" s="117"/>
      <c r="K7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3" s="72" t="str">
        <f>IFERROR(IF(NOT(ISBLANK(Table143[[#This Row],[BASE PRICE PER ITEM2]])), Table143[[#This Row],[BASE PRICE PER ITEM2]] + $M$2, ""), "")</f>
        <v/>
      </c>
      <c r="M73" s="111"/>
      <c r="N7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3" s="43"/>
      <c r="P73" s="43"/>
      <c r="Q73" s="43"/>
      <c r="R73" s="43"/>
      <c r="S73" s="43"/>
      <c r="T73" s="43"/>
      <c r="U73" s="43"/>
      <c r="V7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3" s="39" t="str">
        <f>IFERROR(Table143[[#This Row],[BASE PRICE PER ITEM2]]*Table143[[#This Row],[TOTAL BASE STOCK QUANTITY]],"")</f>
        <v/>
      </c>
      <c r="X73" s="39" t="str">
        <f>IFERROR(Table143[[#This Row],[LAST SALE PRICE PER ITEM]]*Table143[[#This Row],[TOTAL BASE STOCK QUANTITY]], "")</f>
        <v/>
      </c>
      <c r="Y73" s="44" t="str">
        <f>IF(O73="",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3" s="39" t="str">
        <f>IFERROR(Table143[[#This Row],[SALE PRICE PER ITEM]]*Table143[[#This Row],[TOTAL REMAINING STOCK QUANTITY]],"")</f>
        <v/>
      </c>
      <c r="AH73" s="41"/>
    </row>
    <row r="74" spans="2:34" ht="18.600000000000001" thickBot="1" x14ac:dyDescent="0.3">
      <c r="B74" s="34" t="s">
        <v>538</v>
      </c>
      <c r="C74" s="42"/>
      <c r="D74" s="83" t="str">
        <f>IF(Table143[[#This Row],[TOTAL BASE STOCK QUANTITY]]= "", "", IF(Table143[[#This Row],[TOTAL BASE STOCK QUANTITY]] &lt;1,"Out of Stock","Avaliable"))</f>
        <v/>
      </c>
      <c r="E74" s="36"/>
      <c r="F74" s="36"/>
      <c r="G74" s="42"/>
      <c r="H74" s="91"/>
      <c r="I74" s="98"/>
      <c r="J74" s="117"/>
      <c r="K7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4" s="72" t="str">
        <f>IFERROR(IF(NOT(ISBLANK(Table143[[#This Row],[BASE PRICE PER ITEM2]])), Table143[[#This Row],[BASE PRICE PER ITEM2]] + $M$2, ""), "")</f>
        <v/>
      </c>
      <c r="M74" s="111"/>
      <c r="N7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4" s="43"/>
      <c r="P74" s="43"/>
      <c r="Q74" s="43"/>
      <c r="R74" s="43"/>
      <c r="S74" s="43"/>
      <c r="T74" s="43"/>
      <c r="U74" s="43"/>
      <c r="V7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4" s="39" t="str">
        <f>IFERROR(Table143[[#This Row],[BASE PRICE PER ITEM2]]*Table143[[#This Row],[TOTAL BASE STOCK QUANTITY]],"")</f>
        <v/>
      </c>
      <c r="X74" s="39" t="str">
        <f>IFERROR(Table143[[#This Row],[LAST SALE PRICE PER ITEM]]*Table143[[#This Row],[TOTAL BASE STOCK QUANTITY]], "")</f>
        <v/>
      </c>
      <c r="Y74" s="44" t="str">
        <f>IF(O74="",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4" s="39" t="str">
        <f>IFERROR(Table143[[#This Row],[SALE PRICE PER ITEM]]*Table143[[#This Row],[TOTAL REMAINING STOCK QUANTITY]],"")</f>
        <v/>
      </c>
      <c r="AH74" s="41"/>
    </row>
    <row r="75" spans="2:34" ht="18.600000000000001" thickBot="1" x14ac:dyDescent="0.3">
      <c r="B75" s="34" t="s">
        <v>539</v>
      </c>
      <c r="C75" s="42"/>
      <c r="D75" s="83" t="str">
        <f>IF(Table143[[#This Row],[TOTAL BASE STOCK QUANTITY]]= "", "", IF(Table143[[#This Row],[TOTAL BASE STOCK QUANTITY]] &lt;1,"Out of Stock","Avaliable"))</f>
        <v/>
      </c>
      <c r="E75" s="36"/>
      <c r="F75" s="36"/>
      <c r="G75" s="42"/>
      <c r="H75" s="91"/>
      <c r="I75" s="98"/>
      <c r="J75" s="117"/>
      <c r="K7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5" s="72" t="str">
        <f>IFERROR(IF(NOT(ISBLANK(Table143[[#This Row],[BASE PRICE PER ITEM2]])), Table143[[#This Row],[BASE PRICE PER ITEM2]] + $M$2, ""), "")</f>
        <v/>
      </c>
      <c r="M75" s="111"/>
      <c r="N7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5" s="43"/>
      <c r="P75" s="43"/>
      <c r="Q75" s="43"/>
      <c r="R75" s="43"/>
      <c r="S75" s="43"/>
      <c r="T75" s="43"/>
      <c r="U75" s="43"/>
      <c r="V7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5" s="39" t="str">
        <f>IFERROR(Table143[[#This Row],[BASE PRICE PER ITEM2]]*Table143[[#This Row],[TOTAL BASE STOCK QUANTITY]],"")</f>
        <v/>
      </c>
      <c r="X75" s="39" t="str">
        <f>IFERROR(Table143[[#This Row],[LAST SALE PRICE PER ITEM]]*Table143[[#This Row],[TOTAL BASE STOCK QUANTITY]], "")</f>
        <v/>
      </c>
      <c r="Y75" s="44" t="str">
        <f>IF(O75="",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5" s="39" t="str">
        <f>IFERROR(Table143[[#This Row],[SALE PRICE PER ITEM]]*Table143[[#This Row],[TOTAL REMAINING STOCK QUANTITY]],"")</f>
        <v/>
      </c>
      <c r="AH75" s="41"/>
    </row>
    <row r="76" spans="2:34" ht="18.600000000000001" thickBot="1" x14ac:dyDescent="0.3">
      <c r="B76" s="34" t="s">
        <v>540</v>
      </c>
      <c r="C76" s="42"/>
      <c r="D76" s="83" t="str">
        <f>IF(Table143[[#This Row],[TOTAL BASE STOCK QUANTITY]]= "", "", IF(Table143[[#This Row],[TOTAL BASE STOCK QUANTITY]] &lt;1,"Out of Stock","Avaliable"))</f>
        <v/>
      </c>
      <c r="E76" s="36"/>
      <c r="F76" s="36"/>
      <c r="G76" s="42"/>
      <c r="H76" s="91"/>
      <c r="I76" s="98"/>
      <c r="J76" s="117"/>
      <c r="K7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6" s="72" t="str">
        <f>IFERROR(IF(NOT(ISBLANK(Table143[[#This Row],[BASE PRICE PER ITEM2]])), Table143[[#This Row],[BASE PRICE PER ITEM2]] + $M$2, ""), "")</f>
        <v/>
      </c>
      <c r="M76" s="111"/>
      <c r="N7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6" s="43"/>
      <c r="P76" s="43"/>
      <c r="Q76" s="43"/>
      <c r="R76" s="43"/>
      <c r="S76" s="43"/>
      <c r="T76" s="43"/>
      <c r="U76" s="43"/>
      <c r="V7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6" s="39" t="str">
        <f>IFERROR(Table143[[#This Row],[BASE PRICE PER ITEM2]]*Table143[[#This Row],[TOTAL BASE STOCK QUANTITY]],"")</f>
        <v/>
      </c>
      <c r="X76" s="39" t="str">
        <f>IFERROR(Table143[[#This Row],[LAST SALE PRICE PER ITEM]]*Table143[[#This Row],[TOTAL BASE STOCK QUANTITY]], "")</f>
        <v/>
      </c>
      <c r="Y76" s="44" t="str">
        <f>IF(O76="",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6" s="39" t="str">
        <f>IFERROR(Table143[[#This Row],[SALE PRICE PER ITEM]]*Table143[[#This Row],[TOTAL REMAINING STOCK QUANTITY]],"")</f>
        <v/>
      </c>
      <c r="AH76" s="41"/>
    </row>
    <row r="77" spans="2:34" ht="18.600000000000001" thickBot="1" x14ac:dyDescent="0.3">
      <c r="B77" s="34" t="s">
        <v>541</v>
      </c>
      <c r="C77" s="42"/>
      <c r="D77" s="83" t="str">
        <f>IF(Table143[[#This Row],[TOTAL BASE STOCK QUANTITY]]= "", "", IF(Table143[[#This Row],[TOTAL BASE STOCK QUANTITY]] &lt;1,"Out of Stock","Avaliable"))</f>
        <v/>
      </c>
      <c r="E77" s="36"/>
      <c r="F77" s="36"/>
      <c r="G77" s="42"/>
      <c r="H77" s="91"/>
      <c r="I77" s="98"/>
      <c r="J77" s="117"/>
      <c r="K7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7" s="72" t="str">
        <f>IFERROR(IF(NOT(ISBLANK(Table143[[#This Row],[BASE PRICE PER ITEM2]])), Table143[[#This Row],[BASE PRICE PER ITEM2]] + $M$2, ""), "")</f>
        <v/>
      </c>
      <c r="M77" s="111"/>
      <c r="N7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7" s="43"/>
      <c r="P77" s="43"/>
      <c r="Q77" s="43"/>
      <c r="R77" s="43"/>
      <c r="S77" s="43"/>
      <c r="T77" s="43"/>
      <c r="U77" s="43"/>
      <c r="V7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7" s="39" t="str">
        <f>IFERROR(Table143[[#This Row],[BASE PRICE PER ITEM2]]*Table143[[#This Row],[TOTAL BASE STOCK QUANTITY]],"")</f>
        <v/>
      </c>
      <c r="X77" s="39" t="str">
        <f>IFERROR(Table143[[#This Row],[LAST SALE PRICE PER ITEM]]*Table143[[#This Row],[TOTAL BASE STOCK QUANTITY]], "")</f>
        <v/>
      </c>
      <c r="Y77" s="44" t="str">
        <f>IF(O77="",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7" s="39" t="str">
        <f>IFERROR(Table143[[#This Row],[SALE PRICE PER ITEM]]*Table143[[#This Row],[TOTAL REMAINING STOCK QUANTITY]],"")</f>
        <v/>
      </c>
      <c r="AH77" s="41"/>
    </row>
    <row r="78" spans="2:34" ht="18.600000000000001" thickBot="1" x14ac:dyDescent="0.3">
      <c r="B78" s="34" t="s">
        <v>542</v>
      </c>
      <c r="C78" s="42"/>
      <c r="D78" s="83" t="str">
        <f>IF(Table143[[#This Row],[TOTAL BASE STOCK QUANTITY]]= "", "", IF(Table143[[#This Row],[TOTAL BASE STOCK QUANTITY]] &lt;1,"Out of Stock","Avaliable"))</f>
        <v/>
      </c>
      <c r="E78" s="36"/>
      <c r="F78" s="36"/>
      <c r="G78" s="42"/>
      <c r="H78" s="91"/>
      <c r="I78" s="98"/>
      <c r="J78" s="117"/>
      <c r="K7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8" s="72" t="str">
        <f>IFERROR(IF(NOT(ISBLANK(Table143[[#This Row],[BASE PRICE PER ITEM2]])), Table143[[#This Row],[BASE PRICE PER ITEM2]] + $M$2, ""), "")</f>
        <v/>
      </c>
      <c r="M78" s="111"/>
      <c r="N7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8" s="43"/>
      <c r="P78" s="43"/>
      <c r="Q78" s="43"/>
      <c r="R78" s="43"/>
      <c r="S78" s="43"/>
      <c r="T78" s="43"/>
      <c r="U78" s="43"/>
      <c r="V7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8" s="39" t="str">
        <f>IFERROR(Table143[[#This Row],[BASE PRICE PER ITEM2]]*Table143[[#This Row],[TOTAL BASE STOCK QUANTITY]],"")</f>
        <v/>
      </c>
      <c r="X78" s="39" t="str">
        <f>IFERROR(Table143[[#This Row],[LAST SALE PRICE PER ITEM]]*Table143[[#This Row],[TOTAL BASE STOCK QUANTITY]], "")</f>
        <v/>
      </c>
      <c r="Y78" s="44" t="str">
        <f>IF(O78="",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8" s="39" t="str">
        <f>IFERROR(Table143[[#This Row],[SALE PRICE PER ITEM]]*Table143[[#This Row],[TOTAL REMAINING STOCK QUANTITY]],"")</f>
        <v/>
      </c>
      <c r="AH78" s="41"/>
    </row>
    <row r="79" spans="2:34" ht="18.600000000000001" thickBot="1" x14ac:dyDescent="0.3">
      <c r="B79" s="34" t="s">
        <v>543</v>
      </c>
      <c r="C79" s="42"/>
      <c r="D79" s="83" t="str">
        <f>IF(Table143[[#This Row],[TOTAL BASE STOCK QUANTITY]]= "", "", IF(Table143[[#This Row],[TOTAL BASE STOCK QUANTITY]] &lt;1,"Out of Stock","Avaliable"))</f>
        <v/>
      </c>
      <c r="E79" s="36"/>
      <c r="F79" s="36"/>
      <c r="G79" s="42"/>
      <c r="H79" s="91"/>
      <c r="I79" s="98"/>
      <c r="J79" s="117"/>
      <c r="K7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79" s="72" t="str">
        <f>IFERROR(IF(NOT(ISBLANK(Table143[[#This Row],[BASE PRICE PER ITEM2]])), Table143[[#This Row],[BASE PRICE PER ITEM2]] + $M$2, ""), "")</f>
        <v/>
      </c>
      <c r="M79" s="111"/>
      <c r="N7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79" s="43"/>
      <c r="P79" s="43"/>
      <c r="Q79" s="43"/>
      <c r="R79" s="43"/>
      <c r="S79" s="43"/>
      <c r="T79" s="43"/>
      <c r="U79" s="43"/>
      <c r="V7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79" s="39" t="str">
        <f>IFERROR(Table143[[#This Row],[BASE PRICE PER ITEM2]]*Table143[[#This Row],[TOTAL BASE STOCK QUANTITY]],"")</f>
        <v/>
      </c>
      <c r="X79" s="39" t="str">
        <f>IFERROR(Table143[[#This Row],[LAST SALE PRICE PER ITEM]]*Table143[[#This Row],[TOTAL BASE STOCK QUANTITY]], "")</f>
        <v/>
      </c>
      <c r="Y79" s="44" t="str">
        <f>IF(O79="",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7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7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7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7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7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7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7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79" s="39" t="str">
        <f>IFERROR(Table143[[#This Row],[SALE PRICE PER ITEM]]*Table143[[#This Row],[TOTAL REMAINING STOCK QUANTITY]],"")</f>
        <v/>
      </c>
      <c r="AH79" s="41"/>
    </row>
    <row r="80" spans="2:34" ht="18.600000000000001" thickBot="1" x14ac:dyDescent="0.3">
      <c r="B80" s="34" t="s">
        <v>544</v>
      </c>
      <c r="C80" s="42"/>
      <c r="D80" s="83" t="str">
        <f>IF(Table143[[#This Row],[TOTAL BASE STOCK QUANTITY]]= "", "", IF(Table143[[#This Row],[TOTAL BASE STOCK QUANTITY]] &lt;1,"Out of Stock","Avaliable"))</f>
        <v/>
      </c>
      <c r="E80" s="36"/>
      <c r="F80" s="36"/>
      <c r="G80" s="42"/>
      <c r="H80" s="91"/>
      <c r="I80" s="98"/>
      <c r="J80" s="117"/>
      <c r="K8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0" s="72" t="str">
        <f>IFERROR(IF(NOT(ISBLANK(Table143[[#This Row],[BASE PRICE PER ITEM2]])), Table143[[#This Row],[BASE PRICE PER ITEM2]] + $M$2, ""), "")</f>
        <v/>
      </c>
      <c r="M80" s="111"/>
      <c r="N8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0" s="43"/>
      <c r="P80" s="43"/>
      <c r="Q80" s="43"/>
      <c r="R80" s="43"/>
      <c r="S80" s="43"/>
      <c r="T80" s="43"/>
      <c r="U80" s="43"/>
      <c r="V8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0" s="39" t="str">
        <f>IFERROR(Table143[[#This Row],[BASE PRICE PER ITEM2]]*Table143[[#This Row],[TOTAL BASE STOCK QUANTITY]],"")</f>
        <v/>
      </c>
      <c r="X80" s="39" t="str">
        <f>IFERROR(Table143[[#This Row],[LAST SALE PRICE PER ITEM]]*Table143[[#This Row],[TOTAL BASE STOCK QUANTITY]], "")</f>
        <v/>
      </c>
      <c r="Y80" s="44" t="str">
        <f>IF(O80="",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0" s="39" t="str">
        <f>IFERROR(Table143[[#This Row],[SALE PRICE PER ITEM]]*Table143[[#This Row],[TOTAL REMAINING STOCK QUANTITY]],"")</f>
        <v/>
      </c>
      <c r="AH80" s="41"/>
    </row>
    <row r="81" spans="2:34" ht="18.600000000000001" thickBot="1" x14ac:dyDescent="0.3">
      <c r="B81" s="34" t="s">
        <v>545</v>
      </c>
      <c r="C81" s="42"/>
      <c r="D81" s="83" t="str">
        <f>IF(Table143[[#This Row],[TOTAL BASE STOCK QUANTITY]]= "", "", IF(Table143[[#This Row],[TOTAL BASE STOCK QUANTITY]] &lt;1,"Out of Stock","Avaliable"))</f>
        <v/>
      </c>
      <c r="E81" s="36"/>
      <c r="F81" s="36"/>
      <c r="G81" s="42"/>
      <c r="H81" s="91"/>
      <c r="I81" s="98"/>
      <c r="J81" s="117"/>
      <c r="K8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1" s="72" t="str">
        <f>IFERROR(IF(NOT(ISBLANK(Table143[[#This Row],[BASE PRICE PER ITEM2]])), Table143[[#This Row],[BASE PRICE PER ITEM2]] + $M$2, ""), "")</f>
        <v/>
      </c>
      <c r="M81" s="111"/>
      <c r="N8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1" s="43"/>
      <c r="P81" s="43"/>
      <c r="Q81" s="43"/>
      <c r="R81" s="43"/>
      <c r="S81" s="43"/>
      <c r="T81" s="43"/>
      <c r="U81" s="43"/>
      <c r="V8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1" s="39" t="str">
        <f>IFERROR(Table143[[#This Row],[BASE PRICE PER ITEM2]]*Table143[[#This Row],[TOTAL BASE STOCK QUANTITY]],"")</f>
        <v/>
      </c>
      <c r="X81" s="39" t="str">
        <f>IFERROR(Table143[[#This Row],[LAST SALE PRICE PER ITEM]]*Table143[[#This Row],[TOTAL BASE STOCK QUANTITY]], "")</f>
        <v/>
      </c>
      <c r="Y81" s="44" t="str">
        <f>IF(O81="",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1" s="39" t="str">
        <f>IFERROR(Table143[[#This Row],[SALE PRICE PER ITEM]]*Table143[[#This Row],[TOTAL REMAINING STOCK QUANTITY]],"")</f>
        <v/>
      </c>
      <c r="AH81" s="41"/>
    </row>
    <row r="82" spans="2:34" ht="18.600000000000001" thickBot="1" x14ac:dyDescent="0.3">
      <c r="B82" s="34" t="s">
        <v>546</v>
      </c>
      <c r="C82" s="42"/>
      <c r="D82" s="83" t="str">
        <f>IF(Table143[[#This Row],[TOTAL BASE STOCK QUANTITY]]= "", "", IF(Table143[[#This Row],[TOTAL BASE STOCK QUANTITY]] &lt;1,"Out of Stock","Avaliable"))</f>
        <v/>
      </c>
      <c r="E82" s="36"/>
      <c r="F82" s="36"/>
      <c r="G82" s="42"/>
      <c r="H82" s="91"/>
      <c r="I82" s="98"/>
      <c r="J82" s="117"/>
      <c r="K8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2" s="72" t="str">
        <f>IFERROR(IF(NOT(ISBLANK(Table143[[#This Row],[BASE PRICE PER ITEM2]])), Table143[[#This Row],[BASE PRICE PER ITEM2]] + $M$2, ""), "")</f>
        <v/>
      </c>
      <c r="M82" s="111"/>
      <c r="N8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2" s="43"/>
      <c r="P82" s="43"/>
      <c r="Q82" s="43"/>
      <c r="R82" s="43"/>
      <c r="S82" s="43"/>
      <c r="T82" s="43"/>
      <c r="U82" s="43"/>
      <c r="V8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2" s="39" t="str">
        <f>IFERROR(Table143[[#This Row],[BASE PRICE PER ITEM2]]*Table143[[#This Row],[TOTAL BASE STOCK QUANTITY]],"")</f>
        <v/>
      </c>
      <c r="X82" s="39" t="str">
        <f>IFERROR(Table143[[#This Row],[LAST SALE PRICE PER ITEM]]*Table143[[#This Row],[TOTAL BASE STOCK QUANTITY]], "")</f>
        <v/>
      </c>
      <c r="Y82" s="44" t="str">
        <f>IF(O82="",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2" s="39" t="str">
        <f>IFERROR(Table143[[#This Row],[SALE PRICE PER ITEM]]*Table143[[#This Row],[TOTAL REMAINING STOCK QUANTITY]],"")</f>
        <v/>
      </c>
      <c r="AH82" s="41"/>
    </row>
    <row r="83" spans="2:34" ht="18.600000000000001" thickBot="1" x14ac:dyDescent="0.3">
      <c r="B83" s="34" t="s">
        <v>547</v>
      </c>
      <c r="C83" s="42"/>
      <c r="D83" s="83" t="str">
        <f>IF(Table143[[#This Row],[TOTAL BASE STOCK QUANTITY]]= "", "", IF(Table143[[#This Row],[TOTAL BASE STOCK QUANTITY]] &lt;1,"Out of Stock","Avaliable"))</f>
        <v/>
      </c>
      <c r="E83" s="36"/>
      <c r="F83" s="36"/>
      <c r="G83" s="42"/>
      <c r="H83" s="91"/>
      <c r="I83" s="98"/>
      <c r="J83" s="117"/>
      <c r="K8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3" s="72" t="str">
        <f>IFERROR(IF(NOT(ISBLANK(Table143[[#This Row],[BASE PRICE PER ITEM2]])), Table143[[#This Row],[BASE PRICE PER ITEM2]] + $M$2, ""), "")</f>
        <v/>
      </c>
      <c r="M83" s="111"/>
      <c r="N8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3" s="43"/>
      <c r="P83" s="43"/>
      <c r="Q83" s="43"/>
      <c r="R83" s="43"/>
      <c r="S83" s="43"/>
      <c r="T83" s="43"/>
      <c r="U83" s="43"/>
      <c r="V8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3" s="39" t="str">
        <f>IFERROR(Table143[[#This Row],[BASE PRICE PER ITEM2]]*Table143[[#This Row],[TOTAL BASE STOCK QUANTITY]],"")</f>
        <v/>
      </c>
      <c r="X83" s="39" t="str">
        <f>IFERROR(Table143[[#This Row],[LAST SALE PRICE PER ITEM]]*Table143[[#This Row],[TOTAL BASE STOCK QUANTITY]], "")</f>
        <v/>
      </c>
      <c r="Y83" s="44" t="str">
        <f>IF(O83="",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3" s="39" t="str">
        <f>IFERROR(Table143[[#This Row],[SALE PRICE PER ITEM]]*Table143[[#This Row],[TOTAL REMAINING STOCK QUANTITY]],"")</f>
        <v/>
      </c>
      <c r="AH83" s="41"/>
    </row>
    <row r="84" spans="2:34" ht="18.600000000000001" thickBot="1" x14ac:dyDescent="0.3">
      <c r="B84" s="34" t="s">
        <v>548</v>
      </c>
      <c r="C84" s="42"/>
      <c r="D84" s="83" t="str">
        <f>IF(Table143[[#This Row],[TOTAL BASE STOCK QUANTITY]]= "", "", IF(Table143[[#This Row],[TOTAL BASE STOCK QUANTITY]] &lt;1,"Out of Stock","Avaliable"))</f>
        <v/>
      </c>
      <c r="E84" s="36"/>
      <c r="F84" s="36"/>
      <c r="G84" s="42"/>
      <c r="H84" s="91"/>
      <c r="I84" s="98"/>
      <c r="J84" s="117"/>
      <c r="K8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4" s="72" t="str">
        <f>IFERROR(IF(NOT(ISBLANK(Table143[[#This Row],[BASE PRICE PER ITEM2]])), Table143[[#This Row],[BASE PRICE PER ITEM2]] + $M$2, ""), "")</f>
        <v/>
      </c>
      <c r="M84" s="111"/>
      <c r="N8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4" s="43"/>
      <c r="P84" s="43"/>
      <c r="Q84" s="43"/>
      <c r="R84" s="43"/>
      <c r="S84" s="43"/>
      <c r="T84" s="43"/>
      <c r="U84" s="43"/>
      <c r="V8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4" s="39" t="str">
        <f>IFERROR(Table143[[#This Row],[BASE PRICE PER ITEM2]]*Table143[[#This Row],[TOTAL BASE STOCK QUANTITY]],"")</f>
        <v/>
      </c>
      <c r="X84" s="39" t="str">
        <f>IFERROR(Table143[[#This Row],[LAST SALE PRICE PER ITEM]]*Table143[[#This Row],[TOTAL BASE STOCK QUANTITY]], "")</f>
        <v/>
      </c>
      <c r="Y84" s="44" t="str">
        <f>IF(O84="",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4" s="39" t="str">
        <f>IFERROR(Table143[[#This Row],[SALE PRICE PER ITEM]]*Table143[[#This Row],[TOTAL REMAINING STOCK QUANTITY]],"")</f>
        <v/>
      </c>
      <c r="AH84" s="41"/>
    </row>
    <row r="85" spans="2:34" ht="18.600000000000001" thickBot="1" x14ac:dyDescent="0.3">
      <c r="B85" s="34" t="s">
        <v>549</v>
      </c>
      <c r="C85" s="42"/>
      <c r="D85" s="83" t="str">
        <f>IF(Table143[[#This Row],[TOTAL BASE STOCK QUANTITY]]= "", "", IF(Table143[[#This Row],[TOTAL BASE STOCK QUANTITY]] &lt;1,"Out of Stock","Avaliable"))</f>
        <v/>
      </c>
      <c r="E85" s="36"/>
      <c r="F85" s="36"/>
      <c r="G85" s="42"/>
      <c r="H85" s="91"/>
      <c r="I85" s="98"/>
      <c r="J85" s="117"/>
      <c r="K8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5" s="72" t="str">
        <f>IFERROR(IF(NOT(ISBLANK(Table143[[#This Row],[BASE PRICE PER ITEM2]])), Table143[[#This Row],[BASE PRICE PER ITEM2]] + $M$2, ""), "")</f>
        <v/>
      </c>
      <c r="M85" s="111"/>
      <c r="N8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5" s="43"/>
      <c r="P85" s="43"/>
      <c r="Q85" s="43"/>
      <c r="R85" s="43"/>
      <c r="S85" s="43"/>
      <c r="T85" s="43"/>
      <c r="U85" s="43"/>
      <c r="V8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5" s="39" t="str">
        <f>IFERROR(Table143[[#This Row],[BASE PRICE PER ITEM2]]*Table143[[#This Row],[TOTAL BASE STOCK QUANTITY]],"")</f>
        <v/>
      </c>
      <c r="X85" s="39" t="str">
        <f>IFERROR(Table143[[#This Row],[LAST SALE PRICE PER ITEM]]*Table143[[#This Row],[TOTAL BASE STOCK QUANTITY]], "")</f>
        <v/>
      </c>
      <c r="Y85" s="44" t="str">
        <f>IF(O85="",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5" s="39" t="str">
        <f>IFERROR(Table143[[#This Row],[SALE PRICE PER ITEM]]*Table143[[#This Row],[TOTAL REMAINING STOCK QUANTITY]],"")</f>
        <v/>
      </c>
      <c r="AH85" s="41"/>
    </row>
    <row r="86" spans="2:34" ht="18.600000000000001" thickBot="1" x14ac:dyDescent="0.3">
      <c r="B86" s="34" t="s">
        <v>550</v>
      </c>
      <c r="C86" s="42"/>
      <c r="D86" s="83" t="str">
        <f>IF(Table143[[#This Row],[TOTAL BASE STOCK QUANTITY]]= "", "", IF(Table143[[#This Row],[TOTAL BASE STOCK QUANTITY]] &lt;1,"Out of Stock","Avaliable"))</f>
        <v/>
      </c>
      <c r="E86" s="36"/>
      <c r="F86" s="36"/>
      <c r="G86" s="42"/>
      <c r="H86" s="91"/>
      <c r="I86" s="98"/>
      <c r="J86" s="117"/>
      <c r="K8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6" s="72" t="str">
        <f>IFERROR(IF(NOT(ISBLANK(Table143[[#This Row],[BASE PRICE PER ITEM2]])), Table143[[#This Row],[BASE PRICE PER ITEM2]] + $M$2, ""), "")</f>
        <v/>
      </c>
      <c r="M86" s="111"/>
      <c r="N8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6" s="43"/>
      <c r="P86" s="43"/>
      <c r="Q86" s="43"/>
      <c r="R86" s="43"/>
      <c r="S86" s="43"/>
      <c r="T86" s="43"/>
      <c r="U86" s="43"/>
      <c r="V8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6" s="39" t="str">
        <f>IFERROR(Table143[[#This Row],[BASE PRICE PER ITEM2]]*Table143[[#This Row],[TOTAL BASE STOCK QUANTITY]],"")</f>
        <v/>
      </c>
      <c r="X86" s="39" t="str">
        <f>IFERROR(Table143[[#This Row],[LAST SALE PRICE PER ITEM]]*Table143[[#This Row],[TOTAL BASE STOCK QUANTITY]], "")</f>
        <v/>
      </c>
      <c r="Y86" s="44" t="str">
        <f>IF(O86="",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6" s="39" t="str">
        <f>IFERROR(Table143[[#This Row],[SALE PRICE PER ITEM]]*Table143[[#This Row],[TOTAL REMAINING STOCK QUANTITY]],"")</f>
        <v/>
      </c>
      <c r="AH86" s="41"/>
    </row>
    <row r="87" spans="2:34" ht="18.600000000000001" thickBot="1" x14ac:dyDescent="0.3">
      <c r="B87" s="34" t="s">
        <v>551</v>
      </c>
      <c r="C87" s="42"/>
      <c r="D87" s="83" t="str">
        <f>IF(Table143[[#This Row],[TOTAL BASE STOCK QUANTITY]]= "", "", IF(Table143[[#This Row],[TOTAL BASE STOCK QUANTITY]] &lt;1,"Out of Stock","Avaliable"))</f>
        <v/>
      </c>
      <c r="E87" s="36"/>
      <c r="F87" s="36"/>
      <c r="G87" s="42"/>
      <c r="H87" s="91"/>
      <c r="I87" s="98"/>
      <c r="J87" s="117"/>
      <c r="K8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7" s="72" t="str">
        <f>IFERROR(IF(NOT(ISBLANK(Table143[[#This Row],[BASE PRICE PER ITEM2]])), Table143[[#This Row],[BASE PRICE PER ITEM2]] + $M$2, ""), "")</f>
        <v/>
      </c>
      <c r="M87" s="111"/>
      <c r="N8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7" s="43"/>
      <c r="P87" s="43"/>
      <c r="Q87" s="43"/>
      <c r="R87" s="43"/>
      <c r="S87" s="43"/>
      <c r="T87" s="43"/>
      <c r="U87" s="43"/>
      <c r="V8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7" s="39" t="str">
        <f>IFERROR(Table143[[#This Row],[BASE PRICE PER ITEM2]]*Table143[[#This Row],[TOTAL BASE STOCK QUANTITY]],"")</f>
        <v/>
      </c>
      <c r="X87" s="39" t="str">
        <f>IFERROR(Table143[[#This Row],[LAST SALE PRICE PER ITEM]]*Table143[[#This Row],[TOTAL BASE STOCK QUANTITY]], "")</f>
        <v/>
      </c>
      <c r="Y87" s="44" t="str">
        <f>IF(O87="",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7" s="39" t="str">
        <f>IFERROR(Table143[[#This Row],[SALE PRICE PER ITEM]]*Table143[[#This Row],[TOTAL REMAINING STOCK QUANTITY]],"")</f>
        <v/>
      </c>
      <c r="AH87" s="41"/>
    </row>
    <row r="88" spans="2:34" ht="18.600000000000001" thickBot="1" x14ac:dyDescent="0.3">
      <c r="B88" s="34" t="s">
        <v>552</v>
      </c>
      <c r="C88" s="42"/>
      <c r="D88" s="83" t="str">
        <f>IF(Table143[[#This Row],[TOTAL BASE STOCK QUANTITY]]= "", "", IF(Table143[[#This Row],[TOTAL BASE STOCK QUANTITY]] &lt;1,"Out of Stock","Avaliable"))</f>
        <v/>
      </c>
      <c r="E88" s="36"/>
      <c r="F88" s="36"/>
      <c r="G88" s="42"/>
      <c r="H88" s="91"/>
      <c r="I88" s="98"/>
      <c r="J88" s="117"/>
      <c r="K8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8" s="72" t="str">
        <f>IFERROR(IF(NOT(ISBLANK(Table143[[#This Row],[BASE PRICE PER ITEM2]])), Table143[[#This Row],[BASE PRICE PER ITEM2]] + $M$2, ""), "")</f>
        <v/>
      </c>
      <c r="M88" s="111"/>
      <c r="N8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8" s="43"/>
      <c r="P88" s="43"/>
      <c r="Q88" s="43"/>
      <c r="R88" s="43"/>
      <c r="S88" s="43"/>
      <c r="T88" s="43"/>
      <c r="U88" s="43"/>
      <c r="V8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8" s="39" t="str">
        <f>IFERROR(Table143[[#This Row],[BASE PRICE PER ITEM2]]*Table143[[#This Row],[TOTAL BASE STOCK QUANTITY]],"")</f>
        <v/>
      </c>
      <c r="X88" s="39" t="str">
        <f>IFERROR(Table143[[#This Row],[LAST SALE PRICE PER ITEM]]*Table143[[#This Row],[TOTAL BASE STOCK QUANTITY]], "")</f>
        <v/>
      </c>
      <c r="Y88" s="44" t="str">
        <f>IF(O88="",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8" s="39" t="str">
        <f>IFERROR(Table143[[#This Row],[SALE PRICE PER ITEM]]*Table143[[#This Row],[TOTAL REMAINING STOCK QUANTITY]],"")</f>
        <v/>
      </c>
      <c r="AH88" s="41"/>
    </row>
    <row r="89" spans="2:34" ht="18.600000000000001" thickBot="1" x14ac:dyDescent="0.3">
      <c r="B89" s="34" t="s">
        <v>553</v>
      </c>
      <c r="C89" s="42"/>
      <c r="D89" s="83" t="str">
        <f>IF(Table143[[#This Row],[TOTAL BASE STOCK QUANTITY]]= "", "", IF(Table143[[#This Row],[TOTAL BASE STOCK QUANTITY]] &lt;1,"Out of Stock","Avaliable"))</f>
        <v/>
      </c>
      <c r="E89" s="36"/>
      <c r="F89" s="36"/>
      <c r="G89" s="42"/>
      <c r="H89" s="91"/>
      <c r="I89" s="98"/>
      <c r="J89" s="117"/>
      <c r="K8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89" s="72" t="str">
        <f>IFERROR(IF(NOT(ISBLANK(Table143[[#This Row],[BASE PRICE PER ITEM2]])), Table143[[#This Row],[BASE PRICE PER ITEM2]] + $M$2, ""), "")</f>
        <v/>
      </c>
      <c r="M89" s="111"/>
      <c r="N8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89" s="43"/>
      <c r="P89" s="43"/>
      <c r="Q89" s="43"/>
      <c r="R89" s="43"/>
      <c r="S89" s="43"/>
      <c r="T89" s="43"/>
      <c r="U89" s="43"/>
      <c r="V8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89" s="39" t="str">
        <f>IFERROR(Table143[[#This Row],[BASE PRICE PER ITEM2]]*Table143[[#This Row],[TOTAL BASE STOCK QUANTITY]],"")</f>
        <v/>
      </c>
      <c r="X89" s="39" t="str">
        <f>IFERROR(Table143[[#This Row],[LAST SALE PRICE PER ITEM]]*Table143[[#This Row],[TOTAL BASE STOCK QUANTITY]], "")</f>
        <v/>
      </c>
      <c r="Y89" s="44" t="str">
        <f>IF(O89="",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8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8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8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8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8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8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8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89" s="39" t="str">
        <f>IFERROR(Table143[[#This Row],[SALE PRICE PER ITEM]]*Table143[[#This Row],[TOTAL REMAINING STOCK QUANTITY]],"")</f>
        <v/>
      </c>
      <c r="AH89" s="41"/>
    </row>
    <row r="90" spans="2:34" ht="18.600000000000001" thickBot="1" x14ac:dyDescent="0.3">
      <c r="B90" s="34" t="s">
        <v>554</v>
      </c>
      <c r="C90" s="42"/>
      <c r="D90" s="83" t="str">
        <f>IF(Table143[[#This Row],[TOTAL BASE STOCK QUANTITY]]= "", "", IF(Table143[[#This Row],[TOTAL BASE STOCK QUANTITY]] &lt;1,"Out of Stock","Avaliable"))</f>
        <v/>
      </c>
      <c r="E90" s="36"/>
      <c r="F90" s="36"/>
      <c r="G90" s="42"/>
      <c r="H90" s="91"/>
      <c r="I90" s="98"/>
      <c r="J90" s="117"/>
      <c r="K9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0" s="72" t="str">
        <f>IFERROR(IF(NOT(ISBLANK(Table143[[#This Row],[BASE PRICE PER ITEM2]])), Table143[[#This Row],[BASE PRICE PER ITEM2]] + $M$2, ""), "")</f>
        <v/>
      </c>
      <c r="M90" s="111"/>
      <c r="N9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0" s="43"/>
      <c r="P90" s="43"/>
      <c r="Q90" s="43"/>
      <c r="R90" s="43"/>
      <c r="S90" s="43"/>
      <c r="T90" s="43"/>
      <c r="U90" s="43"/>
      <c r="V9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0" s="39" t="str">
        <f>IFERROR(Table143[[#This Row],[BASE PRICE PER ITEM2]]*Table143[[#This Row],[TOTAL BASE STOCK QUANTITY]],"")</f>
        <v/>
      </c>
      <c r="X90" s="39" t="str">
        <f>IFERROR(Table143[[#This Row],[LAST SALE PRICE PER ITEM]]*Table143[[#This Row],[TOTAL BASE STOCK QUANTITY]], "")</f>
        <v/>
      </c>
      <c r="Y90" s="44" t="str">
        <f>IF(O90="",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0" s="39" t="str">
        <f>IFERROR(Table143[[#This Row],[SALE PRICE PER ITEM]]*Table143[[#This Row],[TOTAL REMAINING STOCK QUANTITY]],"")</f>
        <v/>
      </c>
      <c r="AH90" s="41"/>
    </row>
    <row r="91" spans="2:34" ht="18.600000000000001" thickBot="1" x14ac:dyDescent="0.3">
      <c r="B91" s="34" t="s">
        <v>555</v>
      </c>
      <c r="C91" s="42"/>
      <c r="D91" s="83" t="str">
        <f>IF(Table143[[#This Row],[TOTAL BASE STOCK QUANTITY]]= "", "", IF(Table143[[#This Row],[TOTAL BASE STOCK QUANTITY]] &lt;1,"Out of Stock","Avaliable"))</f>
        <v/>
      </c>
      <c r="E91" s="36"/>
      <c r="F91" s="36"/>
      <c r="G91" s="42"/>
      <c r="H91" s="91"/>
      <c r="I91" s="98"/>
      <c r="J91" s="117"/>
      <c r="K9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1" s="72" t="str">
        <f>IFERROR(IF(NOT(ISBLANK(Table143[[#This Row],[BASE PRICE PER ITEM2]])), Table143[[#This Row],[BASE PRICE PER ITEM2]] + $M$2, ""), "")</f>
        <v/>
      </c>
      <c r="M91" s="111"/>
      <c r="N9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1" s="43"/>
      <c r="P91" s="43"/>
      <c r="Q91" s="43"/>
      <c r="R91" s="43"/>
      <c r="S91" s="43"/>
      <c r="T91" s="43"/>
      <c r="U91" s="43"/>
      <c r="V9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1" s="39" t="str">
        <f>IFERROR(Table143[[#This Row],[BASE PRICE PER ITEM2]]*Table143[[#This Row],[TOTAL BASE STOCK QUANTITY]],"")</f>
        <v/>
      </c>
      <c r="X91" s="39" t="str">
        <f>IFERROR(Table143[[#This Row],[LAST SALE PRICE PER ITEM]]*Table143[[#This Row],[TOTAL BASE STOCK QUANTITY]], "")</f>
        <v/>
      </c>
      <c r="Y91" s="44" t="str">
        <f>IF(O91="",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1" s="39" t="str">
        <f>IFERROR(Table143[[#This Row],[SALE PRICE PER ITEM]]*Table143[[#This Row],[TOTAL REMAINING STOCK QUANTITY]],"")</f>
        <v/>
      </c>
      <c r="AH91" s="41"/>
    </row>
    <row r="92" spans="2:34" ht="18.600000000000001" thickBot="1" x14ac:dyDescent="0.3">
      <c r="B92" s="34" t="s">
        <v>556</v>
      </c>
      <c r="C92" s="42"/>
      <c r="D92" s="83" t="str">
        <f>IF(Table143[[#This Row],[TOTAL BASE STOCK QUANTITY]]= "", "", IF(Table143[[#This Row],[TOTAL BASE STOCK QUANTITY]] &lt;1,"Out of Stock","Avaliable"))</f>
        <v/>
      </c>
      <c r="E92" s="36"/>
      <c r="F92" s="36"/>
      <c r="G92" s="42"/>
      <c r="H92" s="91"/>
      <c r="I92" s="98"/>
      <c r="J92" s="117"/>
      <c r="K9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2" s="72" t="str">
        <f>IFERROR(IF(NOT(ISBLANK(Table143[[#This Row],[BASE PRICE PER ITEM2]])), Table143[[#This Row],[BASE PRICE PER ITEM2]] + $M$2, ""), "")</f>
        <v/>
      </c>
      <c r="M92" s="111"/>
      <c r="N9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2" s="43"/>
      <c r="P92" s="43"/>
      <c r="Q92" s="43"/>
      <c r="R92" s="43"/>
      <c r="S92" s="43"/>
      <c r="T92" s="43"/>
      <c r="U92" s="43"/>
      <c r="V9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2" s="39" t="str">
        <f>IFERROR(Table143[[#This Row],[BASE PRICE PER ITEM2]]*Table143[[#This Row],[TOTAL BASE STOCK QUANTITY]],"")</f>
        <v/>
      </c>
      <c r="X92" s="39" t="str">
        <f>IFERROR(Table143[[#This Row],[LAST SALE PRICE PER ITEM]]*Table143[[#This Row],[TOTAL BASE STOCK QUANTITY]], "")</f>
        <v/>
      </c>
      <c r="Y92" s="44" t="str">
        <f>IF(O92="",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2" s="39" t="str">
        <f>IFERROR(Table143[[#This Row],[SALE PRICE PER ITEM]]*Table143[[#This Row],[TOTAL REMAINING STOCK QUANTITY]],"")</f>
        <v/>
      </c>
      <c r="AH92" s="41"/>
    </row>
    <row r="93" spans="2:34" ht="18.600000000000001" thickBot="1" x14ac:dyDescent="0.3">
      <c r="B93" s="34" t="s">
        <v>557</v>
      </c>
      <c r="C93" s="42"/>
      <c r="D93" s="83" t="str">
        <f>IF(Table143[[#This Row],[TOTAL BASE STOCK QUANTITY]]= "", "", IF(Table143[[#This Row],[TOTAL BASE STOCK QUANTITY]] &lt;1,"Out of Stock","Avaliable"))</f>
        <v/>
      </c>
      <c r="E93" s="36"/>
      <c r="F93" s="36"/>
      <c r="G93" s="42"/>
      <c r="H93" s="91"/>
      <c r="I93" s="98"/>
      <c r="J93" s="117"/>
      <c r="K9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3" s="72" t="str">
        <f>IFERROR(IF(NOT(ISBLANK(Table143[[#This Row],[BASE PRICE PER ITEM2]])), Table143[[#This Row],[BASE PRICE PER ITEM2]] + $M$2, ""), "")</f>
        <v/>
      </c>
      <c r="M93" s="111"/>
      <c r="N9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3" s="43"/>
      <c r="P93" s="43"/>
      <c r="Q93" s="43"/>
      <c r="R93" s="43"/>
      <c r="S93" s="43"/>
      <c r="T93" s="43"/>
      <c r="U93" s="43"/>
      <c r="V9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3" s="39" t="str">
        <f>IFERROR(Table143[[#This Row],[BASE PRICE PER ITEM2]]*Table143[[#This Row],[TOTAL BASE STOCK QUANTITY]],"")</f>
        <v/>
      </c>
      <c r="X93" s="39" t="str">
        <f>IFERROR(Table143[[#This Row],[LAST SALE PRICE PER ITEM]]*Table143[[#This Row],[TOTAL BASE STOCK QUANTITY]], "")</f>
        <v/>
      </c>
      <c r="Y93" s="44" t="str">
        <f>IF(O93="",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3" s="39" t="str">
        <f>IFERROR(Table143[[#This Row],[SALE PRICE PER ITEM]]*Table143[[#This Row],[TOTAL REMAINING STOCK QUANTITY]],"")</f>
        <v/>
      </c>
      <c r="AH93" s="41"/>
    </row>
    <row r="94" spans="2:34" ht="18.600000000000001" thickBot="1" x14ac:dyDescent="0.3">
      <c r="B94" s="34" t="s">
        <v>558</v>
      </c>
      <c r="C94" s="42"/>
      <c r="D94" s="83" t="str">
        <f>IF(Table143[[#This Row],[TOTAL BASE STOCK QUANTITY]]= "", "", IF(Table143[[#This Row],[TOTAL BASE STOCK QUANTITY]] &lt;1,"Out of Stock","Avaliable"))</f>
        <v/>
      </c>
      <c r="E94" s="36"/>
      <c r="F94" s="36"/>
      <c r="G94" s="42"/>
      <c r="H94" s="91"/>
      <c r="I94" s="98"/>
      <c r="J94" s="117"/>
      <c r="K9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4" s="72" t="str">
        <f>IFERROR(IF(NOT(ISBLANK(Table143[[#This Row],[BASE PRICE PER ITEM2]])), Table143[[#This Row],[BASE PRICE PER ITEM2]] + $M$2, ""), "")</f>
        <v/>
      </c>
      <c r="M94" s="111"/>
      <c r="N9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4" s="43"/>
      <c r="P94" s="43"/>
      <c r="Q94" s="43"/>
      <c r="R94" s="43"/>
      <c r="S94" s="43"/>
      <c r="T94" s="43"/>
      <c r="U94" s="43"/>
      <c r="V9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4" s="39" t="str">
        <f>IFERROR(Table143[[#This Row],[BASE PRICE PER ITEM2]]*Table143[[#This Row],[TOTAL BASE STOCK QUANTITY]],"")</f>
        <v/>
      </c>
      <c r="X94" s="39" t="str">
        <f>IFERROR(Table143[[#This Row],[LAST SALE PRICE PER ITEM]]*Table143[[#This Row],[TOTAL BASE STOCK QUANTITY]], "")</f>
        <v/>
      </c>
      <c r="Y94" s="44" t="str">
        <f>IF(O94="",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4" s="39" t="str">
        <f>IFERROR(Table143[[#This Row],[SALE PRICE PER ITEM]]*Table143[[#This Row],[TOTAL REMAINING STOCK QUANTITY]],"")</f>
        <v/>
      </c>
      <c r="AH94" s="41"/>
    </row>
    <row r="95" spans="2:34" ht="18.600000000000001" thickBot="1" x14ac:dyDescent="0.3">
      <c r="B95" s="34" t="s">
        <v>559</v>
      </c>
      <c r="C95" s="42"/>
      <c r="D95" s="83" t="str">
        <f>IF(Table143[[#This Row],[TOTAL BASE STOCK QUANTITY]]= "", "", IF(Table143[[#This Row],[TOTAL BASE STOCK QUANTITY]] &lt;1,"Out of Stock","Avaliable"))</f>
        <v/>
      </c>
      <c r="E95" s="36"/>
      <c r="F95" s="36"/>
      <c r="G95" s="42"/>
      <c r="H95" s="91"/>
      <c r="I95" s="98"/>
      <c r="J95" s="117"/>
      <c r="K9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5" s="72" t="str">
        <f>IFERROR(IF(NOT(ISBLANK(Table143[[#This Row],[BASE PRICE PER ITEM2]])), Table143[[#This Row],[BASE PRICE PER ITEM2]] + $M$2, ""), "")</f>
        <v/>
      </c>
      <c r="M95" s="111"/>
      <c r="N9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5" s="43"/>
      <c r="P95" s="43"/>
      <c r="Q95" s="43"/>
      <c r="R95" s="43"/>
      <c r="S95" s="43"/>
      <c r="T95" s="43"/>
      <c r="U95" s="43"/>
      <c r="V9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5" s="39" t="str">
        <f>IFERROR(Table143[[#This Row],[BASE PRICE PER ITEM2]]*Table143[[#This Row],[TOTAL BASE STOCK QUANTITY]],"")</f>
        <v/>
      </c>
      <c r="X95" s="39" t="str">
        <f>IFERROR(Table143[[#This Row],[LAST SALE PRICE PER ITEM]]*Table143[[#This Row],[TOTAL BASE STOCK QUANTITY]], "")</f>
        <v/>
      </c>
      <c r="Y95" s="44" t="str">
        <f>IF(O95="",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5" s="39" t="str">
        <f>IFERROR(Table143[[#This Row],[SALE PRICE PER ITEM]]*Table143[[#This Row],[TOTAL REMAINING STOCK QUANTITY]],"")</f>
        <v/>
      </c>
      <c r="AH95" s="41"/>
    </row>
    <row r="96" spans="2:34" ht="18.600000000000001" thickBot="1" x14ac:dyDescent="0.3">
      <c r="B96" s="34" t="s">
        <v>560</v>
      </c>
      <c r="C96" s="42"/>
      <c r="D96" s="83" t="str">
        <f>IF(Table143[[#This Row],[TOTAL BASE STOCK QUANTITY]]= "", "", IF(Table143[[#This Row],[TOTAL BASE STOCK QUANTITY]] &lt;1,"Out of Stock","Avaliable"))</f>
        <v/>
      </c>
      <c r="E96" s="36"/>
      <c r="F96" s="36"/>
      <c r="G96" s="42"/>
      <c r="H96" s="91"/>
      <c r="I96" s="98"/>
      <c r="J96" s="117"/>
      <c r="K9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6" s="72" t="str">
        <f>IFERROR(IF(NOT(ISBLANK(Table143[[#This Row],[BASE PRICE PER ITEM2]])), Table143[[#This Row],[BASE PRICE PER ITEM2]] + $M$2, ""), "")</f>
        <v/>
      </c>
      <c r="M96" s="111"/>
      <c r="N9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6" s="43"/>
      <c r="P96" s="43"/>
      <c r="Q96" s="43"/>
      <c r="R96" s="43"/>
      <c r="S96" s="43"/>
      <c r="T96" s="43"/>
      <c r="U96" s="43"/>
      <c r="V9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6" s="39" t="str">
        <f>IFERROR(Table143[[#This Row],[BASE PRICE PER ITEM2]]*Table143[[#This Row],[TOTAL BASE STOCK QUANTITY]],"")</f>
        <v/>
      </c>
      <c r="X96" s="39" t="str">
        <f>IFERROR(Table143[[#This Row],[LAST SALE PRICE PER ITEM]]*Table143[[#This Row],[TOTAL BASE STOCK QUANTITY]], "")</f>
        <v/>
      </c>
      <c r="Y96" s="44" t="str">
        <f>IF(O96="",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6" s="39" t="str">
        <f>IFERROR(Table143[[#This Row],[SALE PRICE PER ITEM]]*Table143[[#This Row],[TOTAL REMAINING STOCK QUANTITY]],"")</f>
        <v/>
      </c>
      <c r="AH96" s="41"/>
    </row>
    <row r="97" spans="2:34" ht="18.600000000000001" thickBot="1" x14ac:dyDescent="0.3">
      <c r="B97" s="34" t="s">
        <v>561</v>
      </c>
      <c r="C97" s="42"/>
      <c r="D97" s="83" t="str">
        <f>IF(Table143[[#This Row],[TOTAL BASE STOCK QUANTITY]]= "", "", IF(Table143[[#This Row],[TOTAL BASE STOCK QUANTITY]] &lt;1,"Out of Stock","Avaliable"))</f>
        <v/>
      </c>
      <c r="E97" s="36"/>
      <c r="F97" s="36"/>
      <c r="G97" s="42"/>
      <c r="H97" s="91"/>
      <c r="I97" s="98"/>
      <c r="J97" s="117"/>
      <c r="K9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7" s="72" t="str">
        <f>IFERROR(IF(NOT(ISBLANK(Table143[[#This Row],[BASE PRICE PER ITEM2]])), Table143[[#This Row],[BASE PRICE PER ITEM2]] + $M$2, ""), "")</f>
        <v/>
      </c>
      <c r="M97" s="111"/>
      <c r="N9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7" s="43"/>
      <c r="P97" s="43"/>
      <c r="Q97" s="43"/>
      <c r="R97" s="43"/>
      <c r="S97" s="43"/>
      <c r="T97" s="43"/>
      <c r="U97" s="43"/>
      <c r="V9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7" s="39" t="str">
        <f>IFERROR(Table143[[#This Row],[BASE PRICE PER ITEM2]]*Table143[[#This Row],[TOTAL BASE STOCK QUANTITY]],"")</f>
        <v/>
      </c>
      <c r="X97" s="39" t="str">
        <f>IFERROR(Table143[[#This Row],[LAST SALE PRICE PER ITEM]]*Table143[[#This Row],[TOTAL BASE STOCK QUANTITY]], "")</f>
        <v/>
      </c>
      <c r="Y97" s="44" t="str">
        <f>IF(O97="",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7" s="39" t="str">
        <f>IFERROR(Table143[[#This Row],[SALE PRICE PER ITEM]]*Table143[[#This Row],[TOTAL REMAINING STOCK QUANTITY]],"")</f>
        <v/>
      </c>
      <c r="AH97" s="41"/>
    </row>
    <row r="98" spans="2:34" ht="18.600000000000001" thickBot="1" x14ac:dyDescent="0.3">
      <c r="B98" s="34" t="s">
        <v>562</v>
      </c>
      <c r="C98" s="42"/>
      <c r="D98" s="83" t="str">
        <f>IF(Table143[[#This Row],[TOTAL BASE STOCK QUANTITY]]= "", "", IF(Table143[[#This Row],[TOTAL BASE STOCK QUANTITY]] &lt;1,"Out of Stock","Avaliable"))</f>
        <v/>
      </c>
      <c r="E98" s="36"/>
      <c r="F98" s="36"/>
      <c r="G98" s="42"/>
      <c r="H98" s="91"/>
      <c r="I98" s="98"/>
      <c r="J98" s="117"/>
      <c r="K9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8" s="72" t="str">
        <f>IFERROR(IF(NOT(ISBLANK(Table143[[#This Row],[BASE PRICE PER ITEM2]])), Table143[[#This Row],[BASE PRICE PER ITEM2]] + $M$2, ""), "")</f>
        <v/>
      </c>
      <c r="M98" s="111"/>
      <c r="N9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8" s="43"/>
      <c r="P98" s="43"/>
      <c r="Q98" s="43"/>
      <c r="R98" s="43"/>
      <c r="S98" s="43"/>
      <c r="T98" s="43"/>
      <c r="U98" s="43"/>
      <c r="V9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8" s="39" t="str">
        <f>IFERROR(Table143[[#This Row],[BASE PRICE PER ITEM2]]*Table143[[#This Row],[TOTAL BASE STOCK QUANTITY]],"")</f>
        <v/>
      </c>
      <c r="X98" s="39" t="str">
        <f>IFERROR(Table143[[#This Row],[LAST SALE PRICE PER ITEM]]*Table143[[#This Row],[TOTAL BASE STOCK QUANTITY]], "")</f>
        <v/>
      </c>
      <c r="Y98" s="44" t="str">
        <f>IF(O98="",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8" s="39" t="str">
        <f>IFERROR(Table143[[#This Row],[SALE PRICE PER ITEM]]*Table143[[#This Row],[TOTAL REMAINING STOCK QUANTITY]],"")</f>
        <v/>
      </c>
      <c r="AH98" s="41"/>
    </row>
    <row r="99" spans="2:34" ht="18.600000000000001" thickBot="1" x14ac:dyDescent="0.3">
      <c r="B99" s="34" t="s">
        <v>563</v>
      </c>
      <c r="C99" s="42"/>
      <c r="D99" s="83" t="str">
        <f>IF(Table143[[#This Row],[TOTAL BASE STOCK QUANTITY]]= "", "", IF(Table143[[#This Row],[TOTAL BASE STOCK QUANTITY]] &lt;1,"Out of Stock","Avaliable"))</f>
        <v/>
      </c>
      <c r="E99" s="36"/>
      <c r="F99" s="36"/>
      <c r="G99" s="42"/>
      <c r="H99" s="91"/>
      <c r="I99" s="98"/>
      <c r="J99" s="117"/>
      <c r="K9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99" s="72" t="str">
        <f>IFERROR(IF(NOT(ISBLANK(Table143[[#This Row],[BASE PRICE PER ITEM2]])), Table143[[#This Row],[BASE PRICE PER ITEM2]] + $M$2, ""), "")</f>
        <v/>
      </c>
      <c r="M99" s="111"/>
      <c r="N9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99" s="43"/>
      <c r="P99" s="43"/>
      <c r="Q99" s="43"/>
      <c r="R99" s="43"/>
      <c r="S99" s="43"/>
      <c r="T99" s="43"/>
      <c r="U99" s="43"/>
      <c r="V9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99" s="39" t="str">
        <f>IFERROR(Table143[[#This Row],[BASE PRICE PER ITEM2]]*Table143[[#This Row],[TOTAL BASE STOCK QUANTITY]],"")</f>
        <v/>
      </c>
      <c r="X99" s="39" t="str">
        <f>IFERROR(Table143[[#This Row],[LAST SALE PRICE PER ITEM]]*Table143[[#This Row],[TOTAL BASE STOCK QUANTITY]], "")</f>
        <v/>
      </c>
      <c r="Y99" s="44" t="str">
        <f>IF(O99="",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9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9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9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9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9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9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9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99" s="39" t="str">
        <f>IFERROR(Table143[[#This Row],[SALE PRICE PER ITEM]]*Table143[[#This Row],[TOTAL REMAINING STOCK QUANTITY]],"")</f>
        <v/>
      </c>
      <c r="AH99" s="41"/>
    </row>
    <row r="100" spans="2:34" ht="18.600000000000001" thickBot="1" x14ac:dyDescent="0.3">
      <c r="B100" s="34" t="s">
        <v>564</v>
      </c>
      <c r="C100" s="42"/>
      <c r="D100" s="83" t="str">
        <f>IF(Table143[[#This Row],[TOTAL BASE STOCK QUANTITY]]= "", "", IF(Table143[[#This Row],[TOTAL BASE STOCK QUANTITY]] &lt;1,"Out of Stock","Avaliable"))</f>
        <v/>
      </c>
      <c r="E100" s="36"/>
      <c r="F100" s="36"/>
      <c r="G100" s="42"/>
      <c r="H100" s="91"/>
      <c r="I100" s="98"/>
      <c r="J100" s="117"/>
      <c r="K10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0" s="72" t="str">
        <f>IFERROR(IF(NOT(ISBLANK(Table143[[#This Row],[BASE PRICE PER ITEM2]])), Table143[[#This Row],[BASE PRICE PER ITEM2]] + $M$2, ""), "")</f>
        <v/>
      </c>
      <c r="M100" s="111"/>
      <c r="N10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0" s="43"/>
      <c r="P100" s="43"/>
      <c r="Q100" s="43"/>
      <c r="R100" s="43"/>
      <c r="S100" s="43"/>
      <c r="T100" s="43"/>
      <c r="U100" s="43"/>
      <c r="V10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0" s="39" t="str">
        <f>IFERROR(Table143[[#This Row],[BASE PRICE PER ITEM2]]*Table143[[#This Row],[TOTAL BASE STOCK QUANTITY]],"")</f>
        <v/>
      </c>
      <c r="X100" s="39" t="str">
        <f>IFERROR(Table143[[#This Row],[LAST SALE PRICE PER ITEM]]*Table143[[#This Row],[TOTAL BASE STOCK QUANTITY]], "")</f>
        <v/>
      </c>
      <c r="Y100" s="44" t="str">
        <f>IF(O100="",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0" s="39" t="str">
        <f>IFERROR(Table143[[#This Row],[SALE PRICE PER ITEM]]*Table143[[#This Row],[TOTAL REMAINING STOCK QUANTITY]],"")</f>
        <v/>
      </c>
      <c r="AH100" s="41"/>
    </row>
    <row r="101" spans="2:34" ht="18.600000000000001" thickBot="1" x14ac:dyDescent="0.3">
      <c r="B101" s="34" t="s">
        <v>565</v>
      </c>
      <c r="C101" s="42"/>
      <c r="D101" s="83" t="str">
        <f>IF(Table143[[#This Row],[TOTAL BASE STOCK QUANTITY]]= "", "", IF(Table143[[#This Row],[TOTAL BASE STOCK QUANTITY]] &lt;1,"Out of Stock","Avaliable"))</f>
        <v/>
      </c>
      <c r="E101" s="36"/>
      <c r="F101" s="36"/>
      <c r="G101" s="42"/>
      <c r="H101" s="91"/>
      <c r="I101" s="98"/>
      <c r="J101" s="117"/>
      <c r="K10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1" s="72" t="str">
        <f>IFERROR(IF(NOT(ISBLANK(Table143[[#This Row],[BASE PRICE PER ITEM2]])), Table143[[#This Row],[BASE PRICE PER ITEM2]] + $M$2, ""), "")</f>
        <v/>
      </c>
      <c r="M101" s="111"/>
      <c r="N10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1" s="43"/>
      <c r="P101" s="43"/>
      <c r="Q101" s="43"/>
      <c r="R101" s="43"/>
      <c r="S101" s="43"/>
      <c r="T101" s="43"/>
      <c r="U101" s="43"/>
      <c r="V10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1" s="39" t="str">
        <f>IFERROR(Table143[[#This Row],[BASE PRICE PER ITEM2]]*Table143[[#This Row],[TOTAL BASE STOCK QUANTITY]],"")</f>
        <v/>
      </c>
      <c r="X101" s="39" t="str">
        <f>IFERROR(Table143[[#This Row],[LAST SALE PRICE PER ITEM]]*Table143[[#This Row],[TOTAL BASE STOCK QUANTITY]], "")</f>
        <v/>
      </c>
      <c r="Y101" s="44" t="str">
        <f>IF(O101="",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1" s="39" t="str">
        <f>IFERROR(Table143[[#This Row],[SALE PRICE PER ITEM]]*Table143[[#This Row],[TOTAL REMAINING STOCK QUANTITY]],"")</f>
        <v/>
      </c>
      <c r="AH101" s="41"/>
    </row>
    <row r="102" spans="2:34" ht="18.600000000000001" thickBot="1" x14ac:dyDescent="0.3">
      <c r="B102" s="34" t="s">
        <v>566</v>
      </c>
      <c r="C102" s="42"/>
      <c r="D102" s="83" t="str">
        <f>IF(Table143[[#This Row],[TOTAL BASE STOCK QUANTITY]]= "", "", IF(Table143[[#This Row],[TOTAL BASE STOCK QUANTITY]] &lt;1,"Out of Stock","Avaliable"))</f>
        <v/>
      </c>
      <c r="E102" s="36"/>
      <c r="F102" s="36"/>
      <c r="G102" s="42"/>
      <c r="H102" s="91"/>
      <c r="I102" s="98"/>
      <c r="J102" s="117"/>
      <c r="K10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2" s="72" t="str">
        <f>IFERROR(IF(NOT(ISBLANK(Table143[[#This Row],[BASE PRICE PER ITEM2]])), Table143[[#This Row],[BASE PRICE PER ITEM2]] + $M$2, ""), "")</f>
        <v/>
      </c>
      <c r="M102" s="111"/>
      <c r="N10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2" s="43"/>
      <c r="P102" s="43"/>
      <c r="Q102" s="43"/>
      <c r="R102" s="43"/>
      <c r="S102" s="43"/>
      <c r="T102" s="43"/>
      <c r="U102" s="43"/>
      <c r="V10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2" s="39" t="str">
        <f>IFERROR(Table143[[#This Row],[BASE PRICE PER ITEM2]]*Table143[[#This Row],[TOTAL BASE STOCK QUANTITY]],"")</f>
        <v/>
      </c>
      <c r="X102" s="39" t="str">
        <f>IFERROR(Table143[[#This Row],[LAST SALE PRICE PER ITEM]]*Table143[[#This Row],[TOTAL BASE STOCK QUANTITY]], "")</f>
        <v/>
      </c>
      <c r="Y102" s="44" t="str">
        <f>IF(O102="",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2" s="39" t="str">
        <f>IFERROR(Table143[[#This Row],[SALE PRICE PER ITEM]]*Table143[[#This Row],[TOTAL REMAINING STOCK QUANTITY]],"")</f>
        <v/>
      </c>
      <c r="AH102" s="41"/>
    </row>
    <row r="103" spans="2:34" ht="18.600000000000001" thickBot="1" x14ac:dyDescent="0.3">
      <c r="B103" s="34" t="s">
        <v>567</v>
      </c>
      <c r="C103" s="42"/>
      <c r="D103" s="83" t="str">
        <f>IF(Table143[[#This Row],[TOTAL BASE STOCK QUANTITY]]= "", "", IF(Table143[[#This Row],[TOTAL BASE STOCK QUANTITY]] &lt;1,"Out of Stock","Avaliable"))</f>
        <v/>
      </c>
      <c r="E103" s="36"/>
      <c r="F103" s="36"/>
      <c r="G103" s="42"/>
      <c r="H103" s="91"/>
      <c r="I103" s="98"/>
      <c r="J103" s="117"/>
      <c r="K10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3" s="72" t="str">
        <f>IFERROR(IF(NOT(ISBLANK(Table143[[#This Row],[BASE PRICE PER ITEM2]])), Table143[[#This Row],[BASE PRICE PER ITEM2]] + $M$2, ""), "")</f>
        <v/>
      </c>
      <c r="M103" s="111"/>
      <c r="N10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3" s="43"/>
      <c r="P103" s="43"/>
      <c r="Q103" s="43"/>
      <c r="R103" s="43"/>
      <c r="S103" s="43"/>
      <c r="T103" s="43"/>
      <c r="U103" s="43"/>
      <c r="V10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3" s="39" t="str">
        <f>IFERROR(Table143[[#This Row],[BASE PRICE PER ITEM2]]*Table143[[#This Row],[TOTAL BASE STOCK QUANTITY]],"")</f>
        <v/>
      </c>
      <c r="X103" s="39" t="str">
        <f>IFERROR(Table143[[#This Row],[LAST SALE PRICE PER ITEM]]*Table143[[#This Row],[TOTAL BASE STOCK QUANTITY]], "")</f>
        <v/>
      </c>
      <c r="Y103" s="44" t="str">
        <f>IF(O103="",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3" s="39" t="str">
        <f>IFERROR(Table143[[#This Row],[SALE PRICE PER ITEM]]*Table143[[#This Row],[TOTAL REMAINING STOCK QUANTITY]],"")</f>
        <v/>
      </c>
      <c r="AH103" s="41"/>
    </row>
    <row r="104" spans="2:34" ht="18.600000000000001" thickBot="1" x14ac:dyDescent="0.3">
      <c r="B104" s="34" t="s">
        <v>568</v>
      </c>
      <c r="C104" s="42"/>
      <c r="D104" s="83" t="str">
        <f>IF(Table143[[#This Row],[TOTAL BASE STOCK QUANTITY]]= "", "", IF(Table143[[#This Row],[TOTAL BASE STOCK QUANTITY]] &lt;1,"Out of Stock","Avaliable"))</f>
        <v/>
      </c>
      <c r="E104" s="36"/>
      <c r="F104" s="36"/>
      <c r="G104" s="42"/>
      <c r="H104" s="91"/>
      <c r="I104" s="98"/>
      <c r="J104" s="117"/>
      <c r="K10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4" s="72" t="str">
        <f>IFERROR(IF(NOT(ISBLANK(Table143[[#This Row],[BASE PRICE PER ITEM2]])), Table143[[#This Row],[BASE PRICE PER ITEM2]] + $M$2, ""), "")</f>
        <v/>
      </c>
      <c r="M104" s="111"/>
      <c r="N10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4" s="43"/>
      <c r="P104" s="43"/>
      <c r="Q104" s="43"/>
      <c r="R104" s="43"/>
      <c r="S104" s="43"/>
      <c r="T104" s="43"/>
      <c r="U104" s="43"/>
      <c r="V10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4" s="39" t="str">
        <f>IFERROR(Table143[[#This Row],[BASE PRICE PER ITEM2]]*Table143[[#This Row],[TOTAL BASE STOCK QUANTITY]],"")</f>
        <v/>
      </c>
      <c r="X104" s="39" t="str">
        <f>IFERROR(Table143[[#This Row],[LAST SALE PRICE PER ITEM]]*Table143[[#This Row],[TOTAL BASE STOCK QUANTITY]], "")</f>
        <v/>
      </c>
      <c r="Y104" s="44" t="str">
        <f>IF(O104="",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4" s="39" t="str">
        <f>IFERROR(Table143[[#This Row],[SALE PRICE PER ITEM]]*Table143[[#This Row],[TOTAL REMAINING STOCK QUANTITY]],"")</f>
        <v/>
      </c>
      <c r="AH104" s="41"/>
    </row>
    <row r="105" spans="2:34" ht="18.600000000000001" thickBot="1" x14ac:dyDescent="0.3">
      <c r="B105" s="34" t="s">
        <v>569</v>
      </c>
      <c r="C105" s="42"/>
      <c r="D105" s="83" t="str">
        <f>IF(Table143[[#This Row],[TOTAL BASE STOCK QUANTITY]]= "", "", IF(Table143[[#This Row],[TOTAL BASE STOCK QUANTITY]] &lt;1,"Out of Stock","Avaliable"))</f>
        <v/>
      </c>
      <c r="E105" s="36"/>
      <c r="F105" s="36"/>
      <c r="G105" s="42"/>
      <c r="H105" s="91"/>
      <c r="I105" s="98"/>
      <c r="J105" s="117"/>
      <c r="K10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5" s="72" t="str">
        <f>IFERROR(IF(NOT(ISBLANK(Table143[[#This Row],[BASE PRICE PER ITEM2]])), Table143[[#This Row],[BASE PRICE PER ITEM2]] + $M$2, ""), "")</f>
        <v/>
      </c>
      <c r="M105" s="111"/>
      <c r="N10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5" s="43"/>
      <c r="P105" s="43"/>
      <c r="Q105" s="43"/>
      <c r="R105" s="43"/>
      <c r="S105" s="43"/>
      <c r="T105" s="43"/>
      <c r="U105" s="43"/>
      <c r="V10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5" s="39" t="str">
        <f>IFERROR(Table143[[#This Row],[BASE PRICE PER ITEM2]]*Table143[[#This Row],[TOTAL BASE STOCK QUANTITY]],"")</f>
        <v/>
      </c>
      <c r="X105" s="39" t="str">
        <f>IFERROR(Table143[[#This Row],[LAST SALE PRICE PER ITEM]]*Table143[[#This Row],[TOTAL BASE STOCK QUANTITY]], "")</f>
        <v/>
      </c>
      <c r="Y105" s="44" t="str">
        <f>IF(O105="",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5" s="39" t="str">
        <f>IFERROR(Table143[[#This Row],[SALE PRICE PER ITEM]]*Table143[[#This Row],[TOTAL REMAINING STOCK QUANTITY]],"")</f>
        <v/>
      </c>
      <c r="AH105" s="41"/>
    </row>
    <row r="106" spans="2:34" ht="18.600000000000001" thickBot="1" x14ac:dyDescent="0.3">
      <c r="B106" s="34" t="s">
        <v>570</v>
      </c>
      <c r="C106" s="42"/>
      <c r="D106" s="83" t="str">
        <f>IF(Table143[[#This Row],[TOTAL BASE STOCK QUANTITY]]= "", "", IF(Table143[[#This Row],[TOTAL BASE STOCK QUANTITY]] &lt;1,"Out of Stock","Avaliable"))</f>
        <v/>
      </c>
      <c r="E106" s="36"/>
      <c r="F106" s="36"/>
      <c r="G106" s="42"/>
      <c r="H106" s="91"/>
      <c r="I106" s="98"/>
      <c r="J106" s="117"/>
      <c r="K10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6" s="72" t="str">
        <f>IFERROR(IF(NOT(ISBLANK(Table143[[#This Row],[BASE PRICE PER ITEM2]])), Table143[[#This Row],[BASE PRICE PER ITEM2]] + $M$2, ""), "")</f>
        <v/>
      </c>
      <c r="M106" s="111"/>
      <c r="N10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6" s="43"/>
      <c r="P106" s="43"/>
      <c r="Q106" s="43"/>
      <c r="R106" s="43"/>
      <c r="S106" s="43"/>
      <c r="T106" s="43"/>
      <c r="U106" s="43"/>
      <c r="V10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6" s="39" t="str">
        <f>IFERROR(Table143[[#This Row],[BASE PRICE PER ITEM2]]*Table143[[#This Row],[TOTAL BASE STOCK QUANTITY]],"")</f>
        <v/>
      </c>
      <c r="X106" s="39" t="str">
        <f>IFERROR(Table143[[#This Row],[LAST SALE PRICE PER ITEM]]*Table143[[#This Row],[TOTAL BASE STOCK QUANTITY]], "")</f>
        <v/>
      </c>
      <c r="Y106" s="44" t="str">
        <f>IF(O106="",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6" s="39" t="str">
        <f>IFERROR(Table143[[#This Row],[SALE PRICE PER ITEM]]*Table143[[#This Row],[TOTAL REMAINING STOCK QUANTITY]],"")</f>
        <v/>
      </c>
      <c r="AH106" s="41"/>
    </row>
    <row r="107" spans="2:34" ht="18.600000000000001" thickBot="1" x14ac:dyDescent="0.3">
      <c r="B107" s="34" t="s">
        <v>571</v>
      </c>
      <c r="C107" s="42"/>
      <c r="D107" s="83" t="str">
        <f>IF(Table143[[#This Row],[TOTAL BASE STOCK QUANTITY]]= "", "", IF(Table143[[#This Row],[TOTAL BASE STOCK QUANTITY]] &lt;1,"Out of Stock","Avaliable"))</f>
        <v/>
      </c>
      <c r="E107" s="36"/>
      <c r="F107" s="36"/>
      <c r="G107" s="42"/>
      <c r="H107" s="91"/>
      <c r="I107" s="98"/>
      <c r="J107" s="117"/>
      <c r="K10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7" s="72" t="str">
        <f>IFERROR(IF(NOT(ISBLANK(Table143[[#This Row],[BASE PRICE PER ITEM2]])), Table143[[#This Row],[BASE PRICE PER ITEM2]] + $M$2, ""), "")</f>
        <v/>
      </c>
      <c r="M107" s="111"/>
      <c r="N10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7" s="43"/>
      <c r="P107" s="43"/>
      <c r="Q107" s="43"/>
      <c r="R107" s="43"/>
      <c r="S107" s="43"/>
      <c r="T107" s="43"/>
      <c r="U107" s="43"/>
      <c r="V10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7" s="39" t="str">
        <f>IFERROR(Table143[[#This Row],[BASE PRICE PER ITEM2]]*Table143[[#This Row],[TOTAL BASE STOCK QUANTITY]],"")</f>
        <v/>
      </c>
      <c r="X107" s="39" t="str">
        <f>IFERROR(Table143[[#This Row],[LAST SALE PRICE PER ITEM]]*Table143[[#This Row],[TOTAL BASE STOCK QUANTITY]], "")</f>
        <v/>
      </c>
      <c r="Y107" s="44" t="str">
        <f>IF(O107="",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7" s="39" t="str">
        <f>IFERROR(Table143[[#This Row],[SALE PRICE PER ITEM]]*Table143[[#This Row],[TOTAL REMAINING STOCK QUANTITY]],"")</f>
        <v/>
      </c>
      <c r="AH107" s="41"/>
    </row>
    <row r="108" spans="2:34" ht="18.600000000000001" thickBot="1" x14ac:dyDescent="0.3">
      <c r="B108" s="34" t="s">
        <v>572</v>
      </c>
      <c r="C108" s="42"/>
      <c r="D108" s="83" t="str">
        <f>IF(Table143[[#This Row],[TOTAL BASE STOCK QUANTITY]]= "", "", IF(Table143[[#This Row],[TOTAL BASE STOCK QUANTITY]] &lt;1,"Out of Stock","Avaliable"))</f>
        <v/>
      </c>
      <c r="E108" s="36"/>
      <c r="F108" s="36"/>
      <c r="G108" s="42"/>
      <c r="H108" s="91"/>
      <c r="I108" s="98"/>
      <c r="J108" s="117"/>
      <c r="K10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8" s="72" t="str">
        <f>IFERROR(IF(NOT(ISBLANK(Table143[[#This Row],[BASE PRICE PER ITEM2]])), Table143[[#This Row],[BASE PRICE PER ITEM2]] + $M$2, ""), "")</f>
        <v/>
      </c>
      <c r="M108" s="111"/>
      <c r="N10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8" s="43"/>
      <c r="P108" s="43"/>
      <c r="Q108" s="43"/>
      <c r="R108" s="43"/>
      <c r="S108" s="43"/>
      <c r="T108" s="43"/>
      <c r="U108" s="43"/>
      <c r="V10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8" s="39" t="str">
        <f>IFERROR(Table143[[#This Row],[BASE PRICE PER ITEM2]]*Table143[[#This Row],[TOTAL BASE STOCK QUANTITY]],"")</f>
        <v/>
      </c>
      <c r="X108" s="39" t="str">
        <f>IFERROR(Table143[[#This Row],[LAST SALE PRICE PER ITEM]]*Table143[[#This Row],[TOTAL BASE STOCK QUANTITY]], "")</f>
        <v/>
      </c>
      <c r="Y108" s="44" t="str">
        <f>IF(O108="",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8" s="39" t="str">
        <f>IFERROR(Table143[[#This Row],[SALE PRICE PER ITEM]]*Table143[[#This Row],[TOTAL REMAINING STOCK QUANTITY]],"")</f>
        <v/>
      </c>
      <c r="AH108" s="41"/>
    </row>
    <row r="109" spans="2:34" ht="18.600000000000001" thickBot="1" x14ac:dyDescent="0.3">
      <c r="B109" s="34" t="s">
        <v>573</v>
      </c>
      <c r="C109" s="42"/>
      <c r="D109" s="83" t="str">
        <f>IF(Table143[[#This Row],[TOTAL BASE STOCK QUANTITY]]= "", "", IF(Table143[[#This Row],[TOTAL BASE STOCK QUANTITY]] &lt;1,"Out of Stock","Avaliable"))</f>
        <v/>
      </c>
      <c r="E109" s="36"/>
      <c r="F109" s="36"/>
      <c r="G109" s="42"/>
      <c r="H109" s="91"/>
      <c r="I109" s="98"/>
      <c r="J109" s="117"/>
      <c r="K10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09" s="72" t="str">
        <f>IFERROR(IF(NOT(ISBLANK(Table143[[#This Row],[BASE PRICE PER ITEM2]])), Table143[[#This Row],[BASE PRICE PER ITEM2]] + $M$2, ""), "")</f>
        <v/>
      </c>
      <c r="M109" s="111"/>
      <c r="N10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09" s="43"/>
      <c r="P109" s="43"/>
      <c r="Q109" s="43"/>
      <c r="R109" s="43"/>
      <c r="S109" s="43"/>
      <c r="T109" s="43"/>
      <c r="U109" s="43"/>
      <c r="V10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09" s="39" t="str">
        <f>IFERROR(Table143[[#This Row],[BASE PRICE PER ITEM2]]*Table143[[#This Row],[TOTAL BASE STOCK QUANTITY]],"")</f>
        <v/>
      </c>
      <c r="X109" s="39" t="str">
        <f>IFERROR(Table143[[#This Row],[LAST SALE PRICE PER ITEM]]*Table143[[#This Row],[TOTAL BASE STOCK QUANTITY]], "")</f>
        <v/>
      </c>
      <c r="Y109" s="44" t="str">
        <f>IF(O109="",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0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0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0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0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0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0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0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09" s="39" t="str">
        <f>IFERROR(Table143[[#This Row],[SALE PRICE PER ITEM]]*Table143[[#This Row],[TOTAL REMAINING STOCK QUANTITY]],"")</f>
        <v/>
      </c>
      <c r="AH109" s="41"/>
    </row>
    <row r="110" spans="2:34" ht="18.600000000000001" thickBot="1" x14ac:dyDescent="0.3">
      <c r="B110" s="34" t="s">
        <v>574</v>
      </c>
      <c r="C110" s="42"/>
      <c r="D110" s="83" t="str">
        <f>IF(Table143[[#This Row],[TOTAL BASE STOCK QUANTITY]]= "", "", IF(Table143[[#This Row],[TOTAL BASE STOCK QUANTITY]] &lt;1,"Out of Stock","Avaliable"))</f>
        <v/>
      </c>
      <c r="E110" s="36"/>
      <c r="F110" s="36"/>
      <c r="G110" s="42"/>
      <c r="H110" s="91"/>
      <c r="I110" s="98"/>
      <c r="J110" s="117"/>
      <c r="K11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0" s="72" t="str">
        <f>IFERROR(IF(NOT(ISBLANK(Table143[[#This Row],[BASE PRICE PER ITEM2]])), Table143[[#This Row],[BASE PRICE PER ITEM2]] + $M$2, ""), "")</f>
        <v/>
      </c>
      <c r="M110" s="111"/>
      <c r="N11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0" s="43"/>
      <c r="P110" s="43"/>
      <c r="Q110" s="43"/>
      <c r="R110" s="43"/>
      <c r="S110" s="43"/>
      <c r="T110" s="43"/>
      <c r="U110" s="43"/>
      <c r="V11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0" s="39" t="str">
        <f>IFERROR(Table143[[#This Row],[BASE PRICE PER ITEM2]]*Table143[[#This Row],[TOTAL BASE STOCK QUANTITY]],"")</f>
        <v/>
      </c>
      <c r="X110" s="39" t="str">
        <f>IFERROR(Table143[[#This Row],[LAST SALE PRICE PER ITEM]]*Table143[[#This Row],[TOTAL BASE STOCK QUANTITY]], "")</f>
        <v/>
      </c>
      <c r="Y110" s="44" t="str">
        <f>IF(O110="",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0" s="39" t="str">
        <f>IFERROR(Table143[[#This Row],[SALE PRICE PER ITEM]]*Table143[[#This Row],[TOTAL REMAINING STOCK QUANTITY]],"")</f>
        <v/>
      </c>
      <c r="AH110" s="41"/>
    </row>
    <row r="111" spans="2:34" ht="18.600000000000001" thickBot="1" x14ac:dyDescent="0.3">
      <c r="B111" s="34" t="s">
        <v>575</v>
      </c>
      <c r="C111" s="42"/>
      <c r="D111" s="83" t="str">
        <f>IF(Table143[[#This Row],[TOTAL BASE STOCK QUANTITY]]= "", "", IF(Table143[[#This Row],[TOTAL BASE STOCK QUANTITY]] &lt;1,"Out of Stock","Avaliable"))</f>
        <v/>
      </c>
      <c r="E111" s="36"/>
      <c r="F111" s="36"/>
      <c r="G111" s="42"/>
      <c r="H111" s="91"/>
      <c r="I111" s="98"/>
      <c r="J111" s="117"/>
      <c r="K11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1" s="72" t="str">
        <f>IFERROR(IF(NOT(ISBLANK(Table143[[#This Row],[BASE PRICE PER ITEM2]])), Table143[[#This Row],[BASE PRICE PER ITEM2]] + $M$2, ""), "")</f>
        <v/>
      </c>
      <c r="M111" s="111"/>
      <c r="N11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1" s="43"/>
      <c r="P111" s="43"/>
      <c r="Q111" s="43"/>
      <c r="R111" s="43"/>
      <c r="S111" s="43"/>
      <c r="T111" s="43"/>
      <c r="U111" s="43"/>
      <c r="V11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1" s="39" t="str">
        <f>IFERROR(Table143[[#This Row],[BASE PRICE PER ITEM2]]*Table143[[#This Row],[TOTAL BASE STOCK QUANTITY]],"")</f>
        <v/>
      </c>
      <c r="X111" s="39" t="str">
        <f>IFERROR(Table143[[#This Row],[LAST SALE PRICE PER ITEM]]*Table143[[#This Row],[TOTAL BASE STOCK QUANTITY]], "")</f>
        <v/>
      </c>
      <c r="Y111" s="44" t="str">
        <f>IF(O111="",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1" s="39" t="str">
        <f>IFERROR(Table143[[#This Row],[SALE PRICE PER ITEM]]*Table143[[#This Row],[TOTAL REMAINING STOCK QUANTITY]],"")</f>
        <v/>
      </c>
      <c r="AH111" s="41"/>
    </row>
    <row r="112" spans="2:34" ht="18.600000000000001" thickBot="1" x14ac:dyDescent="0.3">
      <c r="B112" s="34" t="s">
        <v>576</v>
      </c>
      <c r="C112" s="42"/>
      <c r="D112" s="83" t="str">
        <f>IF(Table143[[#This Row],[TOTAL BASE STOCK QUANTITY]]= "", "", IF(Table143[[#This Row],[TOTAL BASE STOCK QUANTITY]] &lt;1,"Out of Stock","Avaliable"))</f>
        <v/>
      </c>
      <c r="E112" s="36"/>
      <c r="F112" s="36"/>
      <c r="G112" s="42"/>
      <c r="H112" s="91"/>
      <c r="I112" s="98"/>
      <c r="J112" s="117"/>
      <c r="K11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2" s="72" t="str">
        <f>IFERROR(IF(NOT(ISBLANK(Table143[[#This Row],[BASE PRICE PER ITEM2]])), Table143[[#This Row],[BASE PRICE PER ITEM2]] + $M$2, ""), "")</f>
        <v/>
      </c>
      <c r="M112" s="111"/>
      <c r="N11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2" s="43"/>
      <c r="P112" s="43"/>
      <c r="Q112" s="43"/>
      <c r="R112" s="43"/>
      <c r="S112" s="43"/>
      <c r="T112" s="43"/>
      <c r="U112" s="43"/>
      <c r="V11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2" s="39" t="str">
        <f>IFERROR(Table143[[#This Row],[BASE PRICE PER ITEM2]]*Table143[[#This Row],[TOTAL BASE STOCK QUANTITY]],"")</f>
        <v/>
      </c>
      <c r="X112" s="39" t="str">
        <f>IFERROR(Table143[[#This Row],[LAST SALE PRICE PER ITEM]]*Table143[[#This Row],[TOTAL BASE STOCK QUANTITY]], "")</f>
        <v/>
      </c>
      <c r="Y112" s="44" t="str">
        <f>IF(O112="",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2" s="39" t="str">
        <f>IFERROR(Table143[[#This Row],[SALE PRICE PER ITEM]]*Table143[[#This Row],[TOTAL REMAINING STOCK QUANTITY]],"")</f>
        <v/>
      </c>
      <c r="AH112" s="41"/>
    </row>
    <row r="113" spans="2:34" ht="18.600000000000001" thickBot="1" x14ac:dyDescent="0.3">
      <c r="B113" s="34" t="s">
        <v>577</v>
      </c>
      <c r="C113" s="42"/>
      <c r="D113" s="83" t="str">
        <f>IF(Table143[[#This Row],[TOTAL BASE STOCK QUANTITY]]= "", "", IF(Table143[[#This Row],[TOTAL BASE STOCK QUANTITY]] &lt;1,"Out of Stock","Avaliable"))</f>
        <v/>
      </c>
      <c r="E113" s="36"/>
      <c r="F113" s="36"/>
      <c r="G113" s="42"/>
      <c r="H113" s="91"/>
      <c r="I113" s="98"/>
      <c r="J113" s="117"/>
      <c r="K11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3" s="72" t="str">
        <f>IFERROR(IF(NOT(ISBLANK(Table143[[#This Row],[BASE PRICE PER ITEM2]])), Table143[[#This Row],[BASE PRICE PER ITEM2]] + $M$2, ""), "")</f>
        <v/>
      </c>
      <c r="M113" s="111"/>
      <c r="N11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3" s="43"/>
      <c r="P113" s="43"/>
      <c r="Q113" s="43"/>
      <c r="R113" s="43"/>
      <c r="S113" s="43"/>
      <c r="T113" s="43"/>
      <c r="U113" s="43"/>
      <c r="V11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3" s="39" t="str">
        <f>IFERROR(Table143[[#This Row],[BASE PRICE PER ITEM2]]*Table143[[#This Row],[TOTAL BASE STOCK QUANTITY]],"")</f>
        <v/>
      </c>
      <c r="X113" s="39" t="str">
        <f>IFERROR(Table143[[#This Row],[LAST SALE PRICE PER ITEM]]*Table143[[#This Row],[TOTAL BASE STOCK QUANTITY]], "")</f>
        <v/>
      </c>
      <c r="Y113" s="44" t="str">
        <f>IF(O113="",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3" s="39" t="str">
        <f>IFERROR(Table143[[#This Row],[SALE PRICE PER ITEM]]*Table143[[#This Row],[TOTAL REMAINING STOCK QUANTITY]],"")</f>
        <v/>
      </c>
      <c r="AH113" s="41"/>
    </row>
    <row r="114" spans="2:34" ht="18.600000000000001" thickBot="1" x14ac:dyDescent="0.3">
      <c r="B114" s="34" t="s">
        <v>578</v>
      </c>
      <c r="C114" s="42"/>
      <c r="D114" s="83" t="str">
        <f>IF(Table143[[#This Row],[TOTAL BASE STOCK QUANTITY]]= "", "", IF(Table143[[#This Row],[TOTAL BASE STOCK QUANTITY]] &lt;1,"Out of Stock","Avaliable"))</f>
        <v/>
      </c>
      <c r="E114" s="36"/>
      <c r="F114" s="36"/>
      <c r="G114" s="42"/>
      <c r="H114" s="91"/>
      <c r="I114" s="98"/>
      <c r="J114" s="117"/>
      <c r="K11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4" s="72" t="str">
        <f>IFERROR(IF(NOT(ISBLANK(Table143[[#This Row],[BASE PRICE PER ITEM2]])), Table143[[#This Row],[BASE PRICE PER ITEM2]] + $M$2, ""), "")</f>
        <v/>
      </c>
      <c r="M114" s="111"/>
      <c r="N11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4" s="43"/>
      <c r="P114" s="43"/>
      <c r="Q114" s="43"/>
      <c r="R114" s="43"/>
      <c r="S114" s="43"/>
      <c r="T114" s="43"/>
      <c r="U114" s="43"/>
      <c r="V11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4" s="39" t="str">
        <f>IFERROR(Table143[[#This Row],[BASE PRICE PER ITEM2]]*Table143[[#This Row],[TOTAL BASE STOCK QUANTITY]],"")</f>
        <v/>
      </c>
      <c r="X114" s="39" t="str">
        <f>IFERROR(Table143[[#This Row],[LAST SALE PRICE PER ITEM]]*Table143[[#This Row],[TOTAL BASE STOCK QUANTITY]], "")</f>
        <v/>
      </c>
      <c r="Y114" s="44" t="str">
        <f>IF(O114="",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4" s="39" t="str">
        <f>IFERROR(Table143[[#This Row],[SALE PRICE PER ITEM]]*Table143[[#This Row],[TOTAL REMAINING STOCK QUANTITY]],"")</f>
        <v/>
      </c>
      <c r="AH114" s="41"/>
    </row>
    <row r="115" spans="2:34" ht="18.600000000000001" thickBot="1" x14ac:dyDescent="0.3">
      <c r="B115" s="34" t="s">
        <v>579</v>
      </c>
      <c r="C115" s="42"/>
      <c r="D115" s="83" t="str">
        <f>IF(Table143[[#This Row],[TOTAL BASE STOCK QUANTITY]]= "", "", IF(Table143[[#This Row],[TOTAL BASE STOCK QUANTITY]] &lt;1,"Out of Stock","Avaliable"))</f>
        <v/>
      </c>
      <c r="E115" s="36"/>
      <c r="F115" s="36"/>
      <c r="G115" s="42"/>
      <c r="H115" s="91"/>
      <c r="I115" s="98"/>
      <c r="J115" s="117"/>
      <c r="K11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5" s="72" t="str">
        <f>IFERROR(IF(NOT(ISBLANK(Table143[[#This Row],[BASE PRICE PER ITEM2]])), Table143[[#This Row],[BASE PRICE PER ITEM2]] + $M$2, ""), "")</f>
        <v/>
      </c>
      <c r="M115" s="111"/>
      <c r="N11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5" s="43"/>
      <c r="P115" s="43"/>
      <c r="Q115" s="43"/>
      <c r="R115" s="43"/>
      <c r="S115" s="43"/>
      <c r="T115" s="43"/>
      <c r="U115" s="43"/>
      <c r="V11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5" s="39" t="str">
        <f>IFERROR(Table143[[#This Row],[BASE PRICE PER ITEM2]]*Table143[[#This Row],[TOTAL BASE STOCK QUANTITY]],"")</f>
        <v/>
      </c>
      <c r="X115" s="39" t="str">
        <f>IFERROR(Table143[[#This Row],[LAST SALE PRICE PER ITEM]]*Table143[[#This Row],[TOTAL BASE STOCK QUANTITY]], "")</f>
        <v/>
      </c>
      <c r="Y115" s="44" t="str">
        <f>IF(O115="",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5" s="39" t="str">
        <f>IFERROR(Table143[[#This Row],[SALE PRICE PER ITEM]]*Table143[[#This Row],[TOTAL REMAINING STOCK QUANTITY]],"")</f>
        <v/>
      </c>
      <c r="AH115" s="41"/>
    </row>
    <row r="116" spans="2:34" ht="18.600000000000001" thickBot="1" x14ac:dyDescent="0.3">
      <c r="B116" s="34" t="s">
        <v>580</v>
      </c>
      <c r="C116" s="42"/>
      <c r="D116" s="83" t="str">
        <f>IF(Table143[[#This Row],[TOTAL BASE STOCK QUANTITY]]= "", "", IF(Table143[[#This Row],[TOTAL BASE STOCK QUANTITY]] &lt;1,"Out of Stock","Avaliable"))</f>
        <v/>
      </c>
      <c r="E116" s="36"/>
      <c r="F116" s="36"/>
      <c r="G116" s="42"/>
      <c r="H116" s="91"/>
      <c r="I116" s="98"/>
      <c r="J116" s="117"/>
      <c r="K11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6" s="72" t="str">
        <f>IFERROR(IF(NOT(ISBLANK(Table143[[#This Row],[BASE PRICE PER ITEM2]])), Table143[[#This Row],[BASE PRICE PER ITEM2]] + $M$2, ""), "")</f>
        <v/>
      </c>
      <c r="M116" s="111"/>
      <c r="N11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6" s="43"/>
      <c r="P116" s="43"/>
      <c r="Q116" s="43"/>
      <c r="R116" s="43"/>
      <c r="S116" s="43"/>
      <c r="T116" s="43"/>
      <c r="U116" s="43"/>
      <c r="V11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6" s="39" t="str">
        <f>IFERROR(Table143[[#This Row],[BASE PRICE PER ITEM2]]*Table143[[#This Row],[TOTAL BASE STOCK QUANTITY]],"")</f>
        <v/>
      </c>
      <c r="X116" s="39" t="str">
        <f>IFERROR(Table143[[#This Row],[LAST SALE PRICE PER ITEM]]*Table143[[#This Row],[TOTAL BASE STOCK QUANTITY]], "")</f>
        <v/>
      </c>
      <c r="Y116" s="44" t="str">
        <f>IF(O116="",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6" s="39" t="str">
        <f>IFERROR(Table143[[#This Row],[SALE PRICE PER ITEM]]*Table143[[#This Row],[TOTAL REMAINING STOCK QUANTITY]],"")</f>
        <v/>
      </c>
      <c r="AH116" s="41"/>
    </row>
    <row r="117" spans="2:34" ht="18.600000000000001" thickBot="1" x14ac:dyDescent="0.3">
      <c r="B117" s="34" t="s">
        <v>581</v>
      </c>
      <c r="C117" s="42"/>
      <c r="D117" s="83" t="str">
        <f>IF(Table143[[#This Row],[TOTAL BASE STOCK QUANTITY]]= "", "", IF(Table143[[#This Row],[TOTAL BASE STOCK QUANTITY]] &lt;1,"Out of Stock","Avaliable"))</f>
        <v/>
      </c>
      <c r="E117" s="36"/>
      <c r="F117" s="36"/>
      <c r="G117" s="42"/>
      <c r="H117" s="91"/>
      <c r="I117" s="98"/>
      <c r="J117" s="117"/>
      <c r="K11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7" s="72" t="str">
        <f>IFERROR(IF(NOT(ISBLANK(Table143[[#This Row],[BASE PRICE PER ITEM2]])), Table143[[#This Row],[BASE PRICE PER ITEM2]] + $M$2, ""), "")</f>
        <v/>
      </c>
      <c r="M117" s="111"/>
      <c r="N11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7" s="43"/>
      <c r="P117" s="43"/>
      <c r="Q117" s="43"/>
      <c r="R117" s="43"/>
      <c r="S117" s="43"/>
      <c r="T117" s="43"/>
      <c r="U117" s="43"/>
      <c r="V11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7" s="39" t="str">
        <f>IFERROR(Table143[[#This Row],[BASE PRICE PER ITEM2]]*Table143[[#This Row],[TOTAL BASE STOCK QUANTITY]],"")</f>
        <v/>
      </c>
      <c r="X117" s="39" t="str">
        <f>IFERROR(Table143[[#This Row],[LAST SALE PRICE PER ITEM]]*Table143[[#This Row],[TOTAL BASE STOCK QUANTITY]], "")</f>
        <v/>
      </c>
      <c r="Y117" s="44" t="str">
        <f>IF(O117="",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7" s="39" t="str">
        <f>IFERROR(Table143[[#This Row],[SALE PRICE PER ITEM]]*Table143[[#This Row],[TOTAL REMAINING STOCK QUANTITY]],"")</f>
        <v/>
      </c>
      <c r="AH117" s="41"/>
    </row>
    <row r="118" spans="2:34" ht="18.600000000000001" thickBot="1" x14ac:dyDescent="0.3">
      <c r="B118" s="34" t="s">
        <v>582</v>
      </c>
      <c r="C118" s="42"/>
      <c r="D118" s="83" t="str">
        <f>IF(Table143[[#This Row],[TOTAL BASE STOCK QUANTITY]]= "", "", IF(Table143[[#This Row],[TOTAL BASE STOCK QUANTITY]] &lt;1,"Out of Stock","Avaliable"))</f>
        <v/>
      </c>
      <c r="E118" s="36"/>
      <c r="F118" s="36"/>
      <c r="G118" s="42"/>
      <c r="H118" s="91"/>
      <c r="I118" s="98"/>
      <c r="J118" s="117"/>
      <c r="K11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8" s="72" t="str">
        <f>IFERROR(IF(NOT(ISBLANK(Table143[[#This Row],[BASE PRICE PER ITEM2]])), Table143[[#This Row],[BASE PRICE PER ITEM2]] + $M$2, ""), "")</f>
        <v/>
      </c>
      <c r="M118" s="111"/>
      <c r="N11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8" s="43"/>
      <c r="P118" s="43"/>
      <c r="Q118" s="43"/>
      <c r="R118" s="43"/>
      <c r="S118" s="43"/>
      <c r="T118" s="43"/>
      <c r="U118" s="43"/>
      <c r="V11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8" s="39" t="str">
        <f>IFERROR(Table143[[#This Row],[BASE PRICE PER ITEM2]]*Table143[[#This Row],[TOTAL BASE STOCK QUANTITY]],"")</f>
        <v/>
      </c>
      <c r="X118" s="39" t="str">
        <f>IFERROR(Table143[[#This Row],[LAST SALE PRICE PER ITEM]]*Table143[[#This Row],[TOTAL BASE STOCK QUANTITY]], "")</f>
        <v/>
      </c>
      <c r="Y118" s="44" t="str">
        <f>IF(O118="",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8" s="39" t="str">
        <f>IFERROR(Table143[[#This Row],[SALE PRICE PER ITEM]]*Table143[[#This Row],[TOTAL REMAINING STOCK QUANTITY]],"")</f>
        <v/>
      </c>
      <c r="AH118" s="41"/>
    </row>
    <row r="119" spans="2:34" ht="18.600000000000001" thickBot="1" x14ac:dyDescent="0.3">
      <c r="B119" s="34" t="s">
        <v>583</v>
      </c>
      <c r="C119" s="42"/>
      <c r="D119" s="83" t="str">
        <f>IF(Table143[[#This Row],[TOTAL BASE STOCK QUANTITY]]= "", "", IF(Table143[[#This Row],[TOTAL BASE STOCK QUANTITY]] &lt;1,"Out of Stock","Avaliable"))</f>
        <v/>
      </c>
      <c r="E119" s="36"/>
      <c r="F119" s="36"/>
      <c r="G119" s="42"/>
      <c r="H119" s="91"/>
      <c r="I119" s="98"/>
      <c r="J119" s="117"/>
      <c r="K11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19" s="72" t="str">
        <f>IFERROR(IF(NOT(ISBLANK(Table143[[#This Row],[BASE PRICE PER ITEM2]])), Table143[[#This Row],[BASE PRICE PER ITEM2]] + $M$2, ""), "")</f>
        <v/>
      </c>
      <c r="M119" s="111"/>
      <c r="N11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19" s="43"/>
      <c r="P119" s="43"/>
      <c r="Q119" s="43"/>
      <c r="R119" s="43"/>
      <c r="S119" s="43"/>
      <c r="T119" s="43"/>
      <c r="U119" s="43"/>
      <c r="V11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19" s="39" t="str">
        <f>IFERROR(Table143[[#This Row],[BASE PRICE PER ITEM2]]*Table143[[#This Row],[TOTAL BASE STOCK QUANTITY]],"")</f>
        <v/>
      </c>
      <c r="X119" s="39" t="str">
        <f>IFERROR(Table143[[#This Row],[LAST SALE PRICE PER ITEM]]*Table143[[#This Row],[TOTAL BASE STOCK QUANTITY]], "")</f>
        <v/>
      </c>
      <c r="Y119" s="44" t="str">
        <f>IF(O119="",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1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1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1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1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1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1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1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19" s="39" t="str">
        <f>IFERROR(Table143[[#This Row],[SALE PRICE PER ITEM]]*Table143[[#This Row],[TOTAL REMAINING STOCK QUANTITY]],"")</f>
        <v/>
      </c>
      <c r="AH119" s="41"/>
    </row>
    <row r="120" spans="2:34" ht="18.600000000000001" thickBot="1" x14ac:dyDescent="0.3">
      <c r="B120" s="34" t="s">
        <v>584</v>
      </c>
      <c r="C120" s="42"/>
      <c r="D120" s="83" t="str">
        <f>IF(Table143[[#This Row],[TOTAL BASE STOCK QUANTITY]]= "", "", IF(Table143[[#This Row],[TOTAL BASE STOCK QUANTITY]] &lt;1,"Out of Stock","Avaliable"))</f>
        <v/>
      </c>
      <c r="E120" s="36"/>
      <c r="F120" s="36"/>
      <c r="G120" s="42"/>
      <c r="H120" s="91"/>
      <c r="I120" s="98"/>
      <c r="J120" s="117"/>
      <c r="K12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0" s="72" t="str">
        <f>IFERROR(IF(NOT(ISBLANK(Table143[[#This Row],[BASE PRICE PER ITEM2]])), Table143[[#This Row],[BASE PRICE PER ITEM2]] + $M$2, ""), "")</f>
        <v/>
      </c>
      <c r="M120" s="111"/>
      <c r="N12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0" s="43"/>
      <c r="P120" s="43"/>
      <c r="Q120" s="43"/>
      <c r="R120" s="43"/>
      <c r="S120" s="43"/>
      <c r="T120" s="43"/>
      <c r="U120" s="43"/>
      <c r="V12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0" s="39" t="str">
        <f>IFERROR(Table143[[#This Row],[BASE PRICE PER ITEM2]]*Table143[[#This Row],[TOTAL BASE STOCK QUANTITY]],"")</f>
        <v/>
      </c>
      <c r="X120" s="39" t="str">
        <f>IFERROR(Table143[[#This Row],[LAST SALE PRICE PER ITEM]]*Table143[[#This Row],[TOTAL BASE STOCK QUANTITY]], "")</f>
        <v/>
      </c>
      <c r="Y120" s="44" t="str">
        <f>IF(O120="",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0" s="39" t="str">
        <f>IFERROR(Table143[[#This Row],[SALE PRICE PER ITEM]]*Table143[[#This Row],[TOTAL REMAINING STOCK QUANTITY]],"")</f>
        <v/>
      </c>
      <c r="AH120" s="41"/>
    </row>
    <row r="121" spans="2:34" ht="18.600000000000001" thickBot="1" x14ac:dyDescent="0.3">
      <c r="B121" s="34" t="s">
        <v>585</v>
      </c>
      <c r="C121" s="42"/>
      <c r="D121" s="83" t="str">
        <f>IF(Table143[[#This Row],[TOTAL BASE STOCK QUANTITY]]= "", "", IF(Table143[[#This Row],[TOTAL BASE STOCK QUANTITY]] &lt;1,"Out of Stock","Avaliable"))</f>
        <v/>
      </c>
      <c r="E121" s="36"/>
      <c r="F121" s="36"/>
      <c r="G121" s="42"/>
      <c r="H121" s="91"/>
      <c r="I121" s="98"/>
      <c r="J121" s="117"/>
      <c r="K12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1" s="72" t="str">
        <f>IFERROR(IF(NOT(ISBLANK(Table143[[#This Row],[BASE PRICE PER ITEM2]])), Table143[[#This Row],[BASE PRICE PER ITEM2]] + $M$2, ""), "")</f>
        <v/>
      </c>
      <c r="M121" s="111"/>
      <c r="N12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1" s="43"/>
      <c r="P121" s="43"/>
      <c r="Q121" s="43"/>
      <c r="R121" s="43"/>
      <c r="S121" s="43"/>
      <c r="T121" s="43"/>
      <c r="U121" s="43"/>
      <c r="V12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1" s="39" t="str">
        <f>IFERROR(Table143[[#This Row],[BASE PRICE PER ITEM2]]*Table143[[#This Row],[TOTAL BASE STOCK QUANTITY]],"")</f>
        <v/>
      </c>
      <c r="X121" s="39" t="str">
        <f>IFERROR(Table143[[#This Row],[LAST SALE PRICE PER ITEM]]*Table143[[#This Row],[TOTAL BASE STOCK QUANTITY]], "")</f>
        <v/>
      </c>
      <c r="Y121" s="44" t="str">
        <f>IF(O121="",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1" s="39" t="str">
        <f>IFERROR(Table143[[#This Row],[SALE PRICE PER ITEM]]*Table143[[#This Row],[TOTAL REMAINING STOCK QUANTITY]],"")</f>
        <v/>
      </c>
      <c r="AH121" s="41"/>
    </row>
    <row r="122" spans="2:34" ht="18.600000000000001" thickBot="1" x14ac:dyDescent="0.3">
      <c r="B122" s="34" t="s">
        <v>586</v>
      </c>
      <c r="C122" s="42"/>
      <c r="D122" s="83" t="str">
        <f>IF(Table143[[#This Row],[TOTAL BASE STOCK QUANTITY]]= "", "", IF(Table143[[#This Row],[TOTAL BASE STOCK QUANTITY]] &lt;1,"Out of Stock","Avaliable"))</f>
        <v/>
      </c>
      <c r="E122" s="36"/>
      <c r="F122" s="36"/>
      <c r="G122" s="42"/>
      <c r="H122" s="91"/>
      <c r="I122" s="98"/>
      <c r="J122" s="117"/>
      <c r="K12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2" s="72" t="str">
        <f>IFERROR(IF(NOT(ISBLANK(Table143[[#This Row],[BASE PRICE PER ITEM2]])), Table143[[#This Row],[BASE PRICE PER ITEM2]] + $M$2, ""), "")</f>
        <v/>
      </c>
      <c r="M122" s="111"/>
      <c r="N12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2" s="43"/>
      <c r="P122" s="43"/>
      <c r="Q122" s="43"/>
      <c r="R122" s="43"/>
      <c r="S122" s="43"/>
      <c r="T122" s="43"/>
      <c r="U122" s="43"/>
      <c r="V12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2" s="39" t="str">
        <f>IFERROR(Table143[[#This Row],[BASE PRICE PER ITEM2]]*Table143[[#This Row],[TOTAL BASE STOCK QUANTITY]],"")</f>
        <v/>
      </c>
      <c r="X122" s="39" t="str">
        <f>IFERROR(Table143[[#This Row],[LAST SALE PRICE PER ITEM]]*Table143[[#This Row],[TOTAL BASE STOCK QUANTITY]], "")</f>
        <v/>
      </c>
      <c r="Y122" s="44" t="str">
        <f>IF(O122="",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2" s="39" t="str">
        <f>IFERROR(Table143[[#This Row],[SALE PRICE PER ITEM]]*Table143[[#This Row],[TOTAL REMAINING STOCK QUANTITY]],"")</f>
        <v/>
      </c>
      <c r="AH122" s="41"/>
    </row>
    <row r="123" spans="2:34" ht="18.600000000000001" thickBot="1" x14ac:dyDescent="0.3">
      <c r="B123" s="34" t="s">
        <v>587</v>
      </c>
      <c r="C123" s="42"/>
      <c r="D123" s="83" t="str">
        <f>IF(Table143[[#This Row],[TOTAL BASE STOCK QUANTITY]]= "", "", IF(Table143[[#This Row],[TOTAL BASE STOCK QUANTITY]] &lt;1,"Out of Stock","Avaliable"))</f>
        <v/>
      </c>
      <c r="E123" s="36"/>
      <c r="F123" s="36"/>
      <c r="G123" s="42"/>
      <c r="H123" s="91"/>
      <c r="I123" s="98"/>
      <c r="J123" s="117"/>
      <c r="K12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3" s="72" t="str">
        <f>IFERROR(IF(NOT(ISBLANK(Table143[[#This Row],[BASE PRICE PER ITEM2]])), Table143[[#This Row],[BASE PRICE PER ITEM2]] + $M$2, ""), "")</f>
        <v/>
      </c>
      <c r="M123" s="111"/>
      <c r="N12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3" s="43"/>
      <c r="P123" s="43"/>
      <c r="Q123" s="43"/>
      <c r="R123" s="43"/>
      <c r="S123" s="43"/>
      <c r="T123" s="43"/>
      <c r="U123" s="43"/>
      <c r="V12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3" s="39" t="str">
        <f>IFERROR(Table143[[#This Row],[BASE PRICE PER ITEM2]]*Table143[[#This Row],[TOTAL BASE STOCK QUANTITY]],"")</f>
        <v/>
      </c>
      <c r="X123" s="39" t="str">
        <f>IFERROR(Table143[[#This Row],[LAST SALE PRICE PER ITEM]]*Table143[[#This Row],[TOTAL BASE STOCK QUANTITY]], "")</f>
        <v/>
      </c>
      <c r="Y123" s="44" t="str">
        <f>IF(O123="",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3" s="39" t="str">
        <f>IFERROR(Table143[[#This Row],[SALE PRICE PER ITEM]]*Table143[[#This Row],[TOTAL REMAINING STOCK QUANTITY]],"")</f>
        <v/>
      </c>
      <c r="AH123" s="41"/>
    </row>
    <row r="124" spans="2:34" ht="18.600000000000001" thickBot="1" x14ac:dyDescent="0.3">
      <c r="B124" s="34" t="s">
        <v>588</v>
      </c>
      <c r="C124" s="42"/>
      <c r="D124" s="83" t="str">
        <f>IF(Table143[[#This Row],[TOTAL BASE STOCK QUANTITY]]= "", "", IF(Table143[[#This Row],[TOTAL BASE STOCK QUANTITY]] &lt;1,"Out of Stock","Avaliable"))</f>
        <v/>
      </c>
      <c r="E124" s="36"/>
      <c r="F124" s="36"/>
      <c r="G124" s="42"/>
      <c r="H124" s="91"/>
      <c r="I124" s="98"/>
      <c r="J124" s="117"/>
      <c r="K12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4" s="72" t="str">
        <f>IFERROR(IF(NOT(ISBLANK(Table143[[#This Row],[BASE PRICE PER ITEM2]])), Table143[[#This Row],[BASE PRICE PER ITEM2]] + $M$2, ""), "")</f>
        <v/>
      </c>
      <c r="M124" s="111"/>
      <c r="N12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4" s="43"/>
      <c r="P124" s="43"/>
      <c r="Q124" s="43"/>
      <c r="R124" s="43"/>
      <c r="S124" s="43"/>
      <c r="T124" s="43"/>
      <c r="U124" s="43"/>
      <c r="V12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4" s="39" t="str">
        <f>IFERROR(Table143[[#This Row],[BASE PRICE PER ITEM2]]*Table143[[#This Row],[TOTAL BASE STOCK QUANTITY]],"")</f>
        <v/>
      </c>
      <c r="X124" s="39" t="str">
        <f>IFERROR(Table143[[#This Row],[LAST SALE PRICE PER ITEM]]*Table143[[#This Row],[TOTAL BASE STOCK QUANTITY]], "")</f>
        <v/>
      </c>
      <c r="Y124" s="44" t="str">
        <f>IF(O124="",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4" s="39" t="str">
        <f>IFERROR(Table143[[#This Row],[SALE PRICE PER ITEM]]*Table143[[#This Row],[TOTAL REMAINING STOCK QUANTITY]],"")</f>
        <v/>
      </c>
      <c r="AH124" s="41"/>
    </row>
    <row r="125" spans="2:34" ht="18.600000000000001" thickBot="1" x14ac:dyDescent="0.3">
      <c r="B125" s="34" t="s">
        <v>589</v>
      </c>
      <c r="C125" s="42"/>
      <c r="D125" s="83" t="str">
        <f>IF(Table143[[#This Row],[TOTAL BASE STOCK QUANTITY]]= "", "", IF(Table143[[#This Row],[TOTAL BASE STOCK QUANTITY]] &lt;1,"Out of Stock","Avaliable"))</f>
        <v/>
      </c>
      <c r="E125" s="36"/>
      <c r="F125" s="36"/>
      <c r="G125" s="42"/>
      <c r="H125" s="91"/>
      <c r="I125" s="98"/>
      <c r="J125" s="117"/>
      <c r="K12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5" s="72" t="str">
        <f>IFERROR(IF(NOT(ISBLANK(Table143[[#This Row],[BASE PRICE PER ITEM2]])), Table143[[#This Row],[BASE PRICE PER ITEM2]] + $M$2, ""), "")</f>
        <v/>
      </c>
      <c r="M125" s="111"/>
      <c r="N12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5" s="43"/>
      <c r="P125" s="43"/>
      <c r="Q125" s="43"/>
      <c r="R125" s="43"/>
      <c r="S125" s="43"/>
      <c r="T125" s="43"/>
      <c r="U125" s="43"/>
      <c r="V12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5" s="39" t="str">
        <f>IFERROR(Table143[[#This Row],[BASE PRICE PER ITEM2]]*Table143[[#This Row],[TOTAL BASE STOCK QUANTITY]],"")</f>
        <v/>
      </c>
      <c r="X125" s="39" t="str">
        <f>IFERROR(Table143[[#This Row],[LAST SALE PRICE PER ITEM]]*Table143[[#This Row],[TOTAL BASE STOCK QUANTITY]], "")</f>
        <v/>
      </c>
      <c r="Y125" s="44" t="str">
        <f>IF(O125="",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5" s="39" t="str">
        <f>IFERROR(Table143[[#This Row],[SALE PRICE PER ITEM]]*Table143[[#This Row],[TOTAL REMAINING STOCK QUANTITY]],"")</f>
        <v/>
      </c>
      <c r="AH125" s="41"/>
    </row>
    <row r="126" spans="2:34" ht="18.600000000000001" thickBot="1" x14ac:dyDescent="0.3">
      <c r="B126" s="34" t="s">
        <v>590</v>
      </c>
      <c r="C126" s="42"/>
      <c r="D126" s="83" t="str">
        <f>IF(Table143[[#This Row],[TOTAL BASE STOCK QUANTITY]]= "", "", IF(Table143[[#This Row],[TOTAL BASE STOCK QUANTITY]] &lt;1,"Out of Stock","Avaliable"))</f>
        <v/>
      </c>
      <c r="E126" s="36"/>
      <c r="F126" s="36"/>
      <c r="G126" s="42"/>
      <c r="H126" s="91"/>
      <c r="I126" s="98"/>
      <c r="J126" s="117"/>
      <c r="K12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6" s="72" t="str">
        <f>IFERROR(IF(NOT(ISBLANK(Table143[[#This Row],[BASE PRICE PER ITEM2]])), Table143[[#This Row],[BASE PRICE PER ITEM2]] + $M$2, ""), "")</f>
        <v/>
      </c>
      <c r="M126" s="111"/>
      <c r="N12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6" s="43"/>
      <c r="P126" s="43"/>
      <c r="Q126" s="43"/>
      <c r="R126" s="43"/>
      <c r="S126" s="43"/>
      <c r="T126" s="43"/>
      <c r="U126" s="43"/>
      <c r="V12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6" s="39" t="str">
        <f>IFERROR(Table143[[#This Row],[BASE PRICE PER ITEM2]]*Table143[[#This Row],[TOTAL BASE STOCK QUANTITY]],"")</f>
        <v/>
      </c>
      <c r="X126" s="39" t="str">
        <f>IFERROR(Table143[[#This Row],[LAST SALE PRICE PER ITEM]]*Table143[[#This Row],[TOTAL BASE STOCK QUANTITY]], "")</f>
        <v/>
      </c>
      <c r="Y126" s="44" t="str">
        <f>IF(O126="",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6" s="39" t="str">
        <f>IFERROR(Table143[[#This Row],[SALE PRICE PER ITEM]]*Table143[[#This Row],[TOTAL REMAINING STOCK QUANTITY]],"")</f>
        <v/>
      </c>
      <c r="AH126" s="41"/>
    </row>
    <row r="127" spans="2:34" ht="18.600000000000001" thickBot="1" x14ac:dyDescent="0.3">
      <c r="B127" s="34" t="s">
        <v>591</v>
      </c>
      <c r="C127" s="42"/>
      <c r="D127" s="83" t="str">
        <f>IF(Table143[[#This Row],[TOTAL BASE STOCK QUANTITY]]= "", "", IF(Table143[[#This Row],[TOTAL BASE STOCK QUANTITY]] &lt;1,"Out of Stock","Avaliable"))</f>
        <v/>
      </c>
      <c r="E127" s="36"/>
      <c r="F127" s="36"/>
      <c r="G127" s="42"/>
      <c r="H127" s="91"/>
      <c r="I127" s="98"/>
      <c r="J127" s="117"/>
      <c r="K12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7" s="72" t="str">
        <f>IFERROR(IF(NOT(ISBLANK(Table143[[#This Row],[BASE PRICE PER ITEM2]])), Table143[[#This Row],[BASE PRICE PER ITEM2]] + $M$2, ""), "")</f>
        <v/>
      </c>
      <c r="M127" s="111"/>
      <c r="N12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7" s="43"/>
      <c r="P127" s="43"/>
      <c r="Q127" s="43"/>
      <c r="R127" s="43"/>
      <c r="S127" s="43"/>
      <c r="T127" s="43"/>
      <c r="U127" s="43"/>
      <c r="V12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7" s="39" t="str">
        <f>IFERROR(Table143[[#This Row],[BASE PRICE PER ITEM2]]*Table143[[#This Row],[TOTAL BASE STOCK QUANTITY]],"")</f>
        <v/>
      </c>
      <c r="X127" s="39" t="str">
        <f>IFERROR(Table143[[#This Row],[LAST SALE PRICE PER ITEM]]*Table143[[#This Row],[TOTAL BASE STOCK QUANTITY]], "")</f>
        <v/>
      </c>
      <c r="Y127" s="44" t="str">
        <f>IF(O127="",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7" s="39" t="str">
        <f>IFERROR(Table143[[#This Row],[SALE PRICE PER ITEM]]*Table143[[#This Row],[TOTAL REMAINING STOCK QUANTITY]],"")</f>
        <v/>
      </c>
      <c r="AH127" s="41"/>
    </row>
    <row r="128" spans="2:34" ht="18.600000000000001" thickBot="1" x14ac:dyDescent="0.3">
      <c r="B128" s="34" t="s">
        <v>592</v>
      </c>
      <c r="C128" s="42"/>
      <c r="D128" s="83" t="str">
        <f>IF(Table143[[#This Row],[TOTAL BASE STOCK QUANTITY]]= "", "", IF(Table143[[#This Row],[TOTAL BASE STOCK QUANTITY]] &lt;1,"Out of Stock","Avaliable"))</f>
        <v/>
      </c>
      <c r="E128" s="36"/>
      <c r="F128" s="36"/>
      <c r="G128" s="42"/>
      <c r="H128" s="91"/>
      <c r="I128" s="98"/>
      <c r="J128" s="117"/>
      <c r="K12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8" s="72" t="str">
        <f>IFERROR(IF(NOT(ISBLANK(Table143[[#This Row],[BASE PRICE PER ITEM2]])), Table143[[#This Row],[BASE PRICE PER ITEM2]] + $M$2, ""), "")</f>
        <v/>
      </c>
      <c r="M128" s="111"/>
      <c r="N12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8" s="43"/>
      <c r="P128" s="43"/>
      <c r="Q128" s="43"/>
      <c r="R128" s="43"/>
      <c r="S128" s="43"/>
      <c r="T128" s="43"/>
      <c r="U128" s="43"/>
      <c r="V12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8" s="39" t="str">
        <f>IFERROR(Table143[[#This Row],[BASE PRICE PER ITEM2]]*Table143[[#This Row],[TOTAL BASE STOCK QUANTITY]],"")</f>
        <v/>
      </c>
      <c r="X128" s="39" t="str">
        <f>IFERROR(Table143[[#This Row],[LAST SALE PRICE PER ITEM]]*Table143[[#This Row],[TOTAL BASE STOCK QUANTITY]], "")</f>
        <v/>
      </c>
      <c r="Y128" s="44" t="str">
        <f>IF(O128="",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8" s="39" t="str">
        <f>IFERROR(Table143[[#This Row],[SALE PRICE PER ITEM]]*Table143[[#This Row],[TOTAL REMAINING STOCK QUANTITY]],"")</f>
        <v/>
      </c>
      <c r="AH128" s="41"/>
    </row>
    <row r="129" spans="2:34" ht="18.600000000000001" thickBot="1" x14ac:dyDescent="0.3">
      <c r="B129" s="34" t="s">
        <v>593</v>
      </c>
      <c r="C129" s="42"/>
      <c r="D129" s="83" t="str">
        <f>IF(Table143[[#This Row],[TOTAL BASE STOCK QUANTITY]]= "", "", IF(Table143[[#This Row],[TOTAL BASE STOCK QUANTITY]] &lt;1,"Out of Stock","Avaliable"))</f>
        <v/>
      </c>
      <c r="E129" s="36"/>
      <c r="F129" s="36"/>
      <c r="G129" s="42"/>
      <c r="H129" s="91"/>
      <c r="I129" s="98"/>
      <c r="J129" s="117"/>
      <c r="K12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29" s="72" t="str">
        <f>IFERROR(IF(NOT(ISBLANK(Table143[[#This Row],[BASE PRICE PER ITEM2]])), Table143[[#This Row],[BASE PRICE PER ITEM2]] + $M$2, ""), "")</f>
        <v/>
      </c>
      <c r="M129" s="111"/>
      <c r="N12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29" s="43"/>
      <c r="P129" s="43"/>
      <c r="Q129" s="43"/>
      <c r="R129" s="43"/>
      <c r="S129" s="43"/>
      <c r="T129" s="43"/>
      <c r="U129" s="43"/>
      <c r="V12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29" s="39" t="str">
        <f>IFERROR(Table143[[#This Row],[BASE PRICE PER ITEM2]]*Table143[[#This Row],[TOTAL BASE STOCK QUANTITY]],"")</f>
        <v/>
      </c>
      <c r="X129" s="39" t="str">
        <f>IFERROR(Table143[[#This Row],[LAST SALE PRICE PER ITEM]]*Table143[[#This Row],[TOTAL BASE STOCK QUANTITY]], "")</f>
        <v/>
      </c>
      <c r="Y129" s="44" t="str">
        <f>IF(O129="",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2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2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2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2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2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2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2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29" s="39" t="str">
        <f>IFERROR(Table143[[#This Row],[SALE PRICE PER ITEM]]*Table143[[#This Row],[TOTAL REMAINING STOCK QUANTITY]],"")</f>
        <v/>
      </c>
      <c r="AH129" s="41"/>
    </row>
    <row r="130" spans="2:34" ht="18.600000000000001" thickBot="1" x14ac:dyDescent="0.3">
      <c r="B130" s="34" t="s">
        <v>594</v>
      </c>
      <c r="C130" s="42"/>
      <c r="D130" s="83" t="str">
        <f>IF(Table143[[#This Row],[TOTAL BASE STOCK QUANTITY]]= "", "", IF(Table143[[#This Row],[TOTAL BASE STOCK QUANTITY]] &lt;1,"Out of Stock","Avaliable"))</f>
        <v/>
      </c>
      <c r="E130" s="36"/>
      <c r="F130" s="36"/>
      <c r="G130" s="42"/>
      <c r="H130" s="91"/>
      <c r="I130" s="98"/>
      <c r="J130" s="117"/>
      <c r="K13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0" s="72" t="str">
        <f>IFERROR(IF(NOT(ISBLANK(Table143[[#This Row],[BASE PRICE PER ITEM2]])), Table143[[#This Row],[BASE PRICE PER ITEM2]] + $M$2, ""), "")</f>
        <v/>
      </c>
      <c r="M130" s="111"/>
      <c r="N13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0" s="43"/>
      <c r="P130" s="43"/>
      <c r="Q130" s="43"/>
      <c r="R130" s="43"/>
      <c r="S130" s="43"/>
      <c r="T130" s="43"/>
      <c r="U130" s="43"/>
      <c r="V13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0" s="39" t="str">
        <f>IFERROR(Table143[[#This Row],[BASE PRICE PER ITEM2]]*Table143[[#This Row],[TOTAL BASE STOCK QUANTITY]],"")</f>
        <v/>
      </c>
      <c r="X130" s="39" t="str">
        <f>IFERROR(Table143[[#This Row],[LAST SALE PRICE PER ITEM]]*Table143[[#This Row],[TOTAL BASE STOCK QUANTITY]], "")</f>
        <v/>
      </c>
      <c r="Y130" s="44" t="str">
        <f>IF(O130="",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0" s="39" t="str">
        <f>IFERROR(Table143[[#This Row],[SALE PRICE PER ITEM]]*Table143[[#This Row],[TOTAL REMAINING STOCK QUANTITY]],"")</f>
        <v/>
      </c>
      <c r="AH130" s="41"/>
    </row>
    <row r="131" spans="2:34" ht="18.600000000000001" thickBot="1" x14ac:dyDescent="0.3">
      <c r="B131" s="34" t="s">
        <v>595</v>
      </c>
      <c r="C131" s="42"/>
      <c r="D131" s="83" t="str">
        <f>IF(Table143[[#This Row],[TOTAL BASE STOCK QUANTITY]]= "", "", IF(Table143[[#This Row],[TOTAL BASE STOCK QUANTITY]] &lt;1,"Out of Stock","Avaliable"))</f>
        <v/>
      </c>
      <c r="E131" s="36"/>
      <c r="F131" s="36"/>
      <c r="G131" s="42"/>
      <c r="H131" s="91"/>
      <c r="I131" s="98"/>
      <c r="J131" s="117"/>
      <c r="K13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1" s="72" t="str">
        <f>IFERROR(IF(NOT(ISBLANK(Table143[[#This Row],[BASE PRICE PER ITEM2]])), Table143[[#This Row],[BASE PRICE PER ITEM2]] + $M$2, ""), "")</f>
        <v/>
      </c>
      <c r="M131" s="111"/>
      <c r="N13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1" s="43"/>
      <c r="P131" s="43"/>
      <c r="Q131" s="43"/>
      <c r="R131" s="43"/>
      <c r="S131" s="43"/>
      <c r="T131" s="43"/>
      <c r="U131" s="43"/>
      <c r="V13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1" s="39" t="str">
        <f>IFERROR(Table143[[#This Row],[BASE PRICE PER ITEM2]]*Table143[[#This Row],[TOTAL BASE STOCK QUANTITY]],"")</f>
        <v/>
      </c>
      <c r="X131" s="39" t="str">
        <f>IFERROR(Table143[[#This Row],[LAST SALE PRICE PER ITEM]]*Table143[[#This Row],[TOTAL BASE STOCK QUANTITY]], "")</f>
        <v/>
      </c>
      <c r="Y131" s="44" t="str">
        <f>IF(O131="",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1" s="39" t="str">
        <f>IFERROR(Table143[[#This Row],[SALE PRICE PER ITEM]]*Table143[[#This Row],[TOTAL REMAINING STOCK QUANTITY]],"")</f>
        <v/>
      </c>
      <c r="AH131" s="41"/>
    </row>
    <row r="132" spans="2:34" ht="18.600000000000001" thickBot="1" x14ac:dyDescent="0.3">
      <c r="B132" s="34" t="s">
        <v>596</v>
      </c>
      <c r="C132" s="42"/>
      <c r="D132" s="83" t="str">
        <f>IF(Table143[[#This Row],[TOTAL BASE STOCK QUANTITY]]= "", "", IF(Table143[[#This Row],[TOTAL BASE STOCK QUANTITY]] &lt;1,"Out of Stock","Avaliable"))</f>
        <v/>
      </c>
      <c r="E132" s="36"/>
      <c r="F132" s="36"/>
      <c r="G132" s="42"/>
      <c r="H132" s="91"/>
      <c r="I132" s="98"/>
      <c r="J132" s="117"/>
      <c r="K13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2" s="72" t="str">
        <f>IFERROR(IF(NOT(ISBLANK(Table143[[#This Row],[BASE PRICE PER ITEM2]])), Table143[[#This Row],[BASE PRICE PER ITEM2]] + $M$2, ""), "")</f>
        <v/>
      </c>
      <c r="M132" s="111"/>
      <c r="N13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2" s="43"/>
      <c r="P132" s="43"/>
      <c r="Q132" s="43"/>
      <c r="R132" s="43"/>
      <c r="S132" s="43"/>
      <c r="T132" s="43"/>
      <c r="U132" s="43"/>
      <c r="V13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2" s="39" t="str">
        <f>IFERROR(Table143[[#This Row],[BASE PRICE PER ITEM2]]*Table143[[#This Row],[TOTAL BASE STOCK QUANTITY]],"")</f>
        <v/>
      </c>
      <c r="X132" s="39" t="str">
        <f>IFERROR(Table143[[#This Row],[LAST SALE PRICE PER ITEM]]*Table143[[#This Row],[TOTAL BASE STOCK QUANTITY]], "")</f>
        <v/>
      </c>
      <c r="Y132" s="44" t="str">
        <f>IF(O132="",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2" s="39" t="str">
        <f>IFERROR(Table143[[#This Row],[SALE PRICE PER ITEM]]*Table143[[#This Row],[TOTAL REMAINING STOCK QUANTITY]],"")</f>
        <v/>
      </c>
      <c r="AH132" s="41"/>
    </row>
    <row r="133" spans="2:34" ht="18.600000000000001" thickBot="1" x14ac:dyDescent="0.3">
      <c r="B133" s="34" t="s">
        <v>597</v>
      </c>
      <c r="C133" s="42"/>
      <c r="D133" s="83" t="str">
        <f>IF(Table143[[#This Row],[TOTAL BASE STOCK QUANTITY]]= "", "", IF(Table143[[#This Row],[TOTAL BASE STOCK QUANTITY]] &lt;1,"Out of Stock","Avaliable"))</f>
        <v/>
      </c>
      <c r="E133" s="36"/>
      <c r="F133" s="36"/>
      <c r="G133" s="42"/>
      <c r="H133" s="91"/>
      <c r="I133" s="98"/>
      <c r="J133" s="117"/>
      <c r="K13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3" s="72" t="str">
        <f>IFERROR(IF(NOT(ISBLANK(Table143[[#This Row],[BASE PRICE PER ITEM2]])), Table143[[#This Row],[BASE PRICE PER ITEM2]] + $M$2, ""), "")</f>
        <v/>
      </c>
      <c r="M133" s="111"/>
      <c r="N13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3" s="43"/>
      <c r="P133" s="43"/>
      <c r="Q133" s="43"/>
      <c r="R133" s="43"/>
      <c r="S133" s="43"/>
      <c r="T133" s="43"/>
      <c r="U133" s="43"/>
      <c r="V13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3" s="39" t="str">
        <f>IFERROR(Table143[[#This Row],[BASE PRICE PER ITEM2]]*Table143[[#This Row],[TOTAL BASE STOCK QUANTITY]],"")</f>
        <v/>
      </c>
      <c r="X133" s="39" t="str">
        <f>IFERROR(Table143[[#This Row],[LAST SALE PRICE PER ITEM]]*Table143[[#This Row],[TOTAL BASE STOCK QUANTITY]], "")</f>
        <v/>
      </c>
      <c r="Y133" s="44" t="str">
        <f>IF(O133="",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3" s="39" t="str">
        <f>IFERROR(Table143[[#This Row],[SALE PRICE PER ITEM]]*Table143[[#This Row],[TOTAL REMAINING STOCK QUANTITY]],"")</f>
        <v/>
      </c>
      <c r="AH133" s="41"/>
    </row>
    <row r="134" spans="2:34" ht="18.600000000000001" thickBot="1" x14ac:dyDescent="0.3">
      <c r="B134" s="34" t="s">
        <v>598</v>
      </c>
      <c r="C134" s="42"/>
      <c r="D134" s="83" t="str">
        <f>IF(Table143[[#This Row],[TOTAL BASE STOCK QUANTITY]]= "", "", IF(Table143[[#This Row],[TOTAL BASE STOCK QUANTITY]] &lt;1,"Out of Stock","Avaliable"))</f>
        <v/>
      </c>
      <c r="E134" s="36"/>
      <c r="F134" s="36"/>
      <c r="G134" s="42"/>
      <c r="H134" s="91"/>
      <c r="I134" s="98"/>
      <c r="J134" s="117"/>
      <c r="K13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4" s="72" t="str">
        <f>IFERROR(IF(NOT(ISBLANK(Table143[[#This Row],[BASE PRICE PER ITEM2]])), Table143[[#This Row],[BASE PRICE PER ITEM2]] + $M$2, ""), "")</f>
        <v/>
      </c>
      <c r="M134" s="111"/>
      <c r="N13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4" s="43"/>
      <c r="P134" s="43"/>
      <c r="Q134" s="43"/>
      <c r="R134" s="43"/>
      <c r="S134" s="43"/>
      <c r="T134" s="43"/>
      <c r="U134" s="43"/>
      <c r="V13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4" s="39" t="str">
        <f>IFERROR(Table143[[#This Row],[BASE PRICE PER ITEM2]]*Table143[[#This Row],[TOTAL BASE STOCK QUANTITY]],"")</f>
        <v/>
      </c>
      <c r="X134" s="39" t="str">
        <f>IFERROR(Table143[[#This Row],[LAST SALE PRICE PER ITEM]]*Table143[[#This Row],[TOTAL BASE STOCK QUANTITY]], "")</f>
        <v/>
      </c>
      <c r="Y134" s="44" t="str">
        <f>IF(O134="",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4" s="39" t="str">
        <f>IFERROR(Table143[[#This Row],[SALE PRICE PER ITEM]]*Table143[[#This Row],[TOTAL REMAINING STOCK QUANTITY]],"")</f>
        <v/>
      </c>
      <c r="AH134" s="41"/>
    </row>
    <row r="135" spans="2:34" ht="18.600000000000001" thickBot="1" x14ac:dyDescent="0.3">
      <c r="B135" s="34" t="s">
        <v>599</v>
      </c>
      <c r="C135" s="42"/>
      <c r="D135" s="83" t="str">
        <f>IF(Table143[[#This Row],[TOTAL BASE STOCK QUANTITY]]= "", "", IF(Table143[[#This Row],[TOTAL BASE STOCK QUANTITY]] &lt;1,"Out of Stock","Avaliable"))</f>
        <v/>
      </c>
      <c r="E135" s="36"/>
      <c r="F135" s="36"/>
      <c r="G135" s="42"/>
      <c r="H135" s="91"/>
      <c r="I135" s="98"/>
      <c r="J135" s="117"/>
      <c r="K13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5" s="72" t="str">
        <f>IFERROR(IF(NOT(ISBLANK(Table143[[#This Row],[BASE PRICE PER ITEM2]])), Table143[[#This Row],[BASE PRICE PER ITEM2]] + $M$2, ""), "")</f>
        <v/>
      </c>
      <c r="M135" s="111"/>
      <c r="N13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5" s="43"/>
      <c r="P135" s="43"/>
      <c r="Q135" s="43"/>
      <c r="R135" s="43"/>
      <c r="S135" s="43"/>
      <c r="T135" s="43"/>
      <c r="U135" s="43"/>
      <c r="V13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5" s="39" t="str">
        <f>IFERROR(Table143[[#This Row],[BASE PRICE PER ITEM2]]*Table143[[#This Row],[TOTAL BASE STOCK QUANTITY]],"")</f>
        <v/>
      </c>
      <c r="X135" s="39" t="str">
        <f>IFERROR(Table143[[#This Row],[LAST SALE PRICE PER ITEM]]*Table143[[#This Row],[TOTAL BASE STOCK QUANTITY]], "")</f>
        <v/>
      </c>
      <c r="Y135" s="44" t="str">
        <f>IF(O135="",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5" s="39" t="str">
        <f>IFERROR(Table143[[#This Row],[SALE PRICE PER ITEM]]*Table143[[#This Row],[TOTAL REMAINING STOCK QUANTITY]],"")</f>
        <v/>
      </c>
      <c r="AH135" s="41"/>
    </row>
    <row r="136" spans="2:34" ht="18.600000000000001" thickBot="1" x14ac:dyDescent="0.3">
      <c r="B136" s="34" t="s">
        <v>600</v>
      </c>
      <c r="C136" s="42"/>
      <c r="D136" s="83" t="str">
        <f>IF(Table143[[#This Row],[TOTAL BASE STOCK QUANTITY]]= "", "", IF(Table143[[#This Row],[TOTAL BASE STOCK QUANTITY]] &lt;1,"Out of Stock","Avaliable"))</f>
        <v/>
      </c>
      <c r="E136" s="36"/>
      <c r="F136" s="36"/>
      <c r="G136" s="42"/>
      <c r="H136" s="91"/>
      <c r="I136" s="98"/>
      <c r="J136" s="117"/>
      <c r="K13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6" s="72" t="str">
        <f>IFERROR(IF(NOT(ISBLANK(Table143[[#This Row],[BASE PRICE PER ITEM2]])), Table143[[#This Row],[BASE PRICE PER ITEM2]] + $M$2, ""), "")</f>
        <v/>
      </c>
      <c r="M136" s="111"/>
      <c r="N13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6" s="43"/>
      <c r="P136" s="43"/>
      <c r="Q136" s="43"/>
      <c r="R136" s="43"/>
      <c r="S136" s="43"/>
      <c r="T136" s="43"/>
      <c r="U136" s="43"/>
      <c r="V13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6" s="39" t="str">
        <f>IFERROR(Table143[[#This Row],[BASE PRICE PER ITEM2]]*Table143[[#This Row],[TOTAL BASE STOCK QUANTITY]],"")</f>
        <v/>
      </c>
      <c r="X136" s="39" t="str">
        <f>IFERROR(Table143[[#This Row],[LAST SALE PRICE PER ITEM]]*Table143[[#This Row],[TOTAL BASE STOCK QUANTITY]], "")</f>
        <v/>
      </c>
      <c r="Y136" s="44" t="str">
        <f>IF(O136="",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6" s="39" t="str">
        <f>IFERROR(Table143[[#This Row],[SALE PRICE PER ITEM]]*Table143[[#This Row],[TOTAL REMAINING STOCK QUANTITY]],"")</f>
        <v/>
      </c>
      <c r="AH136" s="41"/>
    </row>
    <row r="137" spans="2:34" ht="18.600000000000001" thickBot="1" x14ac:dyDescent="0.3">
      <c r="B137" s="34" t="s">
        <v>601</v>
      </c>
      <c r="C137" s="42"/>
      <c r="D137" s="83" t="str">
        <f>IF(Table143[[#This Row],[TOTAL BASE STOCK QUANTITY]]= "", "", IF(Table143[[#This Row],[TOTAL BASE STOCK QUANTITY]] &lt;1,"Out of Stock","Avaliable"))</f>
        <v/>
      </c>
      <c r="E137" s="36"/>
      <c r="F137" s="36"/>
      <c r="G137" s="42"/>
      <c r="H137" s="91"/>
      <c r="I137" s="98"/>
      <c r="J137" s="117"/>
      <c r="K13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7" s="72" t="str">
        <f>IFERROR(IF(NOT(ISBLANK(Table143[[#This Row],[BASE PRICE PER ITEM2]])), Table143[[#This Row],[BASE PRICE PER ITEM2]] + $M$2, ""), "")</f>
        <v/>
      </c>
      <c r="M137" s="111"/>
      <c r="N13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7" s="43"/>
      <c r="P137" s="43"/>
      <c r="Q137" s="43"/>
      <c r="R137" s="43"/>
      <c r="S137" s="43"/>
      <c r="T137" s="43"/>
      <c r="U137" s="43"/>
      <c r="V13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7" s="39" t="str">
        <f>IFERROR(Table143[[#This Row],[BASE PRICE PER ITEM2]]*Table143[[#This Row],[TOTAL BASE STOCK QUANTITY]],"")</f>
        <v/>
      </c>
      <c r="X137" s="39" t="str">
        <f>IFERROR(Table143[[#This Row],[LAST SALE PRICE PER ITEM]]*Table143[[#This Row],[TOTAL BASE STOCK QUANTITY]], "")</f>
        <v/>
      </c>
      <c r="Y137" s="44" t="str">
        <f>IF(O137="",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7" s="39" t="str">
        <f>IFERROR(Table143[[#This Row],[SALE PRICE PER ITEM]]*Table143[[#This Row],[TOTAL REMAINING STOCK QUANTITY]],"")</f>
        <v/>
      </c>
      <c r="AH137" s="41"/>
    </row>
    <row r="138" spans="2:34" ht="18.600000000000001" thickBot="1" x14ac:dyDescent="0.3">
      <c r="B138" s="34" t="s">
        <v>602</v>
      </c>
      <c r="C138" s="42"/>
      <c r="D138" s="83" t="str">
        <f>IF(Table143[[#This Row],[TOTAL BASE STOCK QUANTITY]]= "", "", IF(Table143[[#This Row],[TOTAL BASE STOCK QUANTITY]] &lt;1,"Out of Stock","Avaliable"))</f>
        <v/>
      </c>
      <c r="E138" s="36"/>
      <c r="F138" s="36"/>
      <c r="G138" s="42"/>
      <c r="H138" s="91"/>
      <c r="I138" s="98"/>
      <c r="J138" s="117"/>
      <c r="K13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8" s="72" t="str">
        <f>IFERROR(IF(NOT(ISBLANK(Table143[[#This Row],[BASE PRICE PER ITEM2]])), Table143[[#This Row],[BASE PRICE PER ITEM2]] + $M$2, ""), "")</f>
        <v/>
      </c>
      <c r="M138" s="111"/>
      <c r="N13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8" s="43"/>
      <c r="P138" s="43"/>
      <c r="Q138" s="43"/>
      <c r="R138" s="43"/>
      <c r="S138" s="43"/>
      <c r="T138" s="43"/>
      <c r="U138" s="43"/>
      <c r="V13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8" s="39" t="str">
        <f>IFERROR(Table143[[#This Row],[BASE PRICE PER ITEM2]]*Table143[[#This Row],[TOTAL BASE STOCK QUANTITY]],"")</f>
        <v/>
      </c>
      <c r="X138" s="39" t="str">
        <f>IFERROR(Table143[[#This Row],[LAST SALE PRICE PER ITEM]]*Table143[[#This Row],[TOTAL BASE STOCK QUANTITY]], "")</f>
        <v/>
      </c>
      <c r="Y138" s="44" t="str">
        <f>IF(O138="",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8" s="39" t="str">
        <f>IFERROR(Table143[[#This Row],[SALE PRICE PER ITEM]]*Table143[[#This Row],[TOTAL REMAINING STOCK QUANTITY]],"")</f>
        <v/>
      </c>
      <c r="AH138" s="41"/>
    </row>
    <row r="139" spans="2:34" ht="18.600000000000001" thickBot="1" x14ac:dyDescent="0.3">
      <c r="B139" s="34" t="s">
        <v>603</v>
      </c>
      <c r="C139" s="42"/>
      <c r="D139" s="83" t="str">
        <f>IF(Table143[[#This Row],[TOTAL BASE STOCK QUANTITY]]= "", "", IF(Table143[[#This Row],[TOTAL BASE STOCK QUANTITY]] &lt;1,"Out of Stock","Avaliable"))</f>
        <v/>
      </c>
      <c r="E139" s="36"/>
      <c r="F139" s="36"/>
      <c r="G139" s="42"/>
      <c r="H139" s="91"/>
      <c r="I139" s="98"/>
      <c r="J139" s="117"/>
      <c r="K13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39" s="72" t="str">
        <f>IFERROR(IF(NOT(ISBLANK(Table143[[#This Row],[BASE PRICE PER ITEM2]])), Table143[[#This Row],[BASE PRICE PER ITEM2]] + $M$2, ""), "")</f>
        <v/>
      </c>
      <c r="M139" s="111"/>
      <c r="N13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39" s="43"/>
      <c r="P139" s="43"/>
      <c r="Q139" s="43"/>
      <c r="R139" s="43"/>
      <c r="S139" s="43"/>
      <c r="T139" s="43"/>
      <c r="U139" s="43"/>
      <c r="V13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39" s="39" t="str">
        <f>IFERROR(Table143[[#This Row],[BASE PRICE PER ITEM2]]*Table143[[#This Row],[TOTAL BASE STOCK QUANTITY]],"")</f>
        <v/>
      </c>
      <c r="X139" s="39" t="str">
        <f>IFERROR(Table143[[#This Row],[LAST SALE PRICE PER ITEM]]*Table143[[#This Row],[TOTAL BASE STOCK QUANTITY]], "")</f>
        <v/>
      </c>
      <c r="Y139" s="44" t="str">
        <f>IF(O139="",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3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3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3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3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3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3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3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39" s="39" t="str">
        <f>IFERROR(Table143[[#This Row],[SALE PRICE PER ITEM]]*Table143[[#This Row],[TOTAL REMAINING STOCK QUANTITY]],"")</f>
        <v/>
      </c>
      <c r="AH139" s="41"/>
    </row>
    <row r="140" spans="2:34" ht="18.600000000000001" thickBot="1" x14ac:dyDescent="0.3">
      <c r="B140" s="34" t="s">
        <v>604</v>
      </c>
      <c r="C140" s="42"/>
      <c r="D140" s="83" t="str">
        <f>IF(Table143[[#This Row],[TOTAL BASE STOCK QUANTITY]]= "", "", IF(Table143[[#This Row],[TOTAL BASE STOCK QUANTITY]] &lt;1,"Out of Stock","Avaliable"))</f>
        <v/>
      </c>
      <c r="E140" s="36"/>
      <c r="F140" s="36"/>
      <c r="G140" s="42"/>
      <c r="H140" s="91"/>
      <c r="I140" s="98"/>
      <c r="J140" s="117"/>
      <c r="K14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0" s="72" t="str">
        <f>IFERROR(IF(NOT(ISBLANK(Table143[[#This Row],[BASE PRICE PER ITEM2]])), Table143[[#This Row],[BASE PRICE PER ITEM2]] + $M$2, ""), "")</f>
        <v/>
      </c>
      <c r="M140" s="111"/>
      <c r="N14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0" s="43"/>
      <c r="P140" s="43"/>
      <c r="Q140" s="43"/>
      <c r="R140" s="43"/>
      <c r="S140" s="43"/>
      <c r="T140" s="43"/>
      <c r="U140" s="43"/>
      <c r="V14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0" s="39" t="str">
        <f>IFERROR(Table143[[#This Row],[BASE PRICE PER ITEM2]]*Table143[[#This Row],[TOTAL BASE STOCK QUANTITY]],"")</f>
        <v/>
      </c>
      <c r="X140" s="39" t="str">
        <f>IFERROR(Table143[[#This Row],[LAST SALE PRICE PER ITEM]]*Table143[[#This Row],[TOTAL BASE STOCK QUANTITY]], "")</f>
        <v/>
      </c>
      <c r="Y140" s="44" t="str">
        <f>IF(O140="",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0" s="39" t="str">
        <f>IFERROR(Table143[[#This Row],[SALE PRICE PER ITEM]]*Table143[[#This Row],[TOTAL REMAINING STOCK QUANTITY]],"")</f>
        <v/>
      </c>
      <c r="AH140" s="41"/>
    </row>
    <row r="141" spans="2:34" ht="18.600000000000001" thickBot="1" x14ac:dyDescent="0.3">
      <c r="B141" s="34" t="s">
        <v>605</v>
      </c>
      <c r="C141" s="42"/>
      <c r="D141" s="83" t="str">
        <f>IF(Table143[[#This Row],[TOTAL BASE STOCK QUANTITY]]= "", "", IF(Table143[[#This Row],[TOTAL BASE STOCK QUANTITY]] &lt;1,"Out of Stock","Avaliable"))</f>
        <v/>
      </c>
      <c r="E141" s="36"/>
      <c r="F141" s="36"/>
      <c r="G141" s="42"/>
      <c r="H141" s="91"/>
      <c r="I141" s="98"/>
      <c r="J141" s="117"/>
      <c r="K14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1" s="72" t="str">
        <f>IFERROR(IF(NOT(ISBLANK(Table143[[#This Row],[BASE PRICE PER ITEM2]])), Table143[[#This Row],[BASE PRICE PER ITEM2]] + $M$2, ""), "")</f>
        <v/>
      </c>
      <c r="M141" s="111"/>
      <c r="N14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1" s="43"/>
      <c r="P141" s="43"/>
      <c r="Q141" s="43"/>
      <c r="R141" s="43"/>
      <c r="S141" s="43"/>
      <c r="T141" s="43"/>
      <c r="U141" s="43"/>
      <c r="V14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1" s="39" t="str">
        <f>IFERROR(Table143[[#This Row],[BASE PRICE PER ITEM2]]*Table143[[#This Row],[TOTAL BASE STOCK QUANTITY]],"")</f>
        <v/>
      </c>
      <c r="X141" s="39" t="str">
        <f>IFERROR(Table143[[#This Row],[LAST SALE PRICE PER ITEM]]*Table143[[#This Row],[TOTAL BASE STOCK QUANTITY]], "")</f>
        <v/>
      </c>
      <c r="Y141" s="44" t="str">
        <f>IF(O141="",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1" s="39" t="str">
        <f>IFERROR(Table143[[#This Row],[SALE PRICE PER ITEM]]*Table143[[#This Row],[TOTAL REMAINING STOCK QUANTITY]],"")</f>
        <v/>
      </c>
      <c r="AH141" s="41"/>
    </row>
    <row r="142" spans="2:34" ht="18.600000000000001" thickBot="1" x14ac:dyDescent="0.3">
      <c r="B142" s="34" t="s">
        <v>606</v>
      </c>
      <c r="C142" s="42"/>
      <c r="D142" s="83" t="str">
        <f>IF(Table143[[#This Row],[TOTAL BASE STOCK QUANTITY]]= "", "", IF(Table143[[#This Row],[TOTAL BASE STOCK QUANTITY]] &lt;1,"Out of Stock","Avaliable"))</f>
        <v/>
      </c>
      <c r="E142" s="36"/>
      <c r="F142" s="36"/>
      <c r="G142" s="42"/>
      <c r="H142" s="91"/>
      <c r="I142" s="98"/>
      <c r="J142" s="117"/>
      <c r="K14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2" s="72" t="str">
        <f>IFERROR(IF(NOT(ISBLANK(Table143[[#This Row],[BASE PRICE PER ITEM2]])), Table143[[#This Row],[BASE PRICE PER ITEM2]] + $M$2, ""), "")</f>
        <v/>
      </c>
      <c r="M142" s="111"/>
      <c r="N14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2" s="43"/>
      <c r="P142" s="43"/>
      <c r="Q142" s="43"/>
      <c r="R142" s="43"/>
      <c r="S142" s="43"/>
      <c r="T142" s="43"/>
      <c r="U142" s="43"/>
      <c r="V14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2" s="39" t="str">
        <f>IFERROR(Table143[[#This Row],[BASE PRICE PER ITEM2]]*Table143[[#This Row],[TOTAL BASE STOCK QUANTITY]],"")</f>
        <v/>
      </c>
      <c r="X142" s="39" t="str">
        <f>IFERROR(Table143[[#This Row],[LAST SALE PRICE PER ITEM]]*Table143[[#This Row],[TOTAL BASE STOCK QUANTITY]], "")</f>
        <v/>
      </c>
      <c r="Y142" s="44" t="str">
        <f>IF(O142="",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2" s="39" t="str">
        <f>IFERROR(Table143[[#This Row],[SALE PRICE PER ITEM]]*Table143[[#This Row],[TOTAL REMAINING STOCK QUANTITY]],"")</f>
        <v/>
      </c>
      <c r="AH142" s="41"/>
    </row>
    <row r="143" spans="2:34" ht="18.600000000000001" thickBot="1" x14ac:dyDescent="0.3">
      <c r="B143" s="34" t="s">
        <v>607</v>
      </c>
      <c r="C143" s="42"/>
      <c r="D143" s="83" t="str">
        <f>IF(Table143[[#This Row],[TOTAL BASE STOCK QUANTITY]]= "", "", IF(Table143[[#This Row],[TOTAL BASE STOCK QUANTITY]] &lt;1,"Out of Stock","Avaliable"))</f>
        <v/>
      </c>
      <c r="E143" s="36"/>
      <c r="F143" s="36"/>
      <c r="G143" s="42"/>
      <c r="H143" s="91"/>
      <c r="I143" s="98"/>
      <c r="J143" s="117"/>
      <c r="K14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3" s="72" t="str">
        <f>IFERROR(IF(NOT(ISBLANK(Table143[[#This Row],[BASE PRICE PER ITEM2]])), Table143[[#This Row],[BASE PRICE PER ITEM2]] + $M$2, ""), "")</f>
        <v/>
      </c>
      <c r="M143" s="111"/>
      <c r="N14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3" s="43"/>
      <c r="P143" s="43"/>
      <c r="Q143" s="43"/>
      <c r="R143" s="43"/>
      <c r="S143" s="43"/>
      <c r="T143" s="43"/>
      <c r="U143" s="43"/>
      <c r="V14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3" s="39" t="str">
        <f>IFERROR(Table143[[#This Row],[BASE PRICE PER ITEM2]]*Table143[[#This Row],[TOTAL BASE STOCK QUANTITY]],"")</f>
        <v/>
      </c>
      <c r="X143" s="39" t="str">
        <f>IFERROR(Table143[[#This Row],[LAST SALE PRICE PER ITEM]]*Table143[[#This Row],[TOTAL BASE STOCK QUANTITY]], "")</f>
        <v/>
      </c>
      <c r="Y143" s="44" t="str">
        <f>IF(O143="",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3" s="39" t="str">
        <f>IFERROR(Table143[[#This Row],[SALE PRICE PER ITEM]]*Table143[[#This Row],[TOTAL REMAINING STOCK QUANTITY]],"")</f>
        <v/>
      </c>
      <c r="AH143" s="41"/>
    </row>
    <row r="144" spans="2:34" ht="18.600000000000001" thickBot="1" x14ac:dyDescent="0.3">
      <c r="B144" s="34" t="s">
        <v>608</v>
      </c>
      <c r="C144" s="42"/>
      <c r="D144" s="83" t="str">
        <f>IF(Table143[[#This Row],[TOTAL BASE STOCK QUANTITY]]= "", "", IF(Table143[[#This Row],[TOTAL BASE STOCK QUANTITY]] &lt;1,"Out of Stock","Avaliable"))</f>
        <v/>
      </c>
      <c r="E144" s="36"/>
      <c r="F144" s="36"/>
      <c r="G144" s="42"/>
      <c r="H144" s="91"/>
      <c r="I144" s="98"/>
      <c r="J144" s="117"/>
      <c r="K14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4" s="72" t="str">
        <f>IFERROR(IF(NOT(ISBLANK(Table143[[#This Row],[BASE PRICE PER ITEM2]])), Table143[[#This Row],[BASE PRICE PER ITEM2]] + $M$2, ""), "")</f>
        <v/>
      </c>
      <c r="M144" s="111"/>
      <c r="N14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4" s="43"/>
      <c r="P144" s="43"/>
      <c r="Q144" s="43"/>
      <c r="R144" s="43"/>
      <c r="S144" s="43"/>
      <c r="T144" s="43"/>
      <c r="U144" s="43"/>
      <c r="V14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4" s="39" t="str">
        <f>IFERROR(Table143[[#This Row],[BASE PRICE PER ITEM2]]*Table143[[#This Row],[TOTAL BASE STOCK QUANTITY]],"")</f>
        <v/>
      </c>
      <c r="X144" s="39" t="str">
        <f>IFERROR(Table143[[#This Row],[LAST SALE PRICE PER ITEM]]*Table143[[#This Row],[TOTAL BASE STOCK QUANTITY]], "")</f>
        <v/>
      </c>
      <c r="Y144" s="44" t="str">
        <f>IF(O144="",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4" s="39" t="str">
        <f>IFERROR(Table143[[#This Row],[SALE PRICE PER ITEM]]*Table143[[#This Row],[TOTAL REMAINING STOCK QUANTITY]],"")</f>
        <v/>
      </c>
      <c r="AH144" s="41"/>
    </row>
    <row r="145" spans="2:34" ht="18.600000000000001" thickBot="1" x14ac:dyDescent="0.3">
      <c r="B145" s="34" t="s">
        <v>609</v>
      </c>
      <c r="C145" s="42"/>
      <c r="D145" s="83" t="str">
        <f>IF(Table143[[#This Row],[TOTAL BASE STOCK QUANTITY]]= "", "", IF(Table143[[#This Row],[TOTAL BASE STOCK QUANTITY]] &lt;1,"Out of Stock","Avaliable"))</f>
        <v/>
      </c>
      <c r="E145" s="36"/>
      <c r="F145" s="36"/>
      <c r="G145" s="42"/>
      <c r="H145" s="91"/>
      <c r="I145" s="98"/>
      <c r="J145" s="117"/>
      <c r="K14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5" s="72" t="str">
        <f>IFERROR(IF(NOT(ISBLANK(Table143[[#This Row],[BASE PRICE PER ITEM2]])), Table143[[#This Row],[BASE PRICE PER ITEM2]] + $M$2, ""), "")</f>
        <v/>
      </c>
      <c r="M145" s="111"/>
      <c r="N14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5" s="43"/>
      <c r="P145" s="43"/>
      <c r="Q145" s="43"/>
      <c r="R145" s="43"/>
      <c r="S145" s="43"/>
      <c r="T145" s="43"/>
      <c r="U145" s="43"/>
      <c r="V14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5" s="39" t="str">
        <f>IFERROR(Table143[[#This Row],[BASE PRICE PER ITEM2]]*Table143[[#This Row],[TOTAL BASE STOCK QUANTITY]],"")</f>
        <v/>
      </c>
      <c r="X145" s="39" t="str">
        <f>IFERROR(Table143[[#This Row],[LAST SALE PRICE PER ITEM]]*Table143[[#This Row],[TOTAL BASE STOCK QUANTITY]], "")</f>
        <v/>
      </c>
      <c r="Y145" s="44" t="str">
        <f>IF(O145="",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5" s="39" t="str">
        <f>IFERROR(Table143[[#This Row],[SALE PRICE PER ITEM]]*Table143[[#This Row],[TOTAL REMAINING STOCK QUANTITY]],"")</f>
        <v/>
      </c>
      <c r="AH145" s="41"/>
    </row>
    <row r="146" spans="2:34" ht="18.600000000000001" thickBot="1" x14ac:dyDescent="0.3">
      <c r="B146" s="34" t="s">
        <v>610</v>
      </c>
      <c r="C146" s="42"/>
      <c r="D146" s="83" t="str">
        <f>IF(Table143[[#This Row],[TOTAL BASE STOCK QUANTITY]]= "", "", IF(Table143[[#This Row],[TOTAL BASE STOCK QUANTITY]] &lt;1,"Out of Stock","Avaliable"))</f>
        <v/>
      </c>
      <c r="E146" s="36"/>
      <c r="F146" s="36"/>
      <c r="G146" s="42"/>
      <c r="H146" s="91"/>
      <c r="I146" s="98"/>
      <c r="J146" s="117"/>
      <c r="K14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6" s="72" t="str">
        <f>IFERROR(IF(NOT(ISBLANK(Table143[[#This Row],[BASE PRICE PER ITEM2]])), Table143[[#This Row],[BASE PRICE PER ITEM2]] + $M$2, ""), "")</f>
        <v/>
      </c>
      <c r="M146" s="111"/>
      <c r="N14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6" s="43"/>
      <c r="P146" s="43"/>
      <c r="Q146" s="43"/>
      <c r="R146" s="43"/>
      <c r="S146" s="43"/>
      <c r="T146" s="43"/>
      <c r="U146" s="43"/>
      <c r="V14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6" s="39" t="str">
        <f>IFERROR(Table143[[#This Row],[BASE PRICE PER ITEM2]]*Table143[[#This Row],[TOTAL BASE STOCK QUANTITY]],"")</f>
        <v/>
      </c>
      <c r="X146" s="39" t="str">
        <f>IFERROR(Table143[[#This Row],[LAST SALE PRICE PER ITEM]]*Table143[[#This Row],[TOTAL BASE STOCK QUANTITY]], "")</f>
        <v/>
      </c>
      <c r="Y146" s="44" t="str">
        <f>IF(O146="",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6" s="39" t="str">
        <f>IFERROR(Table143[[#This Row],[SALE PRICE PER ITEM]]*Table143[[#This Row],[TOTAL REMAINING STOCK QUANTITY]],"")</f>
        <v/>
      </c>
      <c r="AH146" s="41"/>
    </row>
    <row r="147" spans="2:34" ht="18.600000000000001" thickBot="1" x14ac:dyDescent="0.3">
      <c r="B147" s="34" t="s">
        <v>611</v>
      </c>
      <c r="C147" s="42"/>
      <c r="D147" s="83" t="str">
        <f>IF(Table143[[#This Row],[TOTAL BASE STOCK QUANTITY]]= "", "", IF(Table143[[#This Row],[TOTAL BASE STOCK QUANTITY]] &lt;1,"Out of Stock","Avaliable"))</f>
        <v/>
      </c>
      <c r="E147" s="36"/>
      <c r="F147" s="36"/>
      <c r="G147" s="42"/>
      <c r="H147" s="91"/>
      <c r="I147" s="98"/>
      <c r="J147" s="117"/>
      <c r="K14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7" s="72" t="str">
        <f>IFERROR(IF(NOT(ISBLANK(Table143[[#This Row],[BASE PRICE PER ITEM2]])), Table143[[#This Row],[BASE PRICE PER ITEM2]] + $M$2, ""), "")</f>
        <v/>
      </c>
      <c r="M147" s="111"/>
      <c r="N14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7" s="43"/>
      <c r="P147" s="43"/>
      <c r="Q147" s="43"/>
      <c r="R147" s="43"/>
      <c r="S147" s="43"/>
      <c r="T147" s="43"/>
      <c r="U147" s="43"/>
      <c r="V14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7" s="39" t="str">
        <f>IFERROR(Table143[[#This Row],[BASE PRICE PER ITEM2]]*Table143[[#This Row],[TOTAL BASE STOCK QUANTITY]],"")</f>
        <v/>
      </c>
      <c r="X147" s="39" t="str">
        <f>IFERROR(Table143[[#This Row],[LAST SALE PRICE PER ITEM]]*Table143[[#This Row],[TOTAL BASE STOCK QUANTITY]], "")</f>
        <v/>
      </c>
      <c r="Y147" s="44" t="str">
        <f>IF(O147="",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7" s="39" t="str">
        <f>IFERROR(Table143[[#This Row],[SALE PRICE PER ITEM]]*Table143[[#This Row],[TOTAL REMAINING STOCK QUANTITY]],"")</f>
        <v/>
      </c>
      <c r="AH147" s="41"/>
    </row>
    <row r="148" spans="2:34" ht="18.600000000000001" thickBot="1" x14ac:dyDescent="0.3">
      <c r="B148" s="34" t="s">
        <v>612</v>
      </c>
      <c r="C148" s="42"/>
      <c r="D148" s="83" t="str">
        <f>IF(Table143[[#This Row],[TOTAL BASE STOCK QUANTITY]]= "", "", IF(Table143[[#This Row],[TOTAL BASE STOCK QUANTITY]] &lt;1,"Out of Stock","Avaliable"))</f>
        <v/>
      </c>
      <c r="E148" s="36"/>
      <c r="F148" s="36"/>
      <c r="G148" s="42"/>
      <c r="H148" s="91"/>
      <c r="I148" s="98"/>
      <c r="J148" s="117"/>
      <c r="K14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8" s="72" t="str">
        <f>IFERROR(IF(NOT(ISBLANK(Table143[[#This Row],[BASE PRICE PER ITEM2]])), Table143[[#This Row],[BASE PRICE PER ITEM2]] + $M$2, ""), "")</f>
        <v/>
      </c>
      <c r="M148" s="111"/>
      <c r="N148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8" s="43"/>
      <c r="P148" s="43"/>
      <c r="Q148" s="43"/>
      <c r="R148" s="43"/>
      <c r="S148" s="43"/>
      <c r="T148" s="43"/>
      <c r="U148" s="43"/>
      <c r="V148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8" s="39" t="str">
        <f>IFERROR(Table143[[#This Row],[BASE PRICE PER ITEM2]]*Table143[[#This Row],[TOTAL BASE STOCK QUANTITY]],"")</f>
        <v/>
      </c>
      <c r="X148" s="39" t="str">
        <f>IFERROR(Table143[[#This Row],[LAST SALE PRICE PER ITEM]]*Table143[[#This Row],[TOTAL BASE STOCK QUANTITY]], "")</f>
        <v/>
      </c>
      <c r="Y148" s="44" t="str">
        <f>IF(O148="",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8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8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8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8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8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8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8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8" s="39" t="str">
        <f>IFERROR(Table143[[#This Row],[SALE PRICE PER ITEM]]*Table143[[#This Row],[TOTAL REMAINING STOCK QUANTITY]],"")</f>
        <v/>
      </c>
      <c r="AH148" s="41"/>
    </row>
    <row r="149" spans="2:34" ht="18.600000000000001" thickBot="1" x14ac:dyDescent="0.3">
      <c r="B149" s="34" t="s">
        <v>613</v>
      </c>
      <c r="C149" s="42"/>
      <c r="D149" s="83" t="str">
        <f>IF(Table143[[#This Row],[TOTAL BASE STOCK QUANTITY]]= "", "", IF(Table143[[#This Row],[TOTAL BASE STOCK QUANTITY]] &lt;1,"Out of Stock","Avaliable"))</f>
        <v/>
      </c>
      <c r="E149" s="36"/>
      <c r="F149" s="36"/>
      <c r="G149" s="42"/>
      <c r="H149" s="91"/>
      <c r="I149" s="98"/>
      <c r="J149" s="117"/>
      <c r="K14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49" s="72" t="str">
        <f>IFERROR(IF(NOT(ISBLANK(Table143[[#This Row],[BASE PRICE PER ITEM2]])), Table143[[#This Row],[BASE PRICE PER ITEM2]] + $M$2, ""), "")</f>
        <v/>
      </c>
      <c r="M149" s="111"/>
      <c r="N149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49" s="43"/>
      <c r="P149" s="43"/>
      <c r="Q149" s="43"/>
      <c r="R149" s="43"/>
      <c r="S149" s="43"/>
      <c r="T149" s="43"/>
      <c r="U149" s="43"/>
      <c r="V149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49" s="39" t="str">
        <f>IFERROR(Table143[[#This Row],[BASE PRICE PER ITEM2]]*Table143[[#This Row],[TOTAL BASE STOCK QUANTITY]],"")</f>
        <v/>
      </c>
      <c r="X149" s="39" t="str">
        <f>IFERROR(Table143[[#This Row],[LAST SALE PRICE PER ITEM]]*Table143[[#This Row],[TOTAL BASE STOCK QUANTITY]], "")</f>
        <v/>
      </c>
      <c r="Y149" s="44" t="str">
        <f>IF(O149="",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49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49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49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49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49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49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49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49" s="39" t="str">
        <f>IFERROR(Table143[[#This Row],[SALE PRICE PER ITEM]]*Table143[[#This Row],[TOTAL REMAINING STOCK QUANTITY]],"")</f>
        <v/>
      </c>
      <c r="AH149" s="41"/>
    </row>
    <row r="150" spans="2:34" ht="18.600000000000001" thickBot="1" x14ac:dyDescent="0.3">
      <c r="B150" s="34" t="s">
        <v>614</v>
      </c>
      <c r="C150" s="42"/>
      <c r="D150" s="83" t="str">
        <f>IF(Table143[[#This Row],[TOTAL BASE STOCK QUANTITY]]= "", "", IF(Table143[[#This Row],[TOTAL BASE STOCK QUANTITY]] &lt;1,"Out of Stock","Avaliable"))</f>
        <v/>
      </c>
      <c r="E150" s="36"/>
      <c r="F150" s="36"/>
      <c r="G150" s="42"/>
      <c r="H150" s="91"/>
      <c r="I150" s="98"/>
      <c r="J150" s="117"/>
      <c r="K15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0" s="72" t="str">
        <f>IFERROR(IF(NOT(ISBLANK(Table143[[#This Row],[BASE PRICE PER ITEM2]])), Table143[[#This Row],[BASE PRICE PER ITEM2]] + $M$2, ""), "")</f>
        <v/>
      </c>
      <c r="M150" s="111"/>
      <c r="N150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0" s="43"/>
      <c r="P150" s="43"/>
      <c r="Q150" s="43"/>
      <c r="R150" s="43"/>
      <c r="S150" s="43"/>
      <c r="T150" s="43"/>
      <c r="U150" s="43"/>
      <c r="V150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0" s="39" t="str">
        <f>IFERROR(Table143[[#This Row],[BASE PRICE PER ITEM2]]*Table143[[#This Row],[TOTAL BASE STOCK QUANTITY]],"")</f>
        <v/>
      </c>
      <c r="X150" s="39" t="str">
        <f>IFERROR(Table143[[#This Row],[LAST SALE PRICE PER ITEM]]*Table143[[#This Row],[TOTAL BASE STOCK QUANTITY]], "")</f>
        <v/>
      </c>
      <c r="Y150" s="44" t="str">
        <f>IF(O150="",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0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0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0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0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0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0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0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0" s="39" t="str">
        <f>IFERROR(Table143[[#This Row],[SALE PRICE PER ITEM]]*Table143[[#This Row],[TOTAL REMAINING STOCK QUANTITY]],"")</f>
        <v/>
      </c>
      <c r="AH150" s="41"/>
    </row>
    <row r="151" spans="2:34" ht="18.600000000000001" thickBot="1" x14ac:dyDescent="0.3">
      <c r="B151" s="34" t="s">
        <v>615</v>
      </c>
      <c r="C151" s="42"/>
      <c r="D151" s="83" t="str">
        <f>IF(Table143[[#This Row],[TOTAL BASE STOCK QUANTITY]]= "", "", IF(Table143[[#This Row],[TOTAL BASE STOCK QUANTITY]] &lt;1,"Out of Stock","Avaliable"))</f>
        <v/>
      </c>
      <c r="E151" s="36"/>
      <c r="F151" s="36"/>
      <c r="G151" s="42"/>
      <c r="H151" s="91"/>
      <c r="I151" s="98"/>
      <c r="J151" s="117"/>
      <c r="K15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1" s="72" t="str">
        <f>IFERROR(IF(NOT(ISBLANK(Table143[[#This Row],[BASE PRICE PER ITEM2]])), Table143[[#This Row],[BASE PRICE PER ITEM2]] + $M$2, ""), "")</f>
        <v/>
      </c>
      <c r="M151" s="111"/>
      <c r="N151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1" s="43"/>
      <c r="P151" s="43"/>
      <c r="Q151" s="43"/>
      <c r="R151" s="43"/>
      <c r="S151" s="43"/>
      <c r="T151" s="43"/>
      <c r="U151" s="43"/>
      <c r="V151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1" s="39" t="str">
        <f>IFERROR(Table143[[#This Row],[BASE PRICE PER ITEM2]]*Table143[[#This Row],[TOTAL BASE STOCK QUANTITY]],"")</f>
        <v/>
      </c>
      <c r="X151" s="39" t="str">
        <f>IFERROR(Table143[[#This Row],[LAST SALE PRICE PER ITEM]]*Table143[[#This Row],[TOTAL BASE STOCK QUANTITY]], "")</f>
        <v/>
      </c>
      <c r="Y151" s="44" t="str">
        <f>IF(O151="",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1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1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1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1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1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1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1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1" s="39" t="str">
        <f>IFERROR(Table143[[#This Row],[SALE PRICE PER ITEM]]*Table143[[#This Row],[TOTAL REMAINING STOCK QUANTITY]],"")</f>
        <v/>
      </c>
      <c r="AH151" s="41"/>
    </row>
    <row r="152" spans="2:34" ht="18.600000000000001" thickBot="1" x14ac:dyDescent="0.3">
      <c r="B152" s="34" t="s">
        <v>616</v>
      </c>
      <c r="C152" s="42"/>
      <c r="D152" s="83" t="str">
        <f>IF(Table143[[#This Row],[TOTAL BASE STOCK QUANTITY]]= "", "", IF(Table143[[#This Row],[TOTAL BASE STOCK QUANTITY]] &lt;1,"Out of Stock","Avaliable"))</f>
        <v/>
      </c>
      <c r="E152" s="36"/>
      <c r="F152" s="36"/>
      <c r="G152" s="42"/>
      <c r="H152" s="91"/>
      <c r="I152" s="98"/>
      <c r="J152" s="117"/>
      <c r="K15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2" s="72" t="str">
        <f>IFERROR(IF(NOT(ISBLANK(Table143[[#This Row],[BASE PRICE PER ITEM2]])), Table143[[#This Row],[BASE PRICE PER ITEM2]] + $M$2, ""), "")</f>
        <v/>
      </c>
      <c r="M152" s="111"/>
      <c r="N152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2" s="43"/>
      <c r="P152" s="43"/>
      <c r="Q152" s="43"/>
      <c r="R152" s="43"/>
      <c r="S152" s="43"/>
      <c r="T152" s="43"/>
      <c r="U152" s="43"/>
      <c r="V152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2" s="39" t="str">
        <f>IFERROR(Table143[[#This Row],[BASE PRICE PER ITEM2]]*Table143[[#This Row],[TOTAL BASE STOCK QUANTITY]],"")</f>
        <v/>
      </c>
      <c r="X152" s="39" t="str">
        <f>IFERROR(Table143[[#This Row],[LAST SALE PRICE PER ITEM]]*Table143[[#This Row],[TOTAL BASE STOCK QUANTITY]], "")</f>
        <v/>
      </c>
      <c r="Y152" s="44" t="str">
        <f>IF(O152="",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2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2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2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2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2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2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2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2" s="39" t="str">
        <f>IFERROR(Table143[[#This Row],[SALE PRICE PER ITEM]]*Table143[[#This Row],[TOTAL REMAINING STOCK QUANTITY]],"")</f>
        <v/>
      </c>
      <c r="AH152" s="41"/>
    </row>
    <row r="153" spans="2:34" ht="18.600000000000001" thickBot="1" x14ac:dyDescent="0.3">
      <c r="B153" s="34" t="s">
        <v>617</v>
      </c>
      <c r="C153" s="42"/>
      <c r="D153" s="83" t="str">
        <f>IF(Table143[[#This Row],[TOTAL BASE STOCK QUANTITY]]= "", "", IF(Table143[[#This Row],[TOTAL BASE STOCK QUANTITY]] &lt;1,"Out of Stock","Avaliable"))</f>
        <v/>
      </c>
      <c r="E153" s="36"/>
      <c r="F153" s="36"/>
      <c r="G153" s="42"/>
      <c r="H153" s="91"/>
      <c r="I153" s="98"/>
      <c r="J153" s="117"/>
      <c r="K15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3" s="72" t="str">
        <f>IFERROR(IF(NOT(ISBLANK(Table143[[#This Row],[BASE PRICE PER ITEM2]])), Table143[[#This Row],[BASE PRICE PER ITEM2]] + $M$2, ""), "")</f>
        <v/>
      </c>
      <c r="M153" s="111"/>
      <c r="N153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3" s="43"/>
      <c r="P153" s="43"/>
      <c r="Q153" s="43"/>
      <c r="R153" s="43"/>
      <c r="S153" s="43"/>
      <c r="T153" s="43"/>
      <c r="U153" s="43"/>
      <c r="V153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3" s="39" t="str">
        <f>IFERROR(Table143[[#This Row],[BASE PRICE PER ITEM2]]*Table143[[#This Row],[TOTAL BASE STOCK QUANTITY]],"")</f>
        <v/>
      </c>
      <c r="X153" s="39" t="str">
        <f>IFERROR(Table143[[#This Row],[LAST SALE PRICE PER ITEM]]*Table143[[#This Row],[TOTAL BASE STOCK QUANTITY]], "")</f>
        <v/>
      </c>
      <c r="Y153" s="44" t="str">
        <f>IF(O153="",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3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3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3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3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3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3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3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3" s="39" t="str">
        <f>IFERROR(Table143[[#This Row],[SALE PRICE PER ITEM]]*Table143[[#This Row],[TOTAL REMAINING STOCK QUANTITY]],"")</f>
        <v/>
      </c>
      <c r="AH153" s="41"/>
    </row>
    <row r="154" spans="2:34" ht="18.600000000000001" thickBot="1" x14ac:dyDescent="0.3">
      <c r="B154" s="34" t="s">
        <v>618</v>
      </c>
      <c r="C154" s="42"/>
      <c r="D154" s="83" t="str">
        <f>IF(Table143[[#This Row],[TOTAL BASE STOCK QUANTITY]]= "", "", IF(Table143[[#This Row],[TOTAL BASE STOCK QUANTITY]] &lt;1,"Out of Stock","Avaliable"))</f>
        <v/>
      </c>
      <c r="E154" s="36"/>
      <c r="F154" s="36"/>
      <c r="G154" s="42"/>
      <c r="H154" s="91"/>
      <c r="I154" s="98"/>
      <c r="J154" s="117"/>
      <c r="K15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4" s="72" t="str">
        <f>IFERROR(IF(NOT(ISBLANK(Table143[[#This Row],[BASE PRICE PER ITEM2]])), Table143[[#This Row],[BASE PRICE PER ITEM2]] + $M$2, ""), "")</f>
        <v/>
      </c>
      <c r="M154" s="111"/>
      <c r="N154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4" s="43"/>
      <c r="P154" s="43"/>
      <c r="Q154" s="43"/>
      <c r="R154" s="43"/>
      <c r="S154" s="43"/>
      <c r="T154" s="43"/>
      <c r="U154" s="43"/>
      <c r="V154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4" s="39" t="str">
        <f>IFERROR(Table143[[#This Row],[BASE PRICE PER ITEM2]]*Table143[[#This Row],[TOTAL BASE STOCK QUANTITY]],"")</f>
        <v/>
      </c>
      <c r="X154" s="39" t="str">
        <f>IFERROR(Table143[[#This Row],[LAST SALE PRICE PER ITEM]]*Table143[[#This Row],[TOTAL BASE STOCK QUANTITY]], "")</f>
        <v/>
      </c>
      <c r="Y154" s="44" t="str">
        <f>IF(O154="",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4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4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4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4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4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4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4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4" s="39" t="str">
        <f>IFERROR(Table143[[#This Row],[SALE PRICE PER ITEM]]*Table143[[#This Row],[TOTAL REMAINING STOCK QUANTITY]],"")</f>
        <v/>
      </c>
      <c r="AH154" s="41"/>
    </row>
    <row r="155" spans="2:34" ht="18.600000000000001" thickBot="1" x14ac:dyDescent="0.3">
      <c r="B155" s="34" t="s">
        <v>619</v>
      </c>
      <c r="C155" s="42"/>
      <c r="D155" s="83" t="str">
        <f>IF(Table143[[#This Row],[TOTAL BASE STOCK QUANTITY]]= "", "", IF(Table143[[#This Row],[TOTAL BASE STOCK QUANTITY]] &lt;1,"Out of Stock","Avaliable"))</f>
        <v/>
      </c>
      <c r="E155" s="36"/>
      <c r="F155" s="36"/>
      <c r="G155" s="42"/>
      <c r="H155" s="91"/>
      <c r="I155" s="98"/>
      <c r="J155" s="117"/>
      <c r="K15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5" s="72" t="str">
        <f>IFERROR(IF(NOT(ISBLANK(Table143[[#This Row],[BASE PRICE PER ITEM2]])), Table143[[#This Row],[BASE PRICE PER ITEM2]] + $M$2, ""), "")</f>
        <v/>
      </c>
      <c r="M155" s="111"/>
      <c r="N155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5" s="43"/>
      <c r="P155" s="43"/>
      <c r="Q155" s="43"/>
      <c r="R155" s="43"/>
      <c r="S155" s="43"/>
      <c r="T155" s="43"/>
      <c r="U155" s="43"/>
      <c r="V155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5" s="39" t="str">
        <f>IFERROR(Table143[[#This Row],[BASE PRICE PER ITEM2]]*Table143[[#This Row],[TOTAL BASE STOCK QUANTITY]],"")</f>
        <v/>
      </c>
      <c r="X155" s="39" t="str">
        <f>IFERROR(Table143[[#This Row],[LAST SALE PRICE PER ITEM]]*Table143[[#This Row],[TOTAL BASE STOCK QUANTITY]], "")</f>
        <v/>
      </c>
      <c r="Y155" s="44" t="str">
        <f>IF(O155="",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5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5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5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5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5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5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5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5" s="39" t="str">
        <f>IFERROR(Table143[[#This Row],[SALE PRICE PER ITEM]]*Table143[[#This Row],[TOTAL REMAINING STOCK QUANTITY]],"")</f>
        <v/>
      </c>
      <c r="AH155" s="41"/>
    </row>
    <row r="156" spans="2:34" ht="18.600000000000001" thickBot="1" x14ac:dyDescent="0.3">
      <c r="B156" s="34" t="s">
        <v>620</v>
      </c>
      <c r="C156" s="42"/>
      <c r="D156" s="83" t="str">
        <f>IF(Table143[[#This Row],[TOTAL BASE STOCK QUANTITY]]= "", "", IF(Table143[[#This Row],[TOTAL BASE STOCK QUANTITY]] &lt;1,"Out of Stock","Avaliable"))</f>
        <v/>
      </c>
      <c r="E156" s="36"/>
      <c r="F156" s="36"/>
      <c r="G156" s="42"/>
      <c r="H156" s="91"/>
      <c r="I156" s="98"/>
      <c r="J156" s="117"/>
      <c r="K15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6" s="72" t="str">
        <f>IFERROR(IF(NOT(ISBLANK(Table143[[#This Row],[BASE PRICE PER ITEM2]])), Table143[[#This Row],[BASE PRICE PER ITEM2]] + $M$2, ""), "")</f>
        <v/>
      </c>
      <c r="M156" s="111"/>
      <c r="N156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6" s="43"/>
      <c r="P156" s="43"/>
      <c r="Q156" s="43"/>
      <c r="R156" s="43"/>
      <c r="S156" s="43"/>
      <c r="T156" s="43"/>
      <c r="U156" s="43"/>
      <c r="V156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6" s="39" t="str">
        <f>IFERROR(Table143[[#This Row],[BASE PRICE PER ITEM2]]*Table143[[#This Row],[TOTAL BASE STOCK QUANTITY]],"")</f>
        <v/>
      </c>
      <c r="X156" s="39" t="str">
        <f>IFERROR(Table143[[#This Row],[LAST SALE PRICE PER ITEM]]*Table143[[#This Row],[TOTAL BASE STOCK QUANTITY]], "")</f>
        <v/>
      </c>
      <c r="Y156" s="44" t="str">
        <f>IF(O156="",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6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6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6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6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6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6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6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6" s="39" t="str">
        <f>IFERROR(Table143[[#This Row],[SALE PRICE PER ITEM]]*Table143[[#This Row],[TOTAL REMAINING STOCK QUANTITY]],"")</f>
        <v/>
      </c>
      <c r="AH156" s="41"/>
    </row>
    <row r="157" spans="2:34" ht="18.600000000000001" thickBot="1" x14ac:dyDescent="0.3">
      <c r="B157" s="34" t="s">
        <v>621</v>
      </c>
      <c r="C157" s="42"/>
      <c r="D157" s="83" t="str">
        <f>IF(Table143[[#This Row],[TOTAL BASE STOCK QUANTITY]]= "", "", IF(Table143[[#This Row],[TOTAL BASE STOCK QUANTITY]] &lt;1,"Out of Stock","Avaliable"))</f>
        <v/>
      </c>
      <c r="E157" s="36"/>
      <c r="F157" s="36"/>
      <c r="G157" s="42"/>
      <c r="H157" s="91"/>
      <c r="I157" s="98"/>
      <c r="J157" s="117"/>
      <c r="K15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7" s="72" t="str">
        <f>IFERROR(IF(NOT(ISBLANK(Table143[[#This Row],[BASE PRICE PER ITEM2]])), Table143[[#This Row],[BASE PRICE PER ITEM2]] + $M$2, ""), "")</f>
        <v/>
      </c>
      <c r="M157" s="111"/>
      <c r="N157" s="72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7" s="43"/>
      <c r="P157" s="43"/>
      <c r="Q157" s="43"/>
      <c r="R157" s="43"/>
      <c r="S157" s="43"/>
      <c r="T157" s="43"/>
      <c r="U157" s="43"/>
      <c r="V157" s="4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7" s="39" t="str">
        <f>IFERROR(Table143[[#This Row],[BASE PRICE PER ITEM2]]*Table143[[#This Row],[TOTAL BASE STOCK QUANTITY]],"")</f>
        <v/>
      </c>
      <c r="X157" s="39" t="str">
        <f>IFERROR(Table143[[#This Row],[LAST SALE PRICE PER ITEM]]*Table143[[#This Row],[TOTAL BASE STOCK QUANTITY]], "")</f>
        <v/>
      </c>
      <c r="Y157" s="44" t="str">
        <f>IF(O157="",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7" s="4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7" s="4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7" s="3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7" s="4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7" s="4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7" s="4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7" s="40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7" s="39" t="str">
        <f>IFERROR(Table143[[#This Row],[SALE PRICE PER ITEM]]*Table143[[#This Row],[TOTAL REMAINING STOCK QUANTITY]],"")</f>
        <v/>
      </c>
      <c r="AH157" s="41"/>
    </row>
    <row r="158" spans="2:34" ht="18.600000000000001" thickBot="1" x14ac:dyDescent="0.3">
      <c r="B158" s="34" t="s">
        <v>622</v>
      </c>
      <c r="C158" s="45"/>
      <c r="D158" s="84" t="str">
        <f>IF(Table143[[#This Row],[TOTAL BASE STOCK QUANTITY]]= "", "", IF(Table143[[#This Row],[TOTAL BASE STOCK QUANTITY]] &lt;1,"Out of Stock","Avaliable"))</f>
        <v/>
      </c>
      <c r="E158" s="46"/>
      <c r="F158" s="46"/>
      <c r="G158" s="45"/>
      <c r="H158" s="92"/>
      <c r="I158" s="99"/>
      <c r="J158" s="118"/>
      <c r="K15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8" s="72" t="str">
        <f>IFERROR(IF(NOT(ISBLANK(Table143[[#This Row],[BASE PRICE PER ITEM2]])), Table143[[#This Row],[BASE PRICE PER ITEM2]] + $M$2, ""), "")</f>
        <v/>
      </c>
      <c r="M158" s="112"/>
      <c r="N158" s="73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8" s="47"/>
      <c r="P158" s="47"/>
      <c r="Q158" s="47"/>
      <c r="R158" s="47"/>
      <c r="S158" s="47"/>
      <c r="T158" s="47"/>
      <c r="U158" s="47"/>
      <c r="V158" s="48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8" s="49" t="str">
        <f>IFERROR(Table143[[#This Row],[BASE PRICE PER ITEM2]]*Table143[[#This Row],[TOTAL BASE STOCK QUANTITY]],"")</f>
        <v/>
      </c>
      <c r="X158" s="49" t="str">
        <f>IFERROR(Table143[[#This Row],[LAST SALE PRICE PER ITEM]]*Table143[[#This Row],[TOTAL BASE STOCK QUANTITY]], "")</f>
        <v/>
      </c>
      <c r="Y158" s="48" t="str">
        <f>IF(O158="",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8" s="48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8" s="48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8" s="50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8" s="48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8" s="48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8" s="48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8" s="51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8" s="49" t="str">
        <f>IFERROR(Table143[[#This Row],[SALE PRICE PER ITEM]]*Table143[[#This Row],[TOTAL REMAINING STOCK QUANTITY]],"")</f>
        <v/>
      </c>
      <c r="AH158" s="52"/>
    </row>
    <row r="159" spans="2:34" ht="18.600000000000001" thickBot="1" x14ac:dyDescent="0.3">
      <c r="B159" s="34" t="s">
        <v>623</v>
      </c>
      <c r="C159" s="53"/>
      <c r="D159" s="85" t="str">
        <f>IF(Table143[[#This Row],[TOTAL BASE STOCK QUANTITY]]= "", "", IF(Table143[[#This Row],[TOTAL BASE STOCK QUANTITY]] &lt;1,"Out of Stock","Avaliable"))</f>
        <v/>
      </c>
      <c r="E159" s="54"/>
      <c r="F159" s="54"/>
      <c r="G159" s="53"/>
      <c r="H159" s="93"/>
      <c r="I159" s="100"/>
      <c r="J159" s="119"/>
      <c r="K15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59" s="72" t="str">
        <f>IFERROR(IF(NOT(ISBLANK(Table143[[#This Row],[BASE PRICE PER ITEM2]])), Table143[[#This Row],[BASE PRICE PER ITEM2]] + $M$2, ""), "")</f>
        <v/>
      </c>
      <c r="M159" s="113"/>
      <c r="N159" s="74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59" s="55"/>
      <c r="P159" s="55"/>
      <c r="Q159" s="55"/>
      <c r="R159" s="55"/>
      <c r="S159" s="55"/>
      <c r="T159" s="55"/>
      <c r="U159" s="55"/>
      <c r="V159" s="56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59" s="57" t="str">
        <f>IFERROR(Table143[[#This Row],[BASE PRICE PER ITEM2]]*Table143[[#This Row],[TOTAL BASE STOCK QUANTITY]],"")</f>
        <v/>
      </c>
      <c r="X159" s="57" t="str">
        <f>IFERROR(Table143[[#This Row],[LAST SALE PRICE PER ITEM]]*Table143[[#This Row],[TOTAL BASE STOCK QUANTITY]], "")</f>
        <v/>
      </c>
      <c r="Y159" s="56" t="str">
        <f>IF(O159="",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59" s="5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59" s="5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59" s="58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59" s="5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59" s="5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59" s="5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59" s="59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59" s="57" t="str">
        <f>IFERROR(Table143[[#This Row],[SALE PRICE PER ITEM]]*Table143[[#This Row],[TOTAL REMAINING STOCK QUANTITY]],"")</f>
        <v/>
      </c>
      <c r="AH159" s="60"/>
    </row>
    <row r="160" spans="2:34" ht="18.600000000000001" thickBot="1" x14ac:dyDescent="0.3">
      <c r="B160" s="34" t="s">
        <v>624</v>
      </c>
      <c r="C160" s="61"/>
      <c r="D160" s="86" t="str">
        <f>IF(Table143[[#This Row],[TOTAL BASE STOCK QUANTITY]]= "", "", IF(Table143[[#This Row],[TOTAL BASE STOCK QUANTITY]] &lt;1,"Out of Stock","Avaliable"))</f>
        <v/>
      </c>
      <c r="E160" s="62"/>
      <c r="F160" s="62"/>
      <c r="G160" s="61"/>
      <c r="H160" s="94"/>
      <c r="I160" s="101"/>
      <c r="J160" s="119"/>
      <c r="K16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0" s="72" t="str">
        <f>IFERROR(IF(NOT(ISBLANK(Table143[[#This Row],[BASE PRICE PER ITEM2]])), Table143[[#This Row],[BASE PRICE PER ITEM2]] + $M$2, ""), "")</f>
        <v/>
      </c>
      <c r="M160" s="114"/>
      <c r="N160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0" s="63"/>
      <c r="P160" s="63"/>
      <c r="Q160" s="63"/>
      <c r="R160" s="63"/>
      <c r="S160" s="63"/>
      <c r="T160" s="63"/>
      <c r="U160" s="63"/>
      <c r="V160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0" s="65" t="str">
        <f>IFERROR(Table143[[#This Row],[BASE PRICE PER ITEM2]]*Table143[[#This Row],[TOTAL BASE STOCK QUANTITY]],"")</f>
        <v/>
      </c>
      <c r="X160" s="65" t="str">
        <f>IFERROR(Table143[[#This Row],[LAST SALE PRICE PER ITEM]]*Table143[[#This Row],[TOTAL BASE STOCK QUANTITY]], "")</f>
        <v/>
      </c>
      <c r="Y160" s="64" t="str">
        <f>IF(O160="",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0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0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0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0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0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0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0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0" s="65" t="str">
        <f>IFERROR(Table143[[#This Row],[SALE PRICE PER ITEM]]*Table143[[#This Row],[TOTAL REMAINING STOCK QUANTITY]],"")</f>
        <v/>
      </c>
      <c r="AH160" s="60"/>
    </row>
    <row r="161" spans="2:34" ht="18.600000000000001" thickBot="1" x14ac:dyDescent="0.3">
      <c r="B161" s="34" t="s">
        <v>625</v>
      </c>
      <c r="C161" s="61"/>
      <c r="D161" s="86" t="str">
        <f>IF(Table143[[#This Row],[TOTAL BASE STOCK QUANTITY]]= "", "", IF(Table143[[#This Row],[TOTAL BASE STOCK QUANTITY]] &lt;1,"Out of Stock","Avaliable"))</f>
        <v/>
      </c>
      <c r="E161" s="62"/>
      <c r="F161" s="62"/>
      <c r="G161" s="61"/>
      <c r="H161" s="94"/>
      <c r="I161" s="101"/>
      <c r="J161" s="119"/>
      <c r="K16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1" s="72" t="str">
        <f>IFERROR(IF(NOT(ISBLANK(Table143[[#This Row],[BASE PRICE PER ITEM2]])), Table143[[#This Row],[BASE PRICE PER ITEM2]] + $M$2, ""), "")</f>
        <v/>
      </c>
      <c r="M161" s="114"/>
      <c r="N161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1" s="63"/>
      <c r="P161" s="63"/>
      <c r="Q161" s="63"/>
      <c r="R161" s="63"/>
      <c r="S161" s="63"/>
      <c r="T161" s="63"/>
      <c r="U161" s="63"/>
      <c r="V161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1" s="65" t="str">
        <f>IFERROR(Table143[[#This Row],[BASE PRICE PER ITEM2]]*Table143[[#This Row],[TOTAL BASE STOCK QUANTITY]],"")</f>
        <v/>
      </c>
      <c r="X161" s="65" t="str">
        <f>IFERROR(Table143[[#This Row],[LAST SALE PRICE PER ITEM]]*Table143[[#This Row],[TOTAL BASE STOCK QUANTITY]], "")</f>
        <v/>
      </c>
      <c r="Y161" s="64" t="str">
        <f>IF(O161="",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1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1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1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1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1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1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1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1" s="65" t="str">
        <f>IFERROR(Table143[[#This Row],[SALE PRICE PER ITEM]]*Table143[[#This Row],[TOTAL REMAINING STOCK QUANTITY]],"")</f>
        <v/>
      </c>
      <c r="AH161" s="60"/>
    </row>
    <row r="162" spans="2:34" ht="18.600000000000001" thickBot="1" x14ac:dyDescent="0.3">
      <c r="B162" s="34" t="s">
        <v>626</v>
      </c>
      <c r="C162" s="61"/>
      <c r="D162" s="86" t="str">
        <f>IF(Table143[[#This Row],[TOTAL BASE STOCK QUANTITY]]= "", "", IF(Table143[[#This Row],[TOTAL BASE STOCK QUANTITY]] &lt;1,"Out of Stock","Avaliable"))</f>
        <v/>
      </c>
      <c r="E162" s="62"/>
      <c r="F162" s="62"/>
      <c r="G162" s="61"/>
      <c r="H162" s="94"/>
      <c r="I162" s="101"/>
      <c r="J162" s="119"/>
      <c r="K16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2" s="72" t="str">
        <f>IFERROR(IF(NOT(ISBLANK(Table143[[#This Row],[BASE PRICE PER ITEM2]])), Table143[[#This Row],[BASE PRICE PER ITEM2]] + $M$2, ""), "")</f>
        <v/>
      </c>
      <c r="M162" s="114"/>
      <c r="N162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2" s="63"/>
      <c r="P162" s="63"/>
      <c r="Q162" s="63"/>
      <c r="R162" s="63"/>
      <c r="S162" s="63"/>
      <c r="T162" s="63"/>
      <c r="U162" s="63"/>
      <c r="V162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2" s="65" t="str">
        <f>IFERROR(Table143[[#This Row],[BASE PRICE PER ITEM2]]*Table143[[#This Row],[TOTAL BASE STOCK QUANTITY]],"")</f>
        <v/>
      </c>
      <c r="X162" s="65" t="str">
        <f>IFERROR(Table143[[#This Row],[LAST SALE PRICE PER ITEM]]*Table143[[#This Row],[TOTAL BASE STOCK QUANTITY]], "")</f>
        <v/>
      </c>
      <c r="Y162" s="64" t="str">
        <f>IF(O162="",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2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2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2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2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2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2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2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2" s="65" t="str">
        <f>IFERROR(Table143[[#This Row],[SALE PRICE PER ITEM]]*Table143[[#This Row],[TOTAL REMAINING STOCK QUANTITY]],"")</f>
        <v/>
      </c>
      <c r="AH162" s="60"/>
    </row>
    <row r="163" spans="2:34" ht="18.600000000000001" thickBot="1" x14ac:dyDescent="0.3">
      <c r="B163" s="34" t="s">
        <v>627</v>
      </c>
      <c r="C163" s="61"/>
      <c r="D163" s="86" t="str">
        <f>IF(Table143[[#This Row],[TOTAL BASE STOCK QUANTITY]]= "", "", IF(Table143[[#This Row],[TOTAL BASE STOCK QUANTITY]] &lt;1,"Out of Stock","Avaliable"))</f>
        <v/>
      </c>
      <c r="E163" s="62"/>
      <c r="F163" s="62"/>
      <c r="G163" s="61"/>
      <c r="H163" s="94"/>
      <c r="I163" s="101"/>
      <c r="J163" s="119"/>
      <c r="K16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3" s="72" t="str">
        <f>IFERROR(IF(NOT(ISBLANK(Table143[[#This Row],[BASE PRICE PER ITEM2]])), Table143[[#This Row],[BASE PRICE PER ITEM2]] + $M$2, ""), "")</f>
        <v/>
      </c>
      <c r="M163" s="114"/>
      <c r="N163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3" s="63"/>
      <c r="P163" s="63"/>
      <c r="Q163" s="63"/>
      <c r="R163" s="63"/>
      <c r="S163" s="63"/>
      <c r="T163" s="63"/>
      <c r="U163" s="63"/>
      <c r="V163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3" s="65" t="str">
        <f>IFERROR(Table143[[#This Row],[BASE PRICE PER ITEM2]]*Table143[[#This Row],[TOTAL BASE STOCK QUANTITY]],"")</f>
        <v/>
      </c>
      <c r="X163" s="65" t="str">
        <f>IFERROR(Table143[[#This Row],[LAST SALE PRICE PER ITEM]]*Table143[[#This Row],[TOTAL BASE STOCK QUANTITY]], "")</f>
        <v/>
      </c>
      <c r="Y163" s="64" t="str">
        <f>IF(O163="",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3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3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3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3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3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3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3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3" s="65" t="str">
        <f>IFERROR(Table143[[#This Row],[SALE PRICE PER ITEM]]*Table143[[#This Row],[TOTAL REMAINING STOCK QUANTITY]],"")</f>
        <v/>
      </c>
      <c r="AH163" s="60"/>
    </row>
    <row r="164" spans="2:34" ht="18.600000000000001" thickBot="1" x14ac:dyDescent="0.3">
      <c r="B164" s="34" t="s">
        <v>628</v>
      </c>
      <c r="C164" s="61"/>
      <c r="D164" s="86" t="str">
        <f>IF(Table143[[#This Row],[TOTAL BASE STOCK QUANTITY]]= "", "", IF(Table143[[#This Row],[TOTAL BASE STOCK QUANTITY]] &lt;1,"Out of Stock","Avaliable"))</f>
        <v/>
      </c>
      <c r="E164" s="62"/>
      <c r="F164" s="62"/>
      <c r="G164" s="61"/>
      <c r="H164" s="94"/>
      <c r="I164" s="101"/>
      <c r="J164" s="119"/>
      <c r="K16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4" s="72" t="str">
        <f>IFERROR(IF(NOT(ISBLANK(Table143[[#This Row],[BASE PRICE PER ITEM2]])), Table143[[#This Row],[BASE PRICE PER ITEM2]] + $M$2, ""), "")</f>
        <v/>
      </c>
      <c r="M164" s="114"/>
      <c r="N164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4" s="63"/>
      <c r="P164" s="63"/>
      <c r="Q164" s="63"/>
      <c r="R164" s="63"/>
      <c r="S164" s="63"/>
      <c r="T164" s="63"/>
      <c r="U164" s="63"/>
      <c r="V164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4" s="65" t="str">
        <f>IFERROR(Table143[[#This Row],[BASE PRICE PER ITEM2]]*Table143[[#This Row],[TOTAL BASE STOCK QUANTITY]],"")</f>
        <v/>
      </c>
      <c r="X164" s="65" t="str">
        <f>IFERROR(Table143[[#This Row],[LAST SALE PRICE PER ITEM]]*Table143[[#This Row],[TOTAL BASE STOCK QUANTITY]], "")</f>
        <v/>
      </c>
      <c r="Y164" s="64" t="str">
        <f>IF(O164="",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4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4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4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4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4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4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4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4" s="65" t="str">
        <f>IFERROR(Table143[[#This Row],[SALE PRICE PER ITEM]]*Table143[[#This Row],[TOTAL REMAINING STOCK QUANTITY]],"")</f>
        <v/>
      </c>
      <c r="AH164" s="60"/>
    </row>
    <row r="165" spans="2:34" ht="18.600000000000001" thickBot="1" x14ac:dyDescent="0.3">
      <c r="B165" s="34" t="s">
        <v>629</v>
      </c>
      <c r="C165" s="61"/>
      <c r="D165" s="86" t="str">
        <f>IF(Table143[[#This Row],[TOTAL BASE STOCK QUANTITY]]= "", "", IF(Table143[[#This Row],[TOTAL BASE STOCK QUANTITY]] &lt;1,"Out of Stock","Avaliable"))</f>
        <v/>
      </c>
      <c r="E165" s="62"/>
      <c r="F165" s="62"/>
      <c r="G165" s="61"/>
      <c r="H165" s="94"/>
      <c r="I165" s="101"/>
      <c r="J165" s="119"/>
      <c r="K16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5" s="72" t="str">
        <f>IFERROR(IF(NOT(ISBLANK(Table143[[#This Row],[BASE PRICE PER ITEM2]])), Table143[[#This Row],[BASE PRICE PER ITEM2]] + $M$2, ""), "")</f>
        <v/>
      </c>
      <c r="M165" s="114"/>
      <c r="N165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5" s="63"/>
      <c r="P165" s="63"/>
      <c r="Q165" s="63"/>
      <c r="R165" s="63"/>
      <c r="S165" s="63"/>
      <c r="T165" s="63"/>
      <c r="U165" s="63"/>
      <c r="V165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5" s="65" t="str">
        <f>IFERROR(Table143[[#This Row],[BASE PRICE PER ITEM2]]*Table143[[#This Row],[TOTAL BASE STOCK QUANTITY]],"")</f>
        <v/>
      </c>
      <c r="X165" s="65" t="str">
        <f>IFERROR(Table143[[#This Row],[LAST SALE PRICE PER ITEM]]*Table143[[#This Row],[TOTAL BASE STOCK QUANTITY]], "")</f>
        <v/>
      </c>
      <c r="Y165" s="64" t="str">
        <f>IF(O165="",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5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5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5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5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5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5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5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5" s="65" t="str">
        <f>IFERROR(Table143[[#This Row],[SALE PRICE PER ITEM]]*Table143[[#This Row],[TOTAL REMAINING STOCK QUANTITY]],"")</f>
        <v/>
      </c>
      <c r="AH165" s="60"/>
    </row>
    <row r="166" spans="2:34" ht="18.600000000000001" thickBot="1" x14ac:dyDescent="0.3">
      <c r="B166" s="34" t="s">
        <v>630</v>
      </c>
      <c r="C166" s="61"/>
      <c r="D166" s="86" t="str">
        <f>IF(Table143[[#This Row],[TOTAL BASE STOCK QUANTITY]]= "", "", IF(Table143[[#This Row],[TOTAL BASE STOCK QUANTITY]] &lt;1,"Out of Stock","Avaliable"))</f>
        <v/>
      </c>
      <c r="E166" s="62"/>
      <c r="F166" s="62"/>
      <c r="G166" s="61"/>
      <c r="H166" s="94"/>
      <c r="I166" s="101"/>
      <c r="J166" s="119"/>
      <c r="K16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6" s="72" t="str">
        <f>IFERROR(IF(NOT(ISBLANK(Table143[[#This Row],[BASE PRICE PER ITEM2]])), Table143[[#This Row],[BASE PRICE PER ITEM2]] + $M$2, ""), "")</f>
        <v/>
      </c>
      <c r="M166" s="114"/>
      <c r="N166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6" s="63"/>
      <c r="P166" s="63"/>
      <c r="Q166" s="63"/>
      <c r="R166" s="63"/>
      <c r="S166" s="63"/>
      <c r="T166" s="63"/>
      <c r="U166" s="63"/>
      <c r="V166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6" s="65" t="str">
        <f>IFERROR(Table143[[#This Row],[BASE PRICE PER ITEM2]]*Table143[[#This Row],[TOTAL BASE STOCK QUANTITY]],"")</f>
        <v/>
      </c>
      <c r="X166" s="65" t="str">
        <f>IFERROR(Table143[[#This Row],[LAST SALE PRICE PER ITEM]]*Table143[[#This Row],[TOTAL BASE STOCK QUANTITY]], "")</f>
        <v/>
      </c>
      <c r="Y166" s="64" t="str">
        <f>IF(O166="",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6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6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6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6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6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6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6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6" s="65" t="str">
        <f>IFERROR(Table143[[#This Row],[SALE PRICE PER ITEM]]*Table143[[#This Row],[TOTAL REMAINING STOCK QUANTITY]],"")</f>
        <v/>
      </c>
      <c r="AH166" s="60"/>
    </row>
    <row r="167" spans="2:34" ht="18.600000000000001" thickBot="1" x14ac:dyDescent="0.3">
      <c r="B167" s="34" t="s">
        <v>631</v>
      </c>
      <c r="C167" s="61"/>
      <c r="D167" s="86" t="str">
        <f>IF(Table143[[#This Row],[TOTAL BASE STOCK QUANTITY]]= "", "", IF(Table143[[#This Row],[TOTAL BASE STOCK QUANTITY]] &lt;1,"Out of Stock","Avaliable"))</f>
        <v/>
      </c>
      <c r="E167" s="62"/>
      <c r="F167" s="62"/>
      <c r="G167" s="61"/>
      <c r="H167" s="94"/>
      <c r="I167" s="101"/>
      <c r="J167" s="119"/>
      <c r="K16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7" s="72" t="str">
        <f>IFERROR(IF(NOT(ISBLANK(Table143[[#This Row],[BASE PRICE PER ITEM2]])), Table143[[#This Row],[BASE PRICE PER ITEM2]] + $M$2, ""), "")</f>
        <v/>
      </c>
      <c r="M167" s="114"/>
      <c r="N167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7" s="63"/>
      <c r="P167" s="63"/>
      <c r="Q167" s="63"/>
      <c r="R167" s="63"/>
      <c r="S167" s="63"/>
      <c r="T167" s="63"/>
      <c r="U167" s="63"/>
      <c r="V167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7" s="65" t="str">
        <f>IFERROR(Table143[[#This Row],[BASE PRICE PER ITEM2]]*Table143[[#This Row],[TOTAL BASE STOCK QUANTITY]],"")</f>
        <v/>
      </c>
      <c r="X167" s="65" t="str">
        <f>IFERROR(Table143[[#This Row],[LAST SALE PRICE PER ITEM]]*Table143[[#This Row],[TOTAL BASE STOCK QUANTITY]], "")</f>
        <v/>
      </c>
      <c r="Y167" s="64" t="str">
        <f>IF(O167="",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7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7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7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7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7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7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7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7" s="65" t="str">
        <f>IFERROR(Table143[[#This Row],[SALE PRICE PER ITEM]]*Table143[[#This Row],[TOTAL REMAINING STOCK QUANTITY]],"")</f>
        <v/>
      </c>
      <c r="AH167" s="60"/>
    </row>
    <row r="168" spans="2:34" ht="18.600000000000001" thickBot="1" x14ac:dyDescent="0.3">
      <c r="B168" s="34" t="s">
        <v>632</v>
      </c>
      <c r="C168" s="61"/>
      <c r="D168" s="86" t="str">
        <f>IF(Table143[[#This Row],[TOTAL BASE STOCK QUANTITY]]= "", "", IF(Table143[[#This Row],[TOTAL BASE STOCK QUANTITY]] &lt;1,"Out of Stock","Avaliable"))</f>
        <v/>
      </c>
      <c r="E168" s="62"/>
      <c r="F168" s="62"/>
      <c r="G168" s="61"/>
      <c r="H168" s="94"/>
      <c r="I168" s="101"/>
      <c r="J168" s="119"/>
      <c r="K16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8" s="72" t="str">
        <f>IFERROR(IF(NOT(ISBLANK(Table143[[#This Row],[BASE PRICE PER ITEM2]])), Table143[[#This Row],[BASE PRICE PER ITEM2]] + $M$2, ""), "")</f>
        <v/>
      </c>
      <c r="M168" s="114"/>
      <c r="N168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8" s="63"/>
      <c r="P168" s="63"/>
      <c r="Q168" s="63"/>
      <c r="R168" s="63"/>
      <c r="S168" s="63"/>
      <c r="T168" s="63"/>
      <c r="U168" s="63"/>
      <c r="V168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8" s="65" t="str">
        <f>IFERROR(Table143[[#This Row],[BASE PRICE PER ITEM2]]*Table143[[#This Row],[TOTAL BASE STOCK QUANTITY]],"")</f>
        <v/>
      </c>
      <c r="X168" s="65" t="str">
        <f>IFERROR(Table143[[#This Row],[LAST SALE PRICE PER ITEM]]*Table143[[#This Row],[TOTAL BASE STOCK QUANTITY]], "")</f>
        <v/>
      </c>
      <c r="Y168" s="64" t="str">
        <f>IF(O168="",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8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8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8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8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8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8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8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8" s="65" t="str">
        <f>IFERROR(Table143[[#This Row],[SALE PRICE PER ITEM]]*Table143[[#This Row],[TOTAL REMAINING STOCK QUANTITY]],"")</f>
        <v/>
      </c>
      <c r="AH168" s="60"/>
    </row>
    <row r="169" spans="2:34" ht="18.600000000000001" thickBot="1" x14ac:dyDescent="0.3">
      <c r="B169" s="34" t="s">
        <v>633</v>
      </c>
      <c r="C169" s="61"/>
      <c r="D169" s="86" t="str">
        <f>IF(Table143[[#This Row],[TOTAL BASE STOCK QUANTITY]]= "", "", IF(Table143[[#This Row],[TOTAL BASE STOCK QUANTITY]] &lt;1,"Out of Stock","Avaliable"))</f>
        <v/>
      </c>
      <c r="E169" s="62"/>
      <c r="F169" s="62"/>
      <c r="G169" s="61"/>
      <c r="H169" s="94"/>
      <c r="I169" s="101"/>
      <c r="J169" s="119"/>
      <c r="K16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69" s="72" t="str">
        <f>IFERROR(IF(NOT(ISBLANK(Table143[[#This Row],[BASE PRICE PER ITEM2]])), Table143[[#This Row],[BASE PRICE PER ITEM2]] + $M$2, ""), "")</f>
        <v/>
      </c>
      <c r="M169" s="114"/>
      <c r="N169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69" s="63"/>
      <c r="P169" s="63"/>
      <c r="Q169" s="63"/>
      <c r="R169" s="63"/>
      <c r="S169" s="63"/>
      <c r="T169" s="63"/>
      <c r="U169" s="63"/>
      <c r="V169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69" s="65" t="str">
        <f>IFERROR(Table143[[#This Row],[BASE PRICE PER ITEM2]]*Table143[[#This Row],[TOTAL BASE STOCK QUANTITY]],"")</f>
        <v/>
      </c>
      <c r="X169" s="65" t="str">
        <f>IFERROR(Table143[[#This Row],[LAST SALE PRICE PER ITEM]]*Table143[[#This Row],[TOTAL BASE STOCK QUANTITY]], "")</f>
        <v/>
      </c>
      <c r="Y169" s="64" t="str">
        <f>IF(O169="",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69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69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69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69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69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69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69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69" s="65" t="str">
        <f>IFERROR(Table143[[#This Row],[SALE PRICE PER ITEM]]*Table143[[#This Row],[TOTAL REMAINING STOCK QUANTITY]],"")</f>
        <v/>
      </c>
      <c r="AH169" s="60"/>
    </row>
    <row r="170" spans="2:34" ht="18.600000000000001" thickBot="1" x14ac:dyDescent="0.3">
      <c r="B170" s="34" t="s">
        <v>634</v>
      </c>
      <c r="C170" s="61"/>
      <c r="D170" s="86" t="str">
        <f>IF(Table143[[#This Row],[TOTAL BASE STOCK QUANTITY]]= "", "", IF(Table143[[#This Row],[TOTAL BASE STOCK QUANTITY]] &lt;1,"Out of Stock","Avaliable"))</f>
        <v/>
      </c>
      <c r="E170" s="62"/>
      <c r="F170" s="62"/>
      <c r="G170" s="61"/>
      <c r="H170" s="94"/>
      <c r="I170" s="101"/>
      <c r="J170" s="119"/>
      <c r="K17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0" s="72" t="str">
        <f>IFERROR(IF(NOT(ISBLANK(Table143[[#This Row],[BASE PRICE PER ITEM2]])), Table143[[#This Row],[BASE PRICE PER ITEM2]] + $M$2, ""), "")</f>
        <v/>
      </c>
      <c r="M170" s="114"/>
      <c r="N170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0" s="63"/>
      <c r="P170" s="63"/>
      <c r="Q170" s="63"/>
      <c r="R170" s="63"/>
      <c r="S170" s="63"/>
      <c r="T170" s="63"/>
      <c r="U170" s="63"/>
      <c r="V170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0" s="65" t="str">
        <f>IFERROR(Table143[[#This Row],[BASE PRICE PER ITEM2]]*Table143[[#This Row],[TOTAL BASE STOCK QUANTITY]],"")</f>
        <v/>
      </c>
      <c r="X170" s="65" t="str">
        <f>IFERROR(Table143[[#This Row],[LAST SALE PRICE PER ITEM]]*Table143[[#This Row],[TOTAL BASE STOCK QUANTITY]], "")</f>
        <v/>
      </c>
      <c r="Y170" s="64" t="str">
        <f>IF(O170="",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0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0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0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0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0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0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0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0" s="65" t="str">
        <f>IFERROR(Table143[[#This Row],[SALE PRICE PER ITEM]]*Table143[[#This Row],[TOTAL REMAINING STOCK QUANTITY]],"")</f>
        <v/>
      </c>
      <c r="AH170" s="60"/>
    </row>
    <row r="171" spans="2:34" ht="18.600000000000001" thickBot="1" x14ac:dyDescent="0.3">
      <c r="B171" s="34" t="s">
        <v>635</v>
      </c>
      <c r="C171" s="61"/>
      <c r="D171" s="86" t="str">
        <f>IF(Table143[[#This Row],[TOTAL BASE STOCK QUANTITY]]= "", "", IF(Table143[[#This Row],[TOTAL BASE STOCK QUANTITY]] &lt;1,"Out of Stock","Avaliable"))</f>
        <v/>
      </c>
      <c r="E171" s="62"/>
      <c r="F171" s="62"/>
      <c r="G171" s="61"/>
      <c r="H171" s="94"/>
      <c r="I171" s="101"/>
      <c r="J171" s="119"/>
      <c r="K17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1" s="72" t="str">
        <f>IFERROR(IF(NOT(ISBLANK(Table143[[#This Row],[BASE PRICE PER ITEM2]])), Table143[[#This Row],[BASE PRICE PER ITEM2]] + $M$2, ""), "")</f>
        <v/>
      </c>
      <c r="M171" s="114"/>
      <c r="N171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1" s="63"/>
      <c r="P171" s="63"/>
      <c r="Q171" s="63"/>
      <c r="R171" s="63"/>
      <c r="S171" s="63"/>
      <c r="T171" s="63"/>
      <c r="U171" s="63"/>
      <c r="V171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1" s="65" t="str">
        <f>IFERROR(Table143[[#This Row],[BASE PRICE PER ITEM2]]*Table143[[#This Row],[TOTAL BASE STOCK QUANTITY]],"")</f>
        <v/>
      </c>
      <c r="X171" s="65" t="str">
        <f>IFERROR(Table143[[#This Row],[LAST SALE PRICE PER ITEM]]*Table143[[#This Row],[TOTAL BASE STOCK QUANTITY]], "")</f>
        <v/>
      </c>
      <c r="Y171" s="64" t="str">
        <f>IF(O171="",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1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1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1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1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1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1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1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1" s="65" t="str">
        <f>IFERROR(Table143[[#This Row],[SALE PRICE PER ITEM]]*Table143[[#This Row],[TOTAL REMAINING STOCK QUANTITY]],"")</f>
        <v/>
      </c>
      <c r="AH171" s="60"/>
    </row>
    <row r="172" spans="2:34" ht="18.600000000000001" thickBot="1" x14ac:dyDescent="0.3">
      <c r="B172" s="34" t="s">
        <v>636</v>
      </c>
      <c r="C172" s="61"/>
      <c r="D172" s="86" t="str">
        <f>IF(Table143[[#This Row],[TOTAL BASE STOCK QUANTITY]]= "", "", IF(Table143[[#This Row],[TOTAL BASE STOCK QUANTITY]] &lt;1,"Out of Stock","Avaliable"))</f>
        <v/>
      </c>
      <c r="E172" s="62"/>
      <c r="F172" s="62"/>
      <c r="G172" s="61"/>
      <c r="H172" s="94"/>
      <c r="I172" s="101"/>
      <c r="J172" s="119"/>
      <c r="K17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2" s="72" t="str">
        <f>IFERROR(IF(NOT(ISBLANK(Table143[[#This Row],[BASE PRICE PER ITEM2]])), Table143[[#This Row],[BASE PRICE PER ITEM2]] + $M$2, ""), "")</f>
        <v/>
      </c>
      <c r="M172" s="114"/>
      <c r="N172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2" s="63"/>
      <c r="P172" s="63"/>
      <c r="Q172" s="63"/>
      <c r="R172" s="63"/>
      <c r="S172" s="63"/>
      <c r="T172" s="63"/>
      <c r="U172" s="63"/>
      <c r="V172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2" s="65" t="str">
        <f>IFERROR(Table143[[#This Row],[BASE PRICE PER ITEM2]]*Table143[[#This Row],[TOTAL BASE STOCK QUANTITY]],"")</f>
        <v/>
      </c>
      <c r="X172" s="65" t="str">
        <f>IFERROR(Table143[[#This Row],[LAST SALE PRICE PER ITEM]]*Table143[[#This Row],[TOTAL BASE STOCK QUANTITY]], "")</f>
        <v/>
      </c>
      <c r="Y172" s="64" t="str">
        <f>IF(O172="",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2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2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2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2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2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2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2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2" s="65" t="str">
        <f>IFERROR(Table143[[#This Row],[SALE PRICE PER ITEM]]*Table143[[#This Row],[TOTAL REMAINING STOCK QUANTITY]],"")</f>
        <v/>
      </c>
      <c r="AH172" s="60"/>
    </row>
    <row r="173" spans="2:34" ht="18.600000000000001" thickBot="1" x14ac:dyDescent="0.3">
      <c r="B173" s="34" t="s">
        <v>637</v>
      </c>
      <c r="C173" s="61"/>
      <c r="D173" s="86" t="str">
        <f>IF(Table143[[#This Row],[TOTAL BASE STOCK QUANTITY]]= "", "", IF(Table143[[#This Row],[TOTAL BASE STOCK QUANTITY]] &lt;1,"Out of Stock","Avaliable"))</f>
        <v/>
      </c>
      <c r="E173" s="62"/>
      <c r="F173" s="62"/>
      <c r="G173" s="61"/>
      <c r="H173" s="94"/>
      <c r="I173" s="101"/>
      <c r="J173" s="119"/>
      <c r="K17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3" s="72" t="str">
        <f>IFERROR(IF(NOT(ISBLANK(Table143[[#This Row],[BASE PRICE PER ITEM2]])), Table143[[#This Row],[BASE PRICE PER ITEM2]] + $M$2, ""), "")</f>
        <v/>
      </c>
      <c r="M173" s="114"/>
      <c r="N173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3" s="63"/>
      <c r="P173" s="63"/>
      <c r="Q173" s="63"/>
      <c r="R173" s="63"/>
      <c r="S173" s="63"/>
      <c r="T173" s="63"/>
      <c r="U173" s="63"/>
      <c r="V173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3" s="65" t="str">
        <f>IFERROR(Table143[[#This Row],[BASE PRICE PER ITEM2]]*Table143[[#This Row],[TOTAL BASE STOCK QUANTITY]],"")</f>
        <v/>
      </c>
      <c r="X173" s="65" t="str">
        <f>IFERROR(Table143[[#This Row],[LAST SALE PRICE PER ITEM]]*Table143[[#This Row],[TOTAL BASE STOCK QUANTITY]], "")</f>
        <v/>
      </c>
      <c r="Y173" s="64" t="str">
        <f>IF(O173="",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3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3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3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3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3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3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3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3" s="65" t="str">
        <f>IFERROR(Table143[[#This Row],[SALE PRICE PER ITEM]]*Table143[[#This Row],[TOTAL REMAINING STOCK QUANTITY]],"")</f>
        <v/>
      </c>
      <c r="AH173" s="60"/>
    </row>
    <row r="174" spans="2:34" ht="18.600000000000001" thickBot="1" x14ac:dyDescent="0.3">
      <c r="B174" s="34" t="s">
        <v>638</v>
      </c>
      <c r="C174" s="61"/>
      <c r="D174" s="86" t="str">
        <f>IF(Table143[[#This Row],[TOTAL BASE STOCK QUANTITY]]= "", "", IF(Table143[[#This Row],[TOTAL BASE STOCK QUANTITY]] &lt;1,"Out of Stock","Avaliable"))</f>
        <v/>
      </c>
      <c r="E174" s="62"/>
      <c r="F174" s="62"/>
      <c r="G174" s="61"/>
      <c r="H174" s="94"/>
      <c r="I174" s="101"/>
      <c r="J174" s="119"/>
      <c r="K17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4" s="72" t="str">
        <f>IFERROR(IF(NOT(ISBLANK(Table143[[#This Row],[BASE PRICE PER ITEM2]])), Table143[[#This Row],[BASE PRICE PER ITEM2]] + $M$2, ""), "")</f>
        <v/>
      </c>
      <c r="M174" s="114"/>
      <c r="N174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4" s="63"/>
      <c r="P174" s="63"/>
      <c r="Q174" s="63"/>
      <c r="R174" s="63"/>
      <c r="S174" s="63"/>
      <c r="T174" s="63"/>
      <c r="U174" s="63"/>
      <c r="V174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4" s="65" t="str">
        <f>IFERROR(Table143[[#This Row],[BASE PRICE PER ITEM2]]*Table143[[#This Row],[TOTAL BASE STOCK QUANTITY]],"")</f>
        <v/>
      </c>
      <c r="X174" s="65" t="str">
        <f>IFERROR(Table143[[#This Row],[LAST SALE PRICE PER ITEM]]*Table143[[#This Row],[TOTAL BASE STOCK QUANTITY]], "")</f>
        <v/>
      </c>
      <c r="Y174" s="64" t="str">
        <f>IF(O174="",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4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4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4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4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4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4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4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4" s="65" t="str">
        <f>IFERROR(Table143[[#This Row],[SALE PRICE PER ITEM]]*Table143[[#This Row],[TOTAL REMAINING STOCK QUANTITY]],"")</f>
        <v/>
      </c>
      <c r="AH174" s="60"/>
    </row>
    <row r="175" spans="2:34" ht="18.600000000000001" thickBot="1" x14ac:dyDescent="0.3">
      <c r="B175" s="34" t="s">
        <v>639</v>
      </c>
      <c r="C175" s="61"/>
      <c r="D175" s="86" t="str">
        <f>IF(Table143[[#This Row],[TOTAL BASE STOCK QUANTITY]]= "", "", IF(Table143[[#This Row],[TOTAL BASE STOCK QUANTITY]] &lt;1,"Out of Stock","Avaliable"))</f>
        <v/>
      </c>
      <c r="E175" s="62"/>
      <c r="F175" s="62"/>
      <c r="G175" s="61"/>
      <c r="H175" s="94"/>
      <c r="I175" s="101"/>
      <c r="J175" s="119"/>
      <c r="K17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5" s="72" t="str">
        <f>IFERROR(IF(NOT(ISBLANK(Table143[[#This Row],[BASE PRICE PER ITEM2]])), Table143[[#This Row],[BASE PRICE PER ITEM2]] + $M$2, ""), "")</f>
        <v/>
      </c>
      <c r="M175" s="114"/>
      <c r="N175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5" s="63"/>
      <c r="P175" s="63"/>
      <c r="Q175" s="63"/>
      <c r="R175" s="63"/>
      <c r="S175" s="63"/>
      <c r="T175" s="63"/>
      <c r="U175" s="63"/>
      <c r="V175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5" s="65" t="str">
        <f>IFERROR(Table143[[#This Row],[BASE PRICE PER ITEM2]]*Table143[[#This Row],[TOTAL BASE STOCK QUANTITY]],"")</f>
        <v/>
      </c>
      <c r="X175" s="65" t="str">
        <f>IFERROR(Table143[[#This Row],[LAST SALE PRICE PER ITEM]]*Table143[[#This Row],[TOTAL BASE STOCK QUANTITY]], "")</f>
        <v/>
      </c>
      <c r="Y175" s="64" t="str">
        <f>IF(O175="",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5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5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5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5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5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5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5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5" s="65" t="str">
        <f>IFERROR(Table143[[#This Row],[SALE PRICE PER ITEM]]*Table143[[#This Row],[TOTAL REMAINING STOCK QUANTITY]],"")</f>
        <v/>
      </c>
      <c r="AH175" s="60"/>
    </row>
    <row r="176" spans="2:34" ht="18.600000000000001" thickBot="1" x14ac:dyDescent="0.3">
      <c r="B176" s="34" t="s">
        <v>640</v>
      </c>
      <c r="C176" s="61"/>
      <c r="D176" s="86" t="str">
        <f>IF(Table143[[#This Row],[TOTAL BASE STOCK QUANTITY]]= "", "", IF(Table143[[#This Row],[TOTAL BASE STOCK QUANTITY]] &lt;1,"Out of Stock","Avaliable"))</f>
        <v/>
      </c>
      <c r="E176" s="62"/>
      <c r="F176" s="62"/>
      <c r="G176" s="61"/>
      <c r="H176" s="94"/>
      <c r="I176" s="101"/>
      <c r="J176" s="119"/>
      <c r="K17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6" s="72" t="str">
        <f>IFERROR(IF(NOT(ISBLANK(Table143[[#This Row],[BASE PRICE PER ITEM2]])), Table143[[#This Row],[BASE PRICE PER ITEM2]] + $M$2, ""), "")</f>
        <v/>
      </c>
      <c r="M176" s="114"/>
      <c r="N176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6" s="63"/>
      <c r="P176" s="63"/>
      <c r="Q176" s="63"/>
      <c r="R176" s="63"/>
      <c r="S176" s="63"/>
      <c r="T176" s="63"/>
      <c r="U176" s="63"/>
      <c r="V176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6" s="65" t="str">
        <f>IFERROR(Table143[[#This Row],[BASE PRICE PER ITEM2]]*Table143[[#This Row],[TOTAL BASE STOCK QUANTITY]],"")</f>
        <v/>
      </c>
      <c r="X176" s="65" t="str">
        <f>IFERROR(Table143[[#This Row],[LAST SALE PRICE PER ITEM]]*Table143[[#This Row],[TOTAL BASE STOCK QUANTITY]], "")</f>
        <v/>
      </c>
      <c r="Y176" s="64" t="str">
        <f>IF(O176="",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6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6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6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6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6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6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6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6" s="65" t="str">
        <f>IFERROR(Table143[[#This Row],[SALE PRICE PER ITEM]]*Table143[[#This Row],[TOTAL REMAINING STOCK QUANTITY]],"")</f>
        <v/>
      </c>
      <c r="AH176" s="60"/>
    </row>
    <row r="177" spans="2:34" ht="18.600000000000001" thickBot="1" x14ac:dyDescent="0.3">
      <c r="B177" s="34" t="s">
        <v>641</v>
      </c>
      <c r="C177" s="61"/>
      <c r="D177" s="86" t="str">
        <f>IF(Table143[[#This Row],[TOTAL BASE STOCK QUANTITY]]= "", "", IF(Table143[[#This Row],[TOTAL BASE STOCK QUANTITY]] &lt;1,"Out of Stock","Avaliable"))</f>
        <v/>
      </c>
      <c r="E177" s="62"/>
      <c r="F177" s="62"/>
      <c r="G177" s="61"/>
      <c r="H177" s="94"/>
      <c r="I177" s="101"/>
      <c r="J177" s="119"/>
      <c r="K17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7" s="72" t="str">
        <f>IFERROR(IF(NOT(ISBLANK(Table143[[#This Row],[BASE PRICE PER ITEM2]])), Table143[[#This Row],[BASE PRICE PER ITEM2]] + $M$2, ""), "")</f>
        <v/>
      </c>
      <c r="M177" s="114"/>
      <c r="N177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7" s="63"/>
      <c r="P177" s="63"/>
      <c r="Q177" s="63"/>
      <c r="R177" s="63"/>
      <c r="S177" s="63"/>
      <c r="T177" s="63"/>
      <c r="U177" s="63"/>
      <c r="V177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7" s="65" t="str">
        <f>IFERROR(Table143[[#This Row],[BASE PRICE PER ITEM2]]*Table143[[#This Row],[TOTAL BASE STOCK QUANTITY]],"")</f>
        <v/>
      </c>
      <c r="X177" s="65" t="str">
        <f>IFERROR(Table143[[#This Row],[LAST SALE PRICE PER ITEM]]*Table143[[#This Row],[TOTAL BASE STOCK QUANTITY]], "")</f>
        <v/>
      </c>
      <c r="Y177" s="64" t="str">
        <f>IF(O177="",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7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7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7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7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7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7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7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7" s="65" t="str">
        <f>IFERROR(Table143[[#This Row],[SALE PRICE PER ITEM]]*Table143[[#This Row],[TOTAL REMAINING STOCK QUANTITY]],"")</f>
        <v/>
      </c>
      <c r="AH177" s="60"/>
    </row>
    <row r="178" spans="2:34" ht="18.600000000000001" thickBot="1" x14ac:dyDescent="0.3">
      <c r="B178" s="34" t="s">
        <v>642</v>
      </c>
      <c r="C178" s="61"/>
      <c r="D178" s="86" t="str">
        <f>IF(Table143[[#This Row],[TOTAL BASE STOCK QUANTITY]]= "", "", IF(Table143[[#This Row],[TOTAL BASE STOCK QUANTITY]] &lt;1,"Out of Stock","Avaliable"))</f>
        <v/>
      </c>
      <c r="E178" s="62"/>
      <c r="F178" s="62"/>
      <c r="G178" s="61"/>
      <c r="H178" s="94"/>
      <c r="I178" s="101"/>
      <c r="J178" s="119"/>
      <c r="K17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8" s="72" t="str">
        <f>IFERROR(IF(NOT(ISBLANK(Table143[[#This Row],[BASE PRICE PER ITEM2]])), Table143[[#This Row],[BASE PRICE PER ITEM2]] + $M$2, ""), "")</f>
        <v/>
      </c>
      <c r="M178" s="114"/>
      <c r="N178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8" s="63"/>
      <c r="P178" s="63"/>
      <c r="Q178" s="63"/>
      <c r="R178" s="63"/>
      <c r="S178" s="63"/>
      <c r="T178" s="63"/>
      <c r="U178" s="63"/>
      <c r="V178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8" s="65" t="str">
        <f>IFERROR(Table143[[#This Row],[BASE PRICE PER ITEM2]]*Table143[[#This Row],[TOTAL BASE STOCK QUANTITY]],"")</f>
        <v/>
      </c>
      <c r="X178" s="65" t="str">
        <f>IFERROR(Table143[[#This Row],[LAST SALE PRICE PER ITEM]]*Table143[[#This Row],[TOTAL BASE STOCK QUANTITY]], "")</f>
        <v/>
      </c>
      <c r="Y178" s="64" t="str">
        <f>IF(O178="",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8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8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8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8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8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8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8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8" s="65" t="str">
        <f>IFERROR(Table143[[#This Row],[SALE PRICE PER ITEM]]*Table143[[#This Row],[TOTAL REMAINING STOCK QUANTITY]],"")</f>
        <v/>
      </c>
      <c r="AH178" s="60"/>
    </row>
    <row r="179" spans="2:34" ht="18.600000000000001" thickBot="1" x14ac:dyDescent="0.3">
      <c r="B179" s="34" t="s">
        <v>643</v>
      </c>
      <c r="C179" s="61"/>
      <c r="D179" s="86" t="str">
        <f>IF(Table143[[#This Row],[TOTAL BASE STOCK QUANTITY]]= "", "", IF(Table143[[#This Row],[TOTAL BASE STOCK QUANTITY]] &lt;1,"Out of Stock","Avaliable"))</f>
        <v/>
      </c>
      <c r="E179" s="62"/>
      <c r="F179" s="62"/>
      <c r="G179" s="61"/>
      <c r="H179" s="94"/>
      <c r="I179" s="101"/>
      <c r="J179" s="119"/>
      <c r="K17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79" s="72" t="str">
        <f>IFERROR(IF(NOT(ISBLANK(Table143[[#This Row],[BASE PRICE PER ITEM2]])), Table143[[#This Row],[BASE PRICE PER ITEM2]] + $M$2, ""), "")</f>
        <v/>
      </c>
      <c r="M179" s="114"/>
      <c r="N179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79" s="63"/>
      <c r="P179" s="63"/>
      <c r="Q179" s="63"/>
      <c r="R179" s="63"/>
      <c r="S179" s="63"/>
      <c r="T179" s="63"/>
      <c r="U179" s="63"/>
      <c r="V179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79" s="65" t="str">
        <f>IFERROR(Table143[[#This Row],[BASE PRICE PER ITEM2]]*Table143[[#This Row],[TOTAL BASE STOCK QUANTITY]],"")</f>
        <v/>
      </c>
      <c r="X179" s="65" t="str">
        <f>IFERROR(Table143[[#This Row],[LAST SALE PRICE PER ITEM]]*Table143[[#This Row],[TOTAL BASE STOCK QUANTITY]], "")</f>
        <v/>
      </c>
      <c r="Y179" s="64" t="str">
        <f>IF(O179="",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79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79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79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79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79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79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79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79" s="65" t="str">
        <f>IFERROR(Table143[[#This Row],[SALE PRICE PER ITEM]]*Table143[[#This Row],[TOTAL REMAINING STOCK QUANTITY]],"")</f>
        <v/>
      </c>
      <c r="AH179" s="60"/>
    </row>
    <row r="180" spans="2:34" ht="18.600000000000001" thickBot="1" x14ac:dyDescent="0.3">
      <c r="B180" s="34" t="s">
        <v>644</v>
      </c>
      <c r="C180" s="61"/>
      <c r="D180" s="86" t="str">
        <f>IF(Table143[[#This Row],[TOTAL BASE STOCK QUANTITY]]= "", "", IF(Table143[[#This Row],[TOTAL BASE STOCK QUANTITY]] &lt;1,"Out of Stock","Avaliable"))</f>
        <v/>
      </c>
      <c r="E180" s="62"/>
      <c r="F180" s="62"/>
      <c r="G180" s="61"/>
      <c r="H180" s="94"/>
      <c r="I180" s="101"/>
      <c r="J180" s="119"/>
      <c r="K18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0" s="72" t="str">
        <f>IFERROR(IF(NOT(ISBLANK(Table143[[#This Row],[BASE PRICE PER ITEM2]])), Table143[[#This Row],[BASE PRICE PER ITEM2]] + $M$2, ""), "")</f>
        <v/>
      </c>
      <c r="M180" s="114"/>
      <c r="N180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0" s="63"/>
      <c r="P180" s="63"/>
      <c r="Q180" s="63"/>
      <c r="R180" s="63"/>
      <c r="S180" s="63"/>
      <c r="T180" s="63"/>
      <c r="U180" s="63"/>
      <c r="V180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0" s="65" t="str">
        <f>IFERROR(Table143[[#This Row],[BASE PRICE PER ITEM2]]*Table143[[#This Row],[TOTAL BASE STOCK QUANTITY]],"")</f>
        <v/>
      </c>
      <c r="X180" s="65" t="str">
        <f>IFERROR(Table143[[#This Row],[LAST SALE PRICE PER ITEM]]*Table143[[#This Row],[TOTAL BASE STOCK QUANTITY]], "")</f>
        <v/>
      </c>
      <c r="Y180" s="64" t="str">
        <f>IF(O180="",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0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0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0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0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0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0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0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0" s="65" t="str">
        <f>IFERROR(Table143[[#This Row],[SALE PRICE PER ITEM]]*Table143[[#This Row],[TOTAL REMAINING STOCK QUANTITY]],"")</f>
        <v/>
      </c>
      <c r="AH180" s="60"/>
    </row>
    <row r="181" spans="2:34" ht="18.600000000000001" thickBot="1" x14ac:dyDescent="0.3">
      <c r="B181" s="34" t="s">
        <v>645</v>
      </c>
      <c r="C181" s="61"/>
      <c r="D181" s="86" t="str">
        <f>IF(Table143[[#This Row],[TOTAL BASE STOCK QUANTITY]]= "", "", IF(Table143[[#This Row],[TOTAL BASE STOCK QUANTITY]] &lt;1,"Out of Stock","Avaliable"))</f>
        <v/>
      </c>
      <c r="E181" s="62"/>
      <c r="F181" s="62"/>
      <c r="G181" s="61"/>
      <c r="H181" s="94"/>
      <c r="I181" s="101"/>
      <c r="J181" s="119"/>
      <c r="K18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1" s="72" t="str">
        <f>IFERROR(IF(NOT(ISBLANK(Table143[[#This Row],[BASE PRICE PER ITEM2]])), Table143[[#This Row],[BASE PRICE PER ITEM2]] + $M$2, ""), "")</f>
        <v/>
      </c>
      <c r="M181" s="114"/>
      <c r="N181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1" s="63"/>
      <c r="P181" s="63"/>
      <c r="Q181" s="63"/>
      <c r="R181" s="63"/>
      <c r="S181" s="63"/>
      <c r="T181" s="63"/>
      <c r="U181" s="63"/>
      <c r="V181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1" s="65" t="str">
        <f>IFERROR(Table143[[#This Row],[BASE PRICE PER ITEM2]]*Table143[[#This Row],[TOTAL BASE STOCK QUANTITY]],"")</f>
        <v/>
      </c>
      <c r="X181" s="65" t="str">
        <f>IFERROR(Table143[[#This Row],[LAST SALE PRICE PER ITEM]]*Table143[[#This Row],[TOTAL BASE STOCK QUANTITY]], "")</f>
        <v/>
      </c>
      <c r="Y181" s="64" t="str">
        <f>IF(O181="",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1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1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1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1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1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1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1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1" s="65" t="str">
        <f>IFERROR(Table143[[#This Row],[SALE PRICE PER ITEM]]*Table143[[#This Row],[TOTAL REMAINING STOCK QUANTITY]],"")</f>
        <v/>
      </c>
      <c r="AH181" s="60"/>
    </row>
    <row r="182" spans="2:34" ht="18.600000000000001" thickBot="1" x14ac:dyDescent="0.3">
      <c r="B182" s="34" t="s">
        <v>646</v>
      </c>
      <c r="C182" s="61"/>
      <c r="D182" s="86" t="str">
        <f>IF(Table143[[#This Row],[TOTAL BASE STOCK QUANTITY]]= "", "", IF(Table143[[#This Row],[TOTAL BASE STOCK QUANTITY]] &lt;1,"Out of Stock","Avaliable"))</f>
        <v/>
      </c>
      <c r="E182" s="62"/>
      <c r="F182" s="62"/>
      <c r="G182" s="61"/>
      <c r="H182" s="94"/>
      <c r="I182" s="101"/>
      <c r="J182" s="119"/>
      <c r="K18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2" s="72" t="str">
        <f>IFERROR(IF(NOT(ISBLANK(Table143[[#This Row],[BASE PRICE PER ITEM2]])), Table143[[#This Row],[BASE PRICE PER ITEM2]] + $M$2, ""), "")</f>
        <v/>
      </c>
      <c r="M182" s="114"/>
      <c r="N182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2" s="63"/>
      <c r="P182" s="63"/>
      <c r="Q182" s="63"/>
      <c r="R182" s="63"/>
      <c r="S182" s="63"/>
      <c r="T182" s="63"/>
      <c r="U182" s="63"/>
      <c r="V182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2" s="65" t="str">
        <f>IFERROR(Table143[[#This Row],[BASE PRICE PER ITEM2]]*Table143[[#This Row],[TOTAL BASE STOCK QUANTITY]],"")</f>
        <v/>
      </c>
      <c r="X182" s="65" t="str">
        <f>IFERROR(Table143[[#This Row],[LAST SALE PRICE PER ITEM]]*Table143[[#This Row],[TOTAL BASE STOCK QUANTITY]], "")</f>
        <v/>
      </c>
      <c r="Y182" s="64" t="str">
        <f>IF(O182="",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2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2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2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2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2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2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2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2" s="65" t="str">
        <f>IFERROR(Table143[[#This Row],[SALE PRICE PER ITEM]]*Table143[[#This Row],[TOTAL REMAINING STOCK QUANTITY]],"")</f>
        <v/>
      </c>
      <c r="AH182" s="60"/>
    </row>
    <row r="183" spans="2:34" ht="18.600000000000001" thickBot="1" x14ac:dyDescent="0.3">
      <c r="B183" s="34" t="s">
        <v>647</v>
      </c>
      <c r="C183" s="61"/>
      <c r="D183" s="86" t="str">
        <f>IF(Table143[[#This Row],[TOTAL BASE STOCK QUANTITY]]= "", "", IF(Table143[[#This Row],[TOTAL BASE STOCK QUANTITY]] &lt;1,"Out of Stock","Avaliable"))</f>
        <v/>
      </c>
      <c r="E183" s="62"/>
      <c r="F183" s="62"/>
      <c r="G183" s="61"/>
      <c r="H183" s="94"/>
      <c r="I183" s="101"/>
      <c r="J183" s="119"/>
      <c r="K18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3" s="72" t="str">
        <f>IFERROR(IF(NOT(ISBLANK(Table143[[#This Row],[BASE PRICE PER ITEM2]])), Table143[[#This Row],[BASE PRICE PER ITEM2]] + $M$2, ""), "")</f>
        <v/>
      </c>
      <c r="M183" s="114"/>
      <c r="N183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3" s="63"/>
      <c r="P183" s="63"/>
      <c r="Q183" s="63"/>
      <c r="R183" s="63"/>
      <c r="S183" s="63"/>
      <c r="T183" s="63"/>
      <c r="U183" s="63"/>
      <c r="V183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3" s="65" t="str">
        <f>IFERROR(Table143[[#This Row],[BASE PRICE PER ITEM2]]*Table143[[#This Row],[TOTAL BASE STOCK QUANTITY]],"")</f>
        <v/>
      </c>
      <c r="X183" s="65" t="str">
        <f>IFERROR(Table143[[#This Row],[LAST SALE PRICE PER ITEM]]*Table143[[#This Row],[TOTAL BASE STOCK QUANTITY]], "")</f>
        <v/>
      </c>
      <c r="Y183" s="64" t="str">
        <f>IF(O183="",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3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3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3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3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3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3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3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3" s="65" t="str">
        <f>IFERROR(Table143[[#This Row],[SALE PRICE PER ITEM]]*Table143[[#This Row],[TOTAL REMAINING STOCK QUANTITY]],"")</f>
        <v/>
      </c>
      <c r="AH183" s="60"/>
    </row>
    <row r="184" spans="2:34" ht="18.600000000000001" thickBot="1" x14ac:dyDescent="0.3">
      <c r="B184" s="34" t="s">
        <v>648</v>
      </c>
      <c r="C184" s="61"/>
      <c r="D184" s="86" t="str">
        <f>IF(Table143[[#This Row],[TOTAL BASE STOCK QUANTITY]]= "", "", IF(Table143[[#This Row],[TOTAL BASE STOCK QUANTITY]] &lt;1,"Out of Stock","Avaliable"))</f>
        <v/>
      </c>
      <c r="E184" s="62"/>
      <c r="F184" s="62"/>
      <c r="G184" s="61"/>
      <c r="H184" s="94"/>
      <c r="I184" s="101"/>
      <c r="J184" s="119"/>
      <c r="K18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4" s="72" t="str">
        <f>IFERROR(IF(NOT(ISBLANK(Table143[[#This Row],[BASE PRICE PER ITEM2]])), Table143[[#This Row],[BASE PRICE PER ITEM2]] + $M$2, ""), "")</f>
        <v/>
      </c>
      <c r="M184" s="114"/>
      <c r="N184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4" s="63"/>
      <c r="P184" s="63"/>
      <c r="Q184" s="63"/>
      <c r="R184" s="63"/>
      <c r="S184" s="63"/>
      <c r="T184" s="63"/>
      <c r="U184" s="63"/>
      <c r="V184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4" s="65" t="str">
        <f>IFERROR(Table143[[#This Row],[BASE PRICE PER ITEM2]]*Table143[[#This Row],[TOTAL BASE STOCK QUANTITY]],"")</f>
        <v/>
      </c>
      <c r="X184" s="65" t="str">
        <f>IFERROR(Table143[[#This Row],[LAST SALE PRICE PER ITEM]]*Table143[[#This Row],[TOTAL BASE STOCK QUANTITY]], "")</f>
        <v/>
      </c>
      <c r="Y184" s="64" t="str">
        <f>IF(O184="",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4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4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4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4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4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4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4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4" s="65" t="str">
        <f>IFERROR(Table143[[#This Row],[SALE PRICE PER ITEM]]*Table143[[#This Row],[TOTAL REMAINING STOCK QUANTITY]],"")</f>
        <v/>
      </c>
      <c r="AH184" s="60"/>
    </row>
    <row r="185" spans="2:34" ht="18.600000000000001" thickBot="1" x14ac:dyDescent="0.3">
      <c r="B185" s="34" t="s">
        <v>649</v>
      </c>
      <c r="C185" s="61"/>
      <c r="D185" s="86" t="str">
        <f>IF(Table143[[#This Row],[TOTAL BASE STOCK QUANTITY]]= "", "", IF(Table143[[#This Row],[TOTAL BASE STOCK QUANTITY]] &lt;1,"Out of Stock","Avaliable"))</f>
        <v/>
      </c>
      <c r="E185" s="62"/>
      <c r="F185" s="62"/>
      <c r="G185" s="61"/>
      <c r="H185" s="94"/>
      <c r="I185" s="101"/>
      <c r="J185" s="119"/>
      <c r="K18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5" s="72" t="str">
        <f>IFERROR(IF(NOT(ISBLANK(Table143[[#This Row],[BASE PRICE PER ITEM2]])), Table143[[#This Row],[BASE PRICE PER ITEM2]] + $M$2, ""), "")</f>
        <v/>
      </c>
      <c r="M185" s="114"/>
      <c r="N185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5" s="63"/>
      <c r="P185" s="63"/>
      <c r="Q185" s="63"/>
      <c r="R185" s="63"/>
      <c r="S185" s="63"/>
      <c r="T185" s="63"/>
      <c r="U185" s="63"/>
      <c r="V185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5" s="65" t="str">
        <f>IFERROR(Table143[[#This Row],[BASE PRICE PER ITEM2]]*Table143[[#This Row],[TOTAL BASE STOCK QUANTITY]],"")</f>
        <v/>
      </c>
      <c r="X185" s="65" t="str">
        <f>IFERROR(Table143[[#This Row],[LAST SALE PRICE PER ITEM]]*Table143[[#This Row],[TOTAL BASE STOCK QUANTITY]], "")</f>
        <v/>
      </c>
      <c r="Y185" s="64" t="str">
        <f>IF(O185="",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5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5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5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5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5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5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5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5" s="65" t="str">
        <f>IFERROR(Table143[[#This Row],[SALE PRICE PER ITEM]]*Table143[[#This Row],[TOTAL REMAINING STOCK QUANTITY]],"")</f>
        <v/>
      </c>
      <c r="AH185" s="60"/>
    </row>
    <row r="186" spans="2:34" ht="18.600000000000001" thickBot="1" x14ac:dyDescent="0.3">
      <c r="B186" s="34" t="s">
        <v>650</v>
      </c>
      <c r="C186" s="61"/>
      <c r="D186" s="86" t="str">
        <f>IF(Table143[[#This Row],[TOTAL BASE STOCK QUANTITY]]= "", "", IF(Table143[[#This Row],[TOTAL BASE STOCK QUANTITY]] &lt;1,"Out of Stock","Avaliable"))</f>
        <v/>
      </c>
      <c r="E186" s="62"/>
      <c r="F186" s="62"/>
      <c r="G186" s="61"/>
      <c r="H186" s="94"/>
      <c r="I186" s="101"/>
      <c r="J186" s="119"/>
      <c r="K18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6" s="72" t="str">
        <f>IFERROR(IF(NOT(ISBLANK(Table143[[#This Row],[BASE PRICE PER ITEM2]])), Table143[[#This Row],[BASE PRICE PER ITEM2]] + $M$2, ""), "")</f>
        <v/>
      </c>
      <c r="M186" s="114"/>
      <c r="N186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6" s="63"/>
      <c r="P186" s="63"/>
      <c r="Q186" s="63"/>
      <c r="R186" s="63"/>
      <c r="S186" s="63"/>
      <c r="T186" s="63"/>
      <c r="U186" s="63"/>
      <c r="V186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6" s="65" t="str">
        <f>IFERROR(Table143[[#This Row],[BASE PRICE PER ITEM2]]*Table143[[#This Row],[TOTAL BASE STOCK QUANTITY]],"")</f>
        <v/>
      </c>
      <c r="X186" s="65" t="str">
        <f>IFERROR(Table143[[#This Row],[LAST SALE PRICE PER ITEM]]*Table143[[#This Row],[TOTAL BASE STOCK QUANTITY]], "")</f>
        <v/>
      </c>
      <c r="Y186" s="64" t="str">
        <f>IF(O186="",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6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6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6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6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6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6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6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6" s="65" t="str">
        <f>IFERROR(Table143[[#This Row],[SALE PRICE PER ITEM]]*Table143[[#This Row],[TOTAL REMAINING STOCK QUANTITY]],"")</f>
        <v/>
      </c>
      <c r="AH186" s="60"/>
    </row>
    <row r="187" spans="2:34" ht="18.600000000000001" thickBot="1" x14ac:dyDescent="0.3">
      <c r="B187" s="34" t="s">
        <v>651</v>
      </c>
      <c r="C187" s="61"/>
      <c r="D187" s="86" t="str">
        <f>IF(Table143[[#This Row],[TOTAL BASE STOCK QUANTITY]]= "", "", IF(Table143[[#This Row],[TOTAL BASE STOCK QUANTITY]] &lt;1,"Out of Stock","Avaliable"))</f>
        <v/>
      </c>
      <c r="E187" s="62"/>
      <c r="F187" s="62"/>
      <c r="G187" s="61"/>
      <c r="H187" s="94"/>
      <c r="I187" s="101"/>
      <c r="J187" s="119"/>
      <c r="K18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7" s="72" t="str">
        <f>IFERROR(IF(NOT(ISBLANK(Table143[[#This Row],[BASE PRICE PER ITEM2]])), Table143[[#This Row],[BASE PRICE PER ITEM2]] + $M$2, ""), "")</f>
        <v/>
      </c>
      <c r="M187" s="114"/>
      <c r="N187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7" s="63"/>
      <c r="P187" s="63"/>
      <c r="Q187" s="63"/>
      <c r="R187" s="63"/>
      <c r="S187" s="63"/>
      <c r="T187" s="63"/>
      <c r="U187" s="63"/>
      <c r="V187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7" s="65" t="str">
        <f>IFERROR(Table143[[#This Row],[BASE PRICE PER ITEM2]]*Table143[[#This Row],[TOTAL BASE STOCK QUANTITY]],"")</f>
        <v/>
      </c>
      <c r="X187" s="65" t="str">
        <f>IFERROR(Table143[[#This Row],[LAST SALE PRICE PER ITEM]]*Table143[[#This Row],[TOTAL BASE STOCK QUANTITY]], "")</f>
        <v/>
      </c>
      <c r="Y187" s="64" t="str">
        <f>IF(O187="",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7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7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7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7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7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7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7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7" s="65" t="str">
        <f>IFERROR(Table143[[#This Row],[SALE PRICE PER ITEM]]*Table143[[#This Row],[TOTAL REMAINING STOCK QUANTITY]],"")</f>
        <v/>
      </c>
      <c r="AH187" s="60"/>
    </row>
    <row r="188" spans="2:34" ht="18.600000000000001" thickBot="1" x14ac:dyDescent="0.3">
      <c r="B188" s="34" t="s">
        <v>652</v>
      </c>
      <c r="C188" s="61"/>
      <c r="D188" s="86" t="str">
        <f>IF(Table143[[#This Row],[TOTAL BASE STOCK QUANTITY]]= "", "", IF(Table143[[#This Row],[TOTAL BASE STOCK QUANTITY]] &lt;1,"Out of Stock","Avaliable"))</f>
        <v/>
      </c>
      <c r="E188" s="62"/>
      <c r="F188" s="62"/>
      <c r="G188" s="61"/>
      <c r="H188" s="94"/>
      <c r="I188" s="101"/>
      <c r="J188" s="119"/>
      <c r="K18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8" s="72" t="str">
        <f>IFERROR(IF(NOT(ISBLANK(Table143[[#This Row],[BASE PRICE PER ITEM2]])), Table143[[#This Row],[BASE PRICE PER ITEM2]] + $M$2, ""), "")</f>
        <v/>
      </c>
      <c r="M188" s="114"/>
      <c r="N188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8" s="63"/>
      <c r="P188" s="63"/>
      <c r="Q188" s="63"/>
      <c r="R188" s="63"/>
      <c r="S188" s="63"/>
      <c r="T188" s="63"/>
      <c r="U188" s="63"/>
      <c r="V188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8" s="65" t="str">
        <f>IFERROR(Table143[[#This Row],[BASE PRICE PER ITEM2]]*Table143[[#This Row],[TOTAL BASE STOCK QUANTITY]],"")</f>
        <v/>
      </c>
      <c r="X188" s="65" t="str">
        <f>IFERROR(Table143[[#This Row],[LAST SALE PRICE PER ITEM]]*Table143[[#This Row],[TOTAL BASE STOCK QUANTITY]], "")</f>
        <v/>
      </c>
      <c r="Y188" s="64" t="str">
        <f>IF(O188="",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8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8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8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8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8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8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8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8" s="65" t="str">
        <f>IFERROR(Table143[[#This Row],[SALE PRICE PER ITEM]]*Table143[[#This Row],[TOTAL REMAINING STOCK QUANTITY]],"")</f>
        <v/>
      </c>
      <c r="AH188" s="60"/>
    </row>
    <row r="189" spans="2:34" ht="18.600000000000001" thickBot="1" x14ac:dyDescent="0.3">
      <c r="B189" s="34" t="s">
        <v>653</v>
      </c>
      <c r="C189" s="61"/>
      <c r="D189" s="86" t="str">
        <f>IF(Table143[[#This Row],[TOTAL BASE STOCK QUANTITY]]= "", "", IF(Table143[[#This Row],[TOTAL BASE STOCK QUANTITY]] &lt;1,"Out of Stock","Avaliable"))</f>
        <v/>
      </c>
      <c r="E189" s="62"/>
      <c r="F189" s="62"/>
      <c r="G189" s="61"/>
      <c r="H189" s="94"/>
      <c r="I189" s="101"/>
      <c r="J189" s="119"/>
      <c r="K18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89" s="72" t="str">
        <f>IFERROR(IF(NOT(ISBLANK(Table143[[#This Row],[BASE PRICE PER ITEM2]])), Table143[[#This Row],[BASE PRICE PER ITEM2]] + $M$2, ""), "")</f>
        <v/>
      </c>
      <c r="M189" s="114"/>
      <c r="N189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89" s="63"/>
      <c r="P189" s="63"/>
      <c r="Q189" s="63"/>
      <c r="R189" s="63"/>
      <c r="S189" s="63"/>
      <c r="T189" s="63"/>
      <c r="U189" s="63"/>
      <c r="V189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89" s="65" t="str">
        <f>IFERROR(Table143[[#This Row],[BASE PRICE PER ITEM2]]*Table143[[#This Row],[TOTAL BASE STOCK QUANTITY]],"")</f>
        <v/>
      </c>
      <c r="X189" s="65" t="str">
        <f>IFERROR(Table143[[#This Row],[LAST SALE PRICE PER ITEM]]*Table143[[#This Row],[TOTAL BASE STOCK QUANTITY]], "")</f>
        <v/>
      </c>
      <c r="Y189" s="64" t="str">
        <f>IF(O189="",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89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89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89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89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89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89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89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89" s="65" t="str">
        <f>IFERROR(Table143[[#This Row],[SALE PRICE PER ITEM]]*Table143[[#This Row],[TOTAL REMAINING STOCK QUANTITY]],"")</f>
        <v/>
      </c>
      <c r="AH189" s="60"/>
    </row>
    <row r="190" spans="2:34" ht="18.600000000000001" thickBot="1" x14ac:dyDescent="0.3">
      <c r="B190" s="34" t="s">
        <v>654</v>
      </c>
      <c r="C190" s="61"/>
      <c r="D190" s="86" t="str">
        <f>IF(Table143[[#This Row],[TOTAL BASE STOCK QUANTITY]]= "", "", IF(Table143[[#This Row],[TOTAL BASE STOCK QUANTITY]] &lt;1,"Out of Stock","Avaliable"))</f>
        <v/>
      </c>
      <c r="E190" s="62"/>
      <c r="F190" s="62"/>
      <c r="G190" s="61"/>
      <c r="H190" s="94"/>
      <c r="I190" s="101"/>
      <c r="J190" s="119"/>
      <c r="K19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0" s="72" t="str">
        <f>IFERROR(IF(NOT(ISBLANK(Table143[[#This Row],[BASE PRICE PER ITEM2]])), Table143[[#This Row],[BASE PRICE PER ITEM2]] + $M$2, ""), "")</f>
        <v/>
      </c>
      <c r="M190" s="114"/>
      <c r="N190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0" s="63"/>
      <c r="P190" s="63"/>
      <c r="Q190" s="63"/>
      <c r="R190" s="63"/>
      <c r="S190" s="63"/>
      <c r="T190" s="63"/>
      <c r="U190" s="63"/>
      <c r="V190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0" s="65" t="str">
        <f>IFERROR(Table143[[#This Row],[BASE PRICE PER ITEM2]]*Table143[[#This Row],[TOTAL BASE STOCK QUANTITY]],"")</f>
        <v/>
      </c>
      <c r="X190" s="65" t="str">
        <f>IFERROR(Table143[[#This Row],[LAST SALE PRICE PER ITEM]]*Table143[[#This Row],[TOTAL BASE STOCK QUANTITY]], "")</f>
        <v/>
      </c>
      <c r="Y190" s="64" t="str">
        <f>IF(O190="",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0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0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0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0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0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0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0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0" s="65" t="str">
        <f>IFERROR(Table143[[#This Row],[SALE PRICE PER ITEM]]*Table143[[#This Row],[TOTAL REMAINING STOCK QUANTITY]],"")</f>
        <v/>
      </c>
      <c r="AH190" s="60"/>
    </row>
    <row r="191" spans="2:34" ht="18.600000000000001" thickBot="1" x14ac:dyDescent="0.3">
      <c r="B191" s="34" t="s">
        <v>655</v>
      </c>
      <c r="C191" s="61"/>
      <c r="D191" s="86" t="str">
        <f>IF(Table143[[#This Row],[TOTAL BASE STOCK QUANTITY]]= "", "", IF(Table143[[#This Row],[TOTAL BASE STOCK QUANTITY]] &lt;1,"Out of Stock","Avaliable"))</f>
        <v/>
      </c>
      <c r="E191" s="62"/>
      <c r="F191" s="62"/>
      <c r="G191" s="61"/>
      <c r="H191" s="94"/>
      <c r="I191" s="101"/>
      <c r="J191" s="119"/>
      <c r="K19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1" s="72" t="str">
        <f>IFERROR(IF(NOT(ISBLANK(Table143[[#This Row],[BASE PRICE PER ITEM2]])), Table143[[#This Row],[BASE PRICE PER ITEM2]] + $M$2, ""), "")</f>
        <v/>
      </c>
      <c r="M191" s="114"/>
      <c r="N191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1" s="63"/>
      <c r="P191" s="63"/>
      <c r="Q191" s="63"/>
      <c r="R191" s="63"/>
      <c r="S191" s="63"/>
      <c r="T191" s="63"/>
      <c r="U191" s="63"/>
      <c r="V191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1" s="65" t="str">
        <f>IFERROR(Table143[[#This Row],[BASE PRICE PER ITEM2]]*Table143[[#This Row],[TOTAL BASE STOCK QUANTITY]],"")</f>
        <v/>
      </c>
      <c r="X191" s="65" t="str">
        <f>IFERROR(Table143[[#This Row],[LAST SALE PRICE PER ITEM]]*Table143[[#This Row],[TOTAL BASE STOCK QUANTITY]], "")</f>
        <v/>
      </c>
      <c r="Y191" s="64" t="str">
        <f>IF(O191="",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1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1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1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1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1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1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1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1" s="65" t="str">
        <f>IFERROR(Table143[[#This Row],[SALE PRICE PER ITEM]]*Table143[[#This Row],[TOTAL REMAINING STOCK QUANTITY]],"")</f>
        <v/>
      </c>
      <c r="AH191" s="60"/>
    </row>
    <row r="192" spans="2:34" ht="18.600000000000001" thickBot="1" x14ac:dyDescent="0.3">
      <c r="B192" s="34" t="s">
        <v>656</v>
      </c>
      <c r="C192" s="61"/>
      <c r="D192" s="86" t="str">
        <f>IF(Table143[[#This Row],[TOTAL BASE STOCK QUANTITY]]= "", "", IF(Table143[[#This Row],[TOTAL BASE STOCK QUANTITY]] &lt;1,"Out of Stock","Avaliable"))</f>
        <v/>
      </c>
      <c r="E192" s="62"/>
      <c r="F192" s="62"/>
      <c r="G192" s="61"/>
      <c r="H192" s="94"/>
      <c r="I192" s="101"/>
      <c r="J192" s="119"/>
      <c r="K19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2" s="72" t="str">
        <f>IFERROR(IF(NOT(ISBLANK(Table143[[#This Row],[BASE PRICE PER ITEM2]])), Table143[[#This Row],[BASE PRICE PER ITEM2]] + $M$2, ""), "")</f>
        <v/>
      </c>
      <c r="M192" s="114"/>
      <c r="N192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2" s="63"/>
      <c r="P192" s="63"/>
      <c r="Q192" s="63"/>
      <c r="R192" s="63"/>
      <c r="S192" s="63"/>
      <c r="T192" s="63"/>
      <c r="U192" s="63"/>
      <c r="V192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2" s="65" t="str">
        <f>IFERROR(Table143[[#This Row],[BASE PRICE PER ITEM2]]*Table143[[#This Row],[TOTAL BASE STOCK QUANTITY]],"")</f>
        <v/>
      </c>
      <c r="X192" s="65" t="str">
        <f>IFERROR(Table143[[#This Row],[LAST SALE PRICE PER ITEM]]*Table143[[#This Row],[TOTAL BASE STOCK QUANTITY]], "")</f>
        <v/>
      </c>
      <c r="Y192" s="64" t="str">
        <f>IF(O192="",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2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2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2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2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2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2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2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2" s="65" t="str">
        <f>IFERROR(Table143[[#This Row],[SALE PRICE PER ITEM]]*Table143[[#This Row],[TOTAL REMAINING STOCK QUANTITY]],"")</f>
        <v/>
      </c>
      <c r="AH192" s="60"/>
    </row>
    <row r="193" spans="2:34" ht="18.600000000000001" thickBot="1" x14ac:dyDescent="0.3">
      <c r="B193" s="34" t="s">
        <v>657</v>
      </c>
      <c r="C193" s="61"/>
      <c r="D193" s="86" t="str">
        <f>IF(Table143[[#This Row],[TOTAL BASE STOCK QUANTITY]]= "", "", IF(Table143[[#This Row],[TOTAL BASE STOCK QUANTITY]] &lt;1,"Out of Stock","Avaliable"))</f>
        <v/>
      </c>
      <c r="E193" s="62"/>
      <c r="F193" s="62"/>
      <c r="G193" s="61"/>
      <c r="H193" s="94"/>
      <c r="I193" s="101"/>
      <c r="J193" s="119"/>
      <c r="K19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3" s="72" t="str">
        <f>IFERROR(IF(NOT(ISBLANK(Table143[[#This Row],[BASE PRICE PER ITEM2]])), Table143[[#This Row],[BASE PRICE PER ITEM2]] + $M$2, ""), "")</f>
        <v/>
      </c>
      <c r="M193" s="114"/>
      <c r="N193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3" s="63"/>
      <c r="P193" s="63"/>
      <c r="Q193" s="63"/>
      <c r="R193" s="63"/>
      <c r="S193" s="63"/>
      <c r="T193" s="63"/>
      <c r="U193" s="63"/>
      <c r="V193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3" s="65" t="str">
        <f>IFERROR(Table143[[#This Row],[BASE PRICE PER ITEM2]]*Table143[[#This Row],[TOTAL BASE STOCK QUANTITY]],"")</f>
        <v/>
      </c>
      <c r="X193" s="65" t="str">
        <f>IFERROR(Table143[[#This Row],[LAST SALE PRICE PER ITEM]]*Table143[[#This Row],[TOTAL BASE STOCK QUANTITY]], "")</f>
        <v/>
      </c>
      <c r="Y193" s="64" t="str">
        <f>IF(O193="",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3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3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3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3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3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3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3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3" s="65" t="str">
        <f>IFERROR(Table143[[#This Row],[SALE PRICE PER ITEM]]*Table143[[#This Row],[TOTAL REMAINING STOCK QUANTITY]],"")</f>
        <v/>
      </c>
      <c r="AH193" s="60"/>
    </row>
    <row r="194" spans="2:34" ht="18.600000000000001" thickBot="1" x14ac:dyDescent="0.3">
      <c r="B194" s="34" t="s">
        <v>658</v>
      </c>
      <c r="C194" s="61"/>
      <c r="D194" s="86" t="str">
        <f>IF(Table143[[#This Row],[TOTAL BASE STOCK QUANTITY]]= "", "", IF(Table143[[#This Row],[TOTAL BASE STOCK QUANTITY]] &lt;1,"Out of Stock","Avaliable"))</f>
        <v/>
      </c>
      <c r="E194" s="62"/>
      <c r="F194" s="62"/>
      <c r="G194" s="61"/>
      <c r="H194" s="94"/>
      <c r="I194" s="101"/>
      <c r="J194" s="119"/>
      <c r="K19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4" s="72" t="str">
        <f>IFERROR(IF(NOT(ISBLANK(Table143[[#This Row],[BASE PRICE PER ITEM2]])), Table143[[#This Row],[BASE PRICE PER ITEM2]] + $M$2, ""), "")</f>
        <v/>
      </c>
      <c r="M194" s="114"/>
      <c r="N194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4" s="63"/>
      <c r="P194" s="63"/>
      <c r="Q194" s="63"/>
      <c r="R194" s="63"/>
      <c r="S194" s="63"/>
      <c r="T194" s="63"/>
      <c r="U194" s="63"/>
      <c r="V194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4" s="65" t="str">
        <f>IFERROR(Table143[[#This Row],[BASE PRICE PER ITEM2]]*Table143[[#This Row],[TOTAL BASE STOCK QUANTITY]],"")</f>
        <v/>
      </c>
      <c r="X194" s="65" t="str">
        <f>IFERROR(Table143[[#This Row],[LAST SALE PRICE PER ITEM]]*Table143[[#This Row],[TOTAL BASE STOCK QUANTITY]], "")</f>
        <v/>
      </c>
      <c r="Y194" s="64" t="str">
        <f>IF(O194="",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4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4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4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4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4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4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4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4" s="65" t="str">
        <f>IFERROR(Table143[[#This Row],[SALE PRICE PER ITEM]]*Table143[[#This Row],[TOTAL REMAINING STOCK QUANTITY]],"")</f>
        <v/>
      </c>
      <c r="AH194" s="60"/>
    </row>
    <row r="195" spans="2:34" ht="18.600000000000001" thickBot="1" x14ac:dyDescent="0.3">
      <c r="B195" s="34" t="s">
        <v>659</v>
      </c>
      <c r="C195" s="61"/>
      <c r="D195" s="86" t="str">
        <f>IF(Table143[[#This Row],[TOTAL BASE STOCK QUANTITY]]= "", "", IF(Table143[[#This Row],[TOTAL BASE STOCK QUANTITY]] &lt;1,"Out of Stock","Avaliable"))</f>
        <v/>
      </c>
      <c r="E195" s="62"/>
      <c r="F195" s="62"/>
      <c r="G195" s="61"/>
      <c r="H195" s="94"/>
      <c r="I195" s="101"/>
      <c r="J195" s="119"/>
      <c r="K19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5" s="72" t="str">
        <f>IFERROR(IF(NOT(ISBLANK(Table143[[#This Row],[BASE PRICE PER ITEM2]])), Table143[[#This Row],[BASE PRICE PER ITEM2]] + $M$2, ""), "")</f>
        <v/>
      </c>
      <c r="M195" s="114"/>
      <c r="N195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5" s="63"/>
      <c r="P195" s="63"/>
      <c r="Q195" s="63"/>
      <c r="R195" s="63"/>
      <c r="S195" s="63"/>
      <c r="T195" s="63"/>
      <c r="U195" s="63"/>
      <c r="V195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5" s="65" t="str">
        <f>IFERROR(Table143[[#This Row],[BASE PRICE PER ITEM2]]*Table143[[#This Row],[TOTAL BASE STOCK QUANTITY]],"")</f>
        <v/>
      </c>
      <c r="X195" s="65" t="str">
        <f>IFERROR(Table143[[#This Row],[LAST SALE PRICE PER ITEM]]*Table143[[#This Row],[TOTAL BASE STOCK QUANTITY]], "")</f>
        <v/>
      </c>
      <c r="Y195" s="64" t="str">
        <f>IF(O195="",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5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5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5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5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5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5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5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5" s="65" t="str">
        <f>IFERROR(Table143[[#This Row],[SALE PRICE PER ITEM]]*Table143[[#This Row],[TOTAL REMAINING STOCK QUANTITY]],"")</f>
        <v/>
      </c>
      <c r="AH195" s="60"/>
    </row>
    <row r="196" spans="2:34" ht="18.600000000000001" thickBot="1" x14ac:dyDescent="0.3">
      <c r="B196" s="34" t="s">
        <v>660</v>
      </c>
      <c r="C196" s="61"/>
      <c r="D196" s="86" t="str">
        <f>IF(Table143[[#This Row],[TOTAL BASE STOCK QUANTITY]]= "", "", IF(Table143[[#This Row],[TOTAL BASE STOCK QUANTITY]] &lt;1,"Out of Stock","Avaliable"))</f>
        <v/>
      </c>
      <c r="E196" s="62"/>
      <c r="F196" s="62"/>
      <c r="G196" s="61"/>
      <c r="H196" s="94"/>
      <c r="I196" s="101"/>
      <c r="J196" s="119"/>
      <c r="K19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6" s="72" t="str">
        <f>IFERROR(IF(NOT(ISBLANK(Table143[[#This Row],[BASE PRICE PER ITEM2]])), Table143[[#This Row],[BASE PRICE PER ITEM2]] + $M$2, ""), "")</f>
        <v/>
      </c>
      <c r="M196" s="114"/>
      <c r="N196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6" s="63"/>
      <c r="P196" s="63"/>
      <c r="Q196" s="63"/>
      <c r="R196" s="63"/>
      <c r="S196" s="63"/>
      <c r="T196" s="63"/>
      <c r="U196" s="63"/>
      <c r="V196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6" s="65" t="str">
        <f>IFERROR(Table143[[#This Row],[BASE PRICE PER ITEM2]]*Table143[[#This Row],[TOTAL BASE STOCK QUANTITY]],"")</f>
        <v/>
      </c>
      <c r="X196" s="65" t="str">
        <f>IFERROR(Table143[[#This Row],[LAST SALE PRICE PER ITEM]]*Table143[[#This Row],[TOTAL BASE STOCK QUANTITY]], "")</f>
        <v/>
      </c>
      <c r="Y196" s="64" t="str">
        <f>IF(O196="",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6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6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6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6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6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6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6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6" s="65" t="str">
        <f>IFERROR(Table143[[#This Row],[SALE PRICE PER ITEM]]*Table143[[#This Row],[TOTAL REMAINING STOCK QUANTITY]],"")</f>
        <v/>
      </c>
      <c r="AH196" s="60"/>
    </row>
    <row r="197" spans="2:34" ht="18.600000000000001" thickBot="1" x14ac:dyDescent="0.3">
      <c r="B197" s="34" t="s">
        <v>661</v>
      </c>
      <c r="C197" s="61"/>
      <c r="D197" s="86" t="str">
        <f>IF(Table143[[#This Row],[TOTAL BASE STOCK QUANTITY]]= "", "", IF(Table143[[#This Row],[TOTAL BASE STOCK QUANTITY]] &lt;1,"Out of Stock","Avaliable"))</f>
        <v/>
      </c>
      <c r="E197" s="62"/>
      <c r="F197" s="62"/>
      <c r="G197" s="61"/>
      <c r="H197" s="94"/>
      <c r="I197" s="101"/>
      <c r="J197" s="119"/>
      <c r="K19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7" s="72" t="str">
        <f>IFERROR(IF(NOT(ISBLANK(Table143[[#This Row],[BASE PRICE PER ITEM2]])), Table143[[#This Row],[BASE PRICE PER ITEM2]] + $M$2, ""), "")</f>
        <v/>
      </c>
      <c r="M197" s="114"/>
      <c r="N197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7" s="63"/>
      <c r="P197" s="63"/>
      <c r="Q197" s="63"/>
      <c r="R197" s="63"/>
      <c r="S197" s="63"/>
      <c r="T197" s="63"/>
      <c r="U197" s="63"/>
      <c r="V197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7" s="65" t="str">
        <f>IFERROR(Table143[[#This Row],[BASE PRICE PER ITEM2]]*Table143[[#This Row],[TOTAL BASE STOCK QUANTITY]],"")</f>
        <v/>
      </c>
      <c r="X197" s="65" t="str">
        <f>IFERROR(Table143[[#This Row],[LAST SALE PRICE PER ITEM]]*Table143[[#This Row],[TOTAL BASE STOCK QUANTITY]], "")</f>
        <v/>
      </c>
      <c r="Y197" s="64" t="str">
        <f>IF(O197="",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7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7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7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7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7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7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7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7" s="65" t="str">
        <f>IFERROR(Table143[[#This Row],[SALE PRICE PER ITEM]]*Table143[[#This Row],[TOTAL REMAINING STOCK QUANTITY]],"")</f>
        <v/>
      </c>
      <c r="AH197" s="60"/>
    </row>
    <row r="198" spans="2:34" ht="18.600000000000001" thickBot="1" x14ac:dyDescent="0.3">
      <c r="B198" s="34" t="s">
        <v>662</v>
      </c>
      <c r="C198" s="61"/>
      <c r="D198" s="86" t="str">
        <f>IF(Table143[[#This Row],[TOTAL BASE STOCK QUANTITY]]= "", "", IF(Table143[[#This Row],[TOTAL BASE STOCK QUANTITY]] &lt;1,"Out of Stock","Avaliable"))</f>
        <v/>
      </c>
      <c r="E198" s="62"/>
      <c r="F198" s="62"/>
      <c r="G198" s="61"/>
      <c r="H198" s="94"/>
      <c r="I198" s="101"/>
      <c r="J198" s="119"/>
      <c r="K19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8" s="72" t="str">
        <f>IFERROR(IF(NOT(ISBLANK(Table143[[#This Row],[BASE PRICE PER ITEM2]])), Table143[[#This Row],[BASE PRICE PER ITEM2]] + $M$2, ""), "")</f>
        <v/>
      </c>
      <c r="M198" s="114"/>
      <c r="N198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8" s="63"/>
      <c r="P198" s="63"/>
      <c r="Q198" s="63"/>
      <c r="R198" s="63"/>
      <c r="S198" s="63"/>
      <c r="T198" s="63"/>
      <c r="U198" s="63"/>
      <c r="V198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8" s="65" t="str">
        <f>IFERROR(Table143[[#This Row],[BASE PRICE PER ITEM2]]*Table143[[#This Row],[TOTAL BASE STOCK QUANTITY]],"")</f>
        <v/>
      </c>
      <c r="X198" s="65" t="str">
        <f>IFERROR(Table143[[#This Row],[LAST SALE PRICE PER ITEM]]*Table143[[#This Row],[TOTAL BASE STOCK QUANTITY]], "")</f>
        <v/>
      </c>
      <c r="Y198" s="64" t="str">
        <f>IF(O198="",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8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8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8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8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8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8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8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8" s="65" t="str">
        <f>IFERROR(Table143[[#This Row],[SALE PRICE PER ITEM]]*Table143[[#This Row],[TOTAL REMAINING STOCK QUANTITY]],"")</f>
        <v/>
      </c>
      <c r="AH198" s="60"/>
    </row>
    <row r="199" spans="2:34" ht="18.600000000000001" thickBot="1" x14ac:dyDescent="0.3">
      <c r="B199" s="34" t="s">
        <v>663</v>
      </c>
      <c r="C199" s="61"/>
      <c r="D199" s="86" t="str">
        <f>IF(Table143[[#This Row],[TOTAL BASE STOCK QUANTITY]]= "", "", IF(Table143[[#This Row],[TOTAL BASE STOCK QUANTITY]] &lt;1,"Out of Stock","Avaliable"))</f>
        <v/>
      </c>
      <c r="E199" s="62"/>
      <c r="F199" s="62"/>
      <c r="G199" s="61"/>
      <c r="H199" s="94"/>
      <c r="I199" s="101"/>
      <c r="J199" s="119"/>
      <c r="K19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199" s="72" t="str">
        <f>IFERROR(IF(NOT(ISBLANK(Table143[[#This Row],[BASE PRICE PER ITEM2]])), Table143[[#This Row],[BASE PRICE PER ITEM2]] + $M$2, ""), "")</f>
        <v/>
      </c>
      <c r="M199" s="114"/>
      <c r="N199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199" s="63"/>
      <c r="P199" s="63"/>
      <c r="Q199" s="63"/>
      <c r="R199" s="63"/>
      <c r="S199" s="63"/>
      <c r="T199" s="63"/>
      <c r="U199" s="63"/>
      <c r="V199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199" s="65" t="str">
        <f>IFERROR(Table143[[#This Row],[BASE PRICE PER ITEM2]]*Table143[[#This Row],[TOTAL BASE STOCK QUANTITY]],"")</f>
        <v/>
      </c>
      <c r="X199" s="65" t="str">
        <f>IFERROR(Table143[[#This Row],[LAST SALE PRICE PER ITEM]]*Table143[[#This Row],[TOTAL BASE STOCK QUANTITY]], "")</f>
        <v/>
      </c>
      <c r="Y199" s="64" t="str">
        <f>IF(O199="",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199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199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199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199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199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199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199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199" s="65" t="str">
        <f>IFERROR(Table143[[#This Row],[SALE PRICE PER ITEM]]*Table143[[#This Row],[TOTAL REMAINING STOCK QUANTITY]],"")</f>
        <v/>
      </c>
      <c r="AH199" s="60"/>
    </row>
    <row r="200" spans="2:34" ht="18.600000000000001" thickBot="1" x14ac:dyDescent="0.3">
      <c r="B200" s="34" t="s">
        <v>664</v>
      </c>
      <c r="C200" s="61"/>
      <c r="D200" s="86" t="str">
        <f>IF(Table143[[#This Row],[TOTAL BASE STOCK QUANTITY]]= "", "", IF(Table143[[#This Row],[TOTAL BASE STOCK QUANTITY]] &lt;1,"Out of Stock","Avaliable"))</f>
        <v/>
      </c>
      <c r="E200" s="62"/>
      <c r="F200" s="62"/>
      <c r="G200" s="61"/>
      <c r="H200" s="94"/>
      <c r="I200" s="101"/>
      <c r="J200" s="119"/>
      <c r="K20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0" s="72" t="str">
        <f>IFERROR(IF(NOT(ISBLANK(Table143[[#This Row],[BASE PRICE PER ITEM2]])), Table143[[#This Row],[BASE PRICE PER ITEM2]] + $M$2, ""), "")</f>
        <v/>
      </c>
      <c r="M200" s="114"/>
      <c r="N200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0" s="63"/>
      <c r="P200" s="63"/>
      <c r="Q200" s="63"/>
      <c r="R200" s="63"/>
      <c r="S200" s="63"/>
      <c r="T200" s="63"/>
      <c r="U200" s="63"/>
      <c r="V200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0" s="65" t="str">
        <f>IFERROR(Table143[[#This Row],[BASE PRICE PER ITEM2]]*Table143[[#This Row],[TOTAL BASE STOCK QUANTITY]],"")</f>
        <v/>
      </c>
      <c r="X200" s="65" t="str">
        <f>IFERROR(Table143[[#This Row],[LAST SALE PRICE PER ITEM]]*Table143[[#This Row],[TOTAL BASE STOCK QUANTITY]], "")</f>
        <v/>
      </c>
      <c r="Y200" s="64" t="str">
        <f>IF(O200="",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0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0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0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0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0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0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0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0" s="65" t="str">
        <f>IFERROR(Table143[[#This Row],[SALE PRICE PER ITEM]]*Table143[[#This Row],[TOTAL REMAINING STOCK QUANTITY]],"")</f>
        <v/>
      </c>
      <c r="AH200" s="60"/>
    </row>
    <row r="201" spans="2:34" ht="18.600000000000001" thickBot="1" x14ac:dyDescent="0.3">
      <c r="B201" s="34" t="s">
        <v>665</v>
      </c>
      <c r="C201" s="61"/>
      <c r="D201" s="86" t="str">
        <f>IF(Table143[[#This Row],[TOTAL BASE STOCK QUANTITY]]= "", "", IF(Table143[[#This Row],[TOTAL BASE STOCK QUANTITY]] &lt;1,"Out of Stock","Avaliable"))</f>
        <v/>
      </c>
      <c r="E201" s="62"/>
      <c r="F201" s="62"/>
      <c r="G201" s="61"/>
      <c r="H201" s="94"/>
      <c r="I201" s="101"/>
      <c r="J201" s="119"/>
      <c r="K20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1" s="72" t="str">
        <f>IFERROR(IF(NOT(ISBLANK(Table143[[#This Row],[BASE PRICE PER ITEM2]])), Table143[[#This Row],[BASE PRICE PER ITEM2]] + $M$2, ""), "")</f>
        <v/>
      </c>
      <c r="M201" s="114"/>
      <c r="N201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1" s="63"/>
      <c r="P201" s="63"/>
      <c r="Q201" s="63"/>
      <c r="R201" s="63"/>
      <c r="S201" s="63"/>
      <c r="T201" s="63"/>
      <c r="U201" s="63"/>
      <c r="V201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1" s="65" t="str">
        <f>IFERROR(Table143[[#This Row],[BASE PRICE PER ITEM2]]*Table143[[#This Row],[TOTAL BASE STOCK QUANTITY]],"")</f>
        <v/>
      </c>
      <c r="X201" s="65" t="str">
        <f>IFERROR(Table143[[#This Row],[LAST SALE PRICE PER ITEM]]*Table143[[#This Row],[TOTAL BASE STOCK QUANTITY]], "")</f>
        <v/>
      </c>
      <c r="Y201" s="64" t="str">
        <f>IF(O201="",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1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1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1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1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1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1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1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1" s="65" t="str">
        <f>IFERROR(Table143[[#This Row],[SALE PRICE PER ITEM]]*Table143[[#This Row],[TOTAL REMAINING STOCK QUANTITY]],"")</f>
        <v/>
      </c>
      <c r="AH201" s="60"/>
    </row>
    <row r="202" spans="2:34" ht="18.600000000000001" thickBot="1" x14ac:dyDescent="0.3">
      <c r="B202" s="34" t="s">
        <v>666</v>
      </c>
      <c r="C202" s="61"/>
      <c r="D202" s="86" t="str">
        <f>IF(Table143[[#This Row],[TOTAL BASE STOCK QUANTITY]]= "", "", IF(Table143[[#This Row],[TOTAL BASE STOCK QUANTITY]] &lt;1,"Out of Stock","Avaliable"))</f>
        <v/>
      </c>
      <c r="E202" s="62"/>
      <c r="F202" s="62"/>
      <c r="G202" s="61"/>
      <c r="H202" s="94"/>
      <c r="I202" s="101"/>
      <c r="J202" s="119"/>
      <c r="K20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2" s="72" t="str">
        <f>IFERROR(IF(NOT(ISBLANK(Table143[[#This Row],[BASE PRICE PER ITEM2]])), Table143[[#This Row],[BASE PRICE PER ITEM2]] + $M$2, ""), "")</f>
        <v/>
      </c>
      <c r="M202" s="114"/>
      <c r="N202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2" s="63"/>
      <c r="P202" s="63"/>
      <c r="Q202" s="63"/>
      <c r="R202" s="63"/>
      <c r="S202" s="63"/>
      <c r="T202" s="63"/>
      <c r="U202" s="63"/>
      <c r="V202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2" s="65" t="str">
        <f>IFERROR(Table143[[#This Row],[BASE PRICE PER ITEM2]]*Table143[[#This Row],[TOTAL BASE STOCK QUANTITY]],"")</f>
        <v/>
      </c>
      <c r="X202" s="65" t="str">
        <f>IFERROR(Table143[[#This Row],[LAST SALE PRICE PER ITEM]]*Table143[[#This Row],[TOTAL BASE STOCK QUANTITY]], "")</f>
        <v/>
      </c>
      <c r="Y202" s="64" t="str">
        <f>IF(O202="",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2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2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2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2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2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2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2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2" s="65" t="str">
        <f>IFERROR(Table143[[#This Row],[SALE PRICE PER ITEM]]*Table143[[#This Row],[TOTAL REMAINING STOCK QUANTITY]],"")</f>
        <v/>
      </c>
      <c r="AH202" s="60"/>
    </row>
    <row r="203" spans="2:34" ht="18.600000000000001" thickBot="1" x14ac:dyDescent="0.3">
      <c r="B203" s="34" t="s">
        <v>667</v>
      </c>
      <c r="C203" s="61"/>
      <c r="D203" s="86" t="str">
        <f>IF(Table143[[#This Row],[TOTAL BASE STOCK QUANTITY]]= "", "", IF(Table143[[#This Row],[TOTAL BASE STOCK QUANTITY]] &lt;1,"Out of Stock","Avaliable"))</f>
        <v/>
      </c>
      <c r="E203" s="62"/>
      <c r="F203" s="62"/>
      <c r="G203" s="61"/>
      <c r="H203" s="94"/>
      <c r="I203" s="101"/>
      <c r="J203" s="119"/>
      <c r="K20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3" s="72" t="str">
        <f>IFERROR(IF(NOT(ISBLANK(Table143[[#This Row],[BASE PRICE PER ITEM2]])), Table143[[#This Row],[BASE PRICE PER ITEM2]] + $M$2, ""), "")</f>
        <v/>
      </c>
      <c r="M203" s="114"/>
      <c r="N203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3" s="63"/>
      <c r="P203" s="63"/>
      <c r="Q203" s="63"/>
      <c r="R203" s="63"/>
      <c r="S203" s="63"/>
      <c r="T203" s="63"/>
      <c r="U203" s="63"/>
      <c r="V203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3" s="65" t="str">
        <f>IFERROR(Table143[[#This Row],[BASE PRICE PER ITEM2]]*Table143[[#This Row],[TOTAL BASE STOCK QUANTITY]],"")</f>
        <v/>
      </c>
      <c r="X203" s="65" t="str">
        <f>IFERROR(Table143[[#This Row],[LAST SALE PRICE PER ITEM]]*Table143[[#This Row],[TOTAL BASE STOCK QUANTITY]], "")</f>
        <v/>
      </c>
      <c r="Y203" s="64" t="str">
        <f>IF(O203="",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3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3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3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3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3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3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3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3" s="65" t="str">
        <f>IFERROR(Table143[[#This Row],[SALE PRICE PER ITEM]]*Table143[[#This Row],[TOTAL REMAINING STOCK QUANTITY]],"")</f>
        <v/>
      </c>
      <c r="AH203" s="60"/>
    </row>
    <row r="204" spans="2:34" ht="18.600000000000001" thickBot="1" x14ac:dyDescent="0.3">
      <c r="B204" s="34" t="s">
        <v>668</v>
      </c>
      <c r="C204" s="61"/>
      <c r="D204" s="86" t="str">
        <f>IF(Table143[[#This Row],[TOTAL BASE STOCK QUANTITY]]= "", "", IF(Table143[[#This Row],[TOTAL BASE STOCK QUANTITY]] &lt;1,"Out of Stock","Avaliable"))</f>
        <v/>
      </c>
      <c r="E204" s="62"/>
      <c r="F204" s="62"/>
      <c r="G204" s="61"/>
      <c r="H204" s="94"/>
      <c r="I204" s="101"/>
      <c r="J204" s="119"/>
      <c r="K20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4" s="72" t="str">
        <f>IFERROR(IF(NOT(ISBLANK(Table143[[#This Row],[BASE PRICE PER ITEM2]])), Table143[[#This Row],[BASE PRICE PER ITEM2]] + $M$2, ""), "")</f>
        <v/>
      </c>
      <c r="M204" s="114"/>
      <c r="N204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4" s="63"/>
      <c r="P204" s="63"/>
      <c r="Q204" s="63"/>
      <c r="R204" s="63"/>
      <c r="S204" s="63"/>
      <c r="T204" s="63"/>
      <c r="U204" s="63"/>
      <c r="V204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4" s="65" t="str">
        <f>IFERROR(Table143[[#This Row],[BASE PRICE PER ITEM2]]*Table143[[#This Row],[TOTAL BASE STOCK QUANTITY]],"")</f>
        <v/>
      </c>
      <c r="X204" s="65" t="str">
        <f>IFERROR(Table143[[#This Row],[LAST SALE PRICE PER ITEM]]*Table143[[#This Row],[TOTAL BASE STOCK QUANTITY]], "")</f>
        <v/>
      </c>
      <c r="Y204" s="64" t="str">
        <f>IF(O204="",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4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4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4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4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4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4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4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4" s="65" t="str">
        <f>IFERROR(Table143[[#This Row],[SALE PRICE PER ITEM]]*Table143[[#This Row],[TOTAL REMAINING STOCK QUANTITY]],"")</f>
        <v/>
      </c>
      <c r="AH204" s="60"/>
    </row>
    <row r="205" spans="2:34" ht="18.600000000000001" thickBot="1" x14ac:dyDescent="0.3">
      <c r="B205" s="34" t="s">
        <v>669</v>
      </c>
      <c r="C205" s="61"/>
      <c r="D205" s="86" t="str">
        <f>IF(Table143[[#This Row],[TOTAL BASE STOCK QUANTITY]]= "", "", IF(Table143[[#This Row],[TOTAL BASE STOCK QUANTITY]] &lt;1,"Out of Stock","Avaliable"))</f>
        <v/>
      </c>
      <c r="E205" s="62"/>
      <c r="F205" s="62"/>
      <c r="G205" s="61"/>
      <c r="H205" s="94"/>
      <c r="I205" s="101"/>
      <c r="J205" s="119"/>
      <c r="K20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5" s="72" t="str">
        <f>IFERROR(IF(NOT(ISBLANK(Table143[[#This Row],[BASE PRICE PER ITEM2]])), Table143[[#This Row],[BASE PRICE PER ITEM2]] + $M$2, ""), "")</f>
        <v/>
      </c>
      <c r="M205" s="114"/>
      <c r="N205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5" s="63"/>
      <c r="P205" s="63"/>
      <c r="Q205" s="63"/>
      <c r="R205" s="63"/>
      <c r="S205" s="63"/>
      <c r="T205" s="63"/>
      <c r="U205" s="63"/>
      <c r="V205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5" s="65" t="str">
        <f>IFERROR(Table143[[#This Row],[BASE PRICE PER ITEM2]]*Table143[[#This Row],[TOTAL BASE STOCK QUANTITY]],"")</f>
        <v/>
      </c>
      <c r="X205" s="65" t="str">
        <f>IFERROR(Table143[[#This Row],[LAST SALE PRICE PER ITEM]]*Table143[[#This Row],[TOTAL BASE STOCK QUANTITY]], "")</f>
        <v/>
      </c>
      <c r="Y205" s="64" t="str">
        <f>IF(O205="",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5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5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5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5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5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5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5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5" s="65" t="str">
        <f>IFERROR(Table143[[#This Row],[SALE PRICE PER ITEM]]*Table143[[#This Row],[TOTAL REMAINING STOCK QUANTITY]],"")</f>
        <v/>
      </c>
      <c r="AH205" s="60"/>
    </row>
    <row r="206" spans="2:34" ht="18.600000000000001" thickBot="1" x14ac:dyDescent="0.3">
      <c r="B206" s="34" t="s">
        <v>670</v>
      </c>
      <c r="C206" s="61"/>
      <c r="D206" s="86" t="str">
        <f>IF(Table143[[#This Row],[TOTAL BASE STOCK QUANTITY]]= "", "", IF(Table143[[#This Row],[TOTAL BASE STOCK QUANTITY]] &lt;1,"Out of Stock","Avaliable"))</f>
        <v/>
      </c>
      <c r="E206" s="62"/>
      <c r="F206" s="62"/>
      <c r="G206" s="61"/>
      <c r="H206" s="94"/>
      <c r="I206" s="101"/>
      <c r="J206" s="119"/>
      <c r="K20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6" s="72" t="str">
        <f>IFERROR(IF(NOT(ISBLANK(Table143[[#This Row],[BASE PRICE PER ITEM2]])), Table143[[#This Row],[BASE PRICE PER ITEM2]] + $M$2, ""), "")</f>
        <v/>
      </c>
      <c r="M206" s="114"/>
      <c r="N206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6" s="63"/>
      <c r="P206" s="63"/>
      <c r="Q206" s="63"/>
      <c r="R206" s="63"/>
      <c r="S206" s="63"/>
      <c r="T206" s="63"/>
      <c r="U206" s="63"/>
      <c r="V206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6" s="65" t="str">
        <f>IFERROR(Table143[[#This Row],[BASE PRICE PER ITEM2]]*Table143[[#This Row],[TOTAL BASE STOCK QUANTITY]],"")</f>
        <v/>
      </c>
      <c r="X206" s="65" t="str">
        <f>IFERROR(Table143[[#This Row],[LAST SALE PRICE PER ITEM]]*Table143[[#This Row],[TOTAL BASE STOCK QUANTITY]], "")</f>
        <v/>
      </c>
      <c r="Y206" s="64" t="str">
        <f>IF(O206="",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6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6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6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6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6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6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6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6" s="65" t="str">
        <f>IFERROR(Table143[[#This Row],[SALE PRICE PER ITEM]]*Table143[[#This Row],[TOTAL REMAINING STOCK QUANTITY]],"")</f>
        <v/>
      </c>
      <c r="AH206" s="60"/>
    </row>
    <row r="207" spans="2:34" ht="18.600000000000001" thickBot="1" x14ac:dyDescent="0.3">
      <c r="B207" s="34" t="s">
        <v>671</v>
      </c>
      <c r="C207" s="61"/>
      <c r="D207" s="86" t="str">
        <f>IF(Table143[[#This Row],[TOTAL BASE STOCK QUANTITY]]= "", "", IF(Table143[[#This Row],[TOTAL BASE STOCK QUANTITY]] &lt;1,"Out of Stock","Avaliable"))</f>
        <v/>
      </c>
      <c r="E207" s="62"/>
      <c r="F207" s="62"/>
      <c r="G207" s="61"/>
      <c r="H207" s="94"/>
      <c r="I207" s="101"/>
      <c r="J207" s="119"/>
      <c r="K20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7" s="72" t="str">
        <f>IFERROR(IF(NOT(ISBLANK(Table143[[#This Row],[BASE PRICE PER ITEM2]])), Table143[[#This Row],[BASE PRICE PER ITEM2]] + $M$2, ""), "")</f>
        <v/>
      </c>
      <c r="M207" s="114"/>
      <c r="N207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7" s="63"/>
      <c r="P207" s="63"/>
      <c r="Q207" s="63"/>
      <c r="R207" s="63"/>
      <c r="S207" s="63"/>
      <c r="T207" s="63"/>
      <c r="U207" s="63"/>
      <c r="V207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7" s="65" t="str">
        <f>IFERROR(Table143[[#This Row],[BASE PRICE PER ITEM2]]*Table143[[#This Row],[TOTAL BASE STOCK QUANTITY]],"")</f>
        <v/>
      </c>
      <c r="X207" s="65" t="str">
        <f>IFERROR(Table143[[#This Row],[LAST SALE PRICE PER ITEM]]*Table143[[#This Row],[TOTAL BASE STOCK QUANTITY]], "")</f>
        <v/>
      </c>
      <c r="Y207" s="64" t="str">
        <f>IF(O207="",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7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7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7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7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7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7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7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7" s="65" t="str">
        <f>IFERROR(Table143[[#This Row],[SALE PRICE PER ITEM]]*Table143[[#This Row],[TOTAL REMAINING STOCK QUANTITY]],"")</f>
        <v/>
      </c>
      <c r="AH207" s="60"/>
    </row>
    <row r="208" spans="2:34" ht="18.600000000000001" thickBot="1" x14ac:dyDescent="0.3">
      <c r="B208" s="34" t="s">
        <v>672</v>
      </c>
      <c r="C208" s="61"/>
      <c r="D208" s="86" t="str">
        <f>IF(Table143[[#This Row],[TOTAL BASE STOCK QUANTITY]]= "", "", IF(Table143[[#This Row],[TOTAL BASE STOCK QUANTITY]] &lt;1,"Out of Stock","Avaliable"))</f>
        <v/>
      </c>
      <c r="E208" s="62"/>
      <c r="F208" s="62"/>
      <c r="G208" s="61"/>
      <c r="H208" s="94"/>
      <c r="I208" s="101"/>
      <c r="J208" s="119"/>
      <c r="K20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8" s="72" t="str">
        <f>IFERROR(IF(NOT(ISBLANK(Table143[[#This Row],[BASE PRICE PER ITEM2]])), Table143[[#This Row],[BASE PRICE PER ITEM2]] + $M$2, ""), "")</f>
        <v/>
      </c>
      <c r="M208" s="114"/>
      <c r="N208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8" s="63"/>
      <c r="P208" s="63"/>
      <c r="Q208" s="63"/>
      <c r="R208" s="63"/>
      <c r="S208" s="63"/>
      <c r="T208" s="63"/>
      <c r="U208" s="63"/>
      <c r="V208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8" s="65" t="str">
        <f>IFERROR(Table143[[#This Row],[BASE PRICE PER ITEM2]]*Table143[[#This Row],[TOTAL BASE STOCK QUANTITY]],"")</f>
        <v/>
      </c>
      <c r="X208" s="65" t="str">
        <f>IFERROR(Table143[[#This Row],[LAST SALE PRICE PER ITEM]]*Table143[[#This Row],[TOTAL BASE STOCK QUANTITY]], "")</f>
        <v/>
      </c>
      <c r="Y208" s="64" t="str">
        <f>IF(O208="",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8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8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8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8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8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8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8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8" s="65" t="str">
        <f>IFERROR(Table143[[#This Row],[SALE PRICE PER ITEM]]*Table143[[#This Row],[TOTAL REMAINING STOCK QUANTITY]],"")</f>
        <v/>
      </c>
      <c r="AH208" s="60"/>
    </row>
    <row r="209" spans="2:34" ht="18.600000000000001" thickBot="1" x14ac:dyDescent="0.3">
      <c r="B209" s="34" t="s">
        <v>673</v>
      </c>
      <c r="C209" s="61"/>
      <c r="D209" s="86" t="str">
        <f>IF(Table143[[#This Row],[TOTAL BASE STOCK QUANTITY]]= "", "", IF(Table143[[#This Row],[TOTAL BASE STOCK QUANTITY]] &lt;1,"Out of Stock","Avaliable"))</f>
        <v/>
      </c>
      <c r="E209" s="62"/>
      <c r="F209" s="62"/>
      <c r="G209" s="61"/>
      <c r="H209" s="94"/>
      <c r="I209" s="101"/>
      <c r="J209" s="119"/>
      <c r="K20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09" s="72" t="str">
        <f>IFERROR(IF(NOT(ISBLANK(Table143[[#This Row],[BASE PRICE PER ITEM2]])), Table143[[#This Row],[BASE PRICE PER ITEM2]] + $M$2, ""), "")</f>
        <v/>
      </c>
      <c r="M209" s="114"/>
      <c r="N209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09" s="63"/>
      <c r="P209" s="63"/>
      <c r="Q209" s="63"/>
      <c r="R209" s="63"/>
      <c r="S209" s="63"/>
      <c r="T209" s="63"/>
      <c r="U209" s="63"/>
      <c r="V209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09" s="65" t="str">
        <f>IFERROR(Table143[[#This Row],[BASE PRICE PER ITEM2]]*Table143[[#This Row],[TOTAL BASE STOCK QUANTITY]],"")</f>
        <v/>
      </c>
      <c r="X209" s="65" t="str">
        <f>IFERROR(Table143[[#This Row],[LAST SALE PRICE PER ITEM]]*Table143[[#This Row],[TOTAL BASE STOCK QUANTITY]], "")</f>
        <v/>
      </c>
      <c r="Y209" s="64" t="str">
        <f>IF(O209="",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09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09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09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09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09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09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09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09" s="65" t="str">
        <f>IFERROR(Table143[[#This Row],[SALE PRICE PER ITEM]]*Table143[[#This Row],[TOTAL REMAINING STOCK QUANTITY]],"")</f>
        <v/>
      </c>
      <c r="AH209" s="60"/>
    </row>
    <row r="210" spans="2:34" ht="18.600000000000001" thickBot="1" x14ac:dyDescent="0.3">
      <c r="B210" s="34" t="s">
        <v>674</v>
      </c>
      <c r="C210" s="61"/>
      <c r="D210" s="86" t="str">
        <f>IF(Table143[[#This Row],[TOTAL BASE STOCK QUANTITY]]= "", "", IF(Table143[[#This Row],[TOTAL BASE STOCK QUANTITY]] &lt;1,"Out of Stock","Avaliable"))</f>
        <v/>
      </c>
      <c r="E210" s="62"/>
      <c r="F210" s="62"/>
      <c r="G210" s="61"/>
      <c r="H210" s="94"/>
      <c r="I210" s="101"/>
      <c r="J210" s="119"/>
      <c r="K21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0" s="72" t="str">
        <f>IFERROR(IF(NOT(ISBLANK(Table143[[#This Row],[BASE PRICE PER ITEM2]])), Table143[[#This Row],[BASE PRICE PER ITEM2]] + $M$2, ""), "")</f>
        <v/>
      </c>
      <c r="M210" s="114"/>
      <c r="N210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0" s="63"/>
      <c r="P210" s="63"/>
      <c r="Q210" s="63"/>
      <c r="R210" s="63"/>
      <c r="S210" s="63"/>
      <c r="T210" s="63"/>
      <c r="U210" s="63"/>
      <c r="V210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0" s="65" t="str">
        <f>IFERROR(Table143[[#This Row],[BASE PRICE PER ITEM2]]*Table143[[#This Row],[TOTAL BASE STOCK QUANTITY]],"")</f>
        <v/>
      </c>
      <c r="X210" s="65" t="str">
        <f>IFERROR(Table143[[#This Row],[LAST SALE PRICE PER ITEM]]*Table143[[#This Row],[TOTAL BASE STOCK QUANTITY]], "")</f>
        <v/>
      </c>
      <c r="Y210" s="64" t="str">
        <f>IF(O210="",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0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0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0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0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0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0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0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0" s="65" t="str">
        <f>IFERROR(Table143[[#This Row],[SALE PRICE PER ITEM]]*Table143[[#This Row],[TOTAL REMAINING STOCK QUANTITY]],"")</f>
        <v/>
      </c>
      <c r="AH210" s="60"/>
    </row>
    <row r="211" spans="2:34" ht="18.600000000000001" thickBot="1" x14ac:dyDescent="0.3">
      <c r="B211" s="34" t="s">
        <v>675</v>
      </c>
      <c r="C211" s="61"/>
      <c r="D211" s="86" t="str">
        <f>IF(Table143[[#This Row],[TOTAL BASE STOCK QUANTITY]]= "", "", IF(Table143[[#This Row],[TOTAL BASE STOCK QUANTITY]] &lt;1,"Out of Stock","Avaliable"))</f>
        <v/>
      </c>
      <c r="E211" s="62"/>
      <c r="F211" s="62"/>
      <c r="G211" s="61"/>
      <c r="H211" s="94"/>
      <c r="I211" s="101"/>
      <c r="J211" s="119"/>
      <c r="K21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1" s="72" t="str">
        <f>IFERROR(IF(NOT(ISBLANK(Table143[[#This Row],[BASE PRICE PER ITEM2]])), Table143[[#This Row],[BASE PRICE PER ITEM2]] + $M$2, ""), "")</f>
        <v/>
      </c>
      <c r="M211" s="114"/>
      <c r="N211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1" s="63"/>
      <c r="P211" s="63"/>
      <c r="Q211" s="63"/>
      <c r="R211" s="63"/>
      <c r="S211" s="63"/>
      <c r="T211" s="63"/>
      <c r="U211" s="63"/>
      <c r="V211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1" s="65" t="str">
        <f>IFERROR(Table143[[#This Row],[BASE PRICE PER ITEM2]]*Table143[[#This Row],[TOTAL BASE STOCK QUANTITY]],"")</f>
        <v/>
      </c>
      <c r="X211" s="65" t="str">
        <f>IFERROR(Table143[[#This Row],[LAST SALE PRICE PER ITEM]]*Table143[[#This Row],[TOTAL BASE STOCK QUANTITY]], "")</f>
        <v/>
      </c>
      <c r="Y211" s="64" t="str">
        <f>IF(O211="",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1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1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1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1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1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1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1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1" s="65" t="str">
        <f>IFERROR(Table143[[#This Row],[SALE PRICE PER ITEM]]*Table143[[#This Row],[TOTAL REMAINING STOCK QUANTITY]],"")</f>
        <v/>
      </c>
      <c r="AH211" s="60"/>
    </row>
    <row r="212" spans="2:34" ht="18.600000000000001" thickBot="1" x14ac:dyDescent="0.3">
      <c r="B212" s="34" t="s">
        <v>676</v>
      </c>
      <c r="C212" s="61"/>
      <c r="D212" s="86" t="str">
        <f>IF(Table143[[#This Row],[TOTAL BASE STOCK QUANTITY]]= "", "", IF(Table143[[#This Row],[TOTAL BASE STOCK QUANTITY]] &lt;1,"Out of Stock","Avaliable"))</f>
        <v/>
      </c>
      <c r="E212" s="62"/>
      <c r="F212" s="62"/>
      <c r="G212" s="61"/>
      <c r="H212" s="94"/>
      <c r="I212" s="101"/>
      <c r="J212" s="119"/>
      <c r="K21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2" s="72" t="str">
        <f>IFERROR(IF(NOT(ISBLANK(Table143[[#This Row],[BASE PRICE PER ITEM2]])), Table143[[#This Row],[BASE PRICE PER ITEM2]] + $M$2, ""), "")</f>
        <v/>
      </c>
      <c r="M212" s="114"/>
      <c r="N212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2" s="63"/>
      <c r="P212" s="63"/>
      <c r="Q212" s="63"/>
      <c r="R212" s="63"/>
      <c r="S212" s="63"/>
      <c r="T212" s="63"/>
      <c r="U212" s="63"/>
      <c r="V212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2" s="65" t="str">
        <f>IFERROR(Table143[[#This Row],[BASE PRICE PER ITEM2]]*Table143[[#This Row],[TOTAL BASE STOCK QUANTITY]],"")</f>
        <v/>
      </c>
      <c r="X212" s="65" t="str">
        <f>IFERROR(Table143[[#This Row],[LAST SALE PRICE PER ITEM]]*Table143[[#This Row],[TOTAL BASE STOCK QUANTITY]], "")</f>
        <v/>
      </c>
      <c r="Y212" s="64" t="str">
        <f>IF(O212="",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2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2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2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2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2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2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2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2" s="65" t="str">
        <f>IFERROR(Table143[[#This Row],[SALE PRICE PER ITEM]]*Table143[[#This Row],[TOTAL REMAINING STOCK QUANTITY]],"")</f>
        <v/>
      </c>
      <c r="AH212" s="60"/>
    </row>
    <row r="213" spans="2:34" ht="18.600000000000001" thickBot="1" x14ac:dyDescent="0.3">
      <c r="B213" s="34" t="s">
        <v>677</v>
      </c>
      <c r="C213" s="61"/>
      <c r="D213" s="86" t="str">
        <f>IF(Table143[[#This Row],[TOTAL BASE STOCK QUANTITY]]= "", "", IF(Table143[[#This Row],[TOTAL BASE STOCK QUANTITY]] &lt;1,"Out of Stock","Avaliable"))</f>
        <v/>
      </c>
      <c r="E213" s="62"/>
      <c r="F213" s="62"/>
      <c r="G213" s="61"/>
      <c r="H213" s="94"/>
      <c r="I213" s="101"/>
      <c r="J213" s="119"/>
      <c r="K21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3" s="72" t="str">
        <f>IFERROR(IF(NOT(ISBLANK(Table143[[#This Row],[BASE PRICE PER ITEM2]])), Table143[[#This Row],[BASE PRICE PER ITEM2]] + $M$2, ""), "")</f>
        <v/>
      </c>
      <c r="M213" s="114"/>
      <c r="N213" s="75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3" s="63"/>
      <c r="P213" s="63"/>
      <c r="Q213" s="63"/>
      <c r="R213" s="63"/>
      <c r="S213" s="63"/>
      <c r="T213" s="63"/>
      <c r="U213" s="63"/>
      <c r="V213" s="64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3" s="65" t="str">
        <f>IFERROR(Table143[[#This Row],[BASE PRICE PER ITEM2]]*Table143[[#This Row],[TOTAL BASE STOCK QUANTITY]],"")</f>
        <v/>
      </c>
      <c r="X213" s="65" t="str">
        <f>IFERROR(Table143[[#This Row],[LAST SALE PRICE PER ITEM]]*Table143[[#This Row],[TOTAL BASE STOCK QUANTITY]], "")</f>
        <v/>
      </c>
      <c r="Y213" s="64" t="str">
        <f>IF(O213="",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3" s="64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3" s="64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3" s="66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3" s="64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3" s="64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3" s="64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3" s="67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3" s="65" t="str">
        <f>IFERROR(Table143[[#This Row],[SALE PRICE PER ITEM]]*Table143[[#This Row],[TOTAL REMAINING STOCK QUANTITY]],"")</f>
        <v/>
      </c>
      <c r="AH213" s="60"/>
    </row>
    <row r="214" spans="2:34" ht="18.600000000000001" thickBot="1" x14ac:dyDescent="0.3">
      <c r="B214" s="34" t="s">
        <v>678</v>
      </c>
      <c r="C214" s="11"/>
      <c r="D214" s="87" t="str">
        <f>IF(Table143[[#This Row],[TOTAL BASE STOCK QUANTITY]]= "", "", IF(Table143[[#This Row],[TOTAL BASE STOCK QUANTITY]] &lt;1,"Out of Stock","Avaliable"))</f>
        <v/>
      </c>
      <c r="E214" s="24"/>
      <c r="F214" s="24"/>
      <c r="G214" s="11"/>
      <c r="H214" s="95"/>
      <c r="I214" s="102"/>
      <c r="J214" s="120"/>
      <c r="K21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4" s="72" t="str">
        <f>IFERROR(IF(NOT(ISBLANK(Table143[[#This Row],[BASE PRICE PER ITEM2]])), Table143[[#This Row],[BASE PRICE PER ITEM2]] + $M$2, ""), "")</f>
        <v/>
      </c>
      <c r="M214" s="115"/>
      <c r="N21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4" s="7"/>
      <c r="P214" s="7"/>
      <c r="Q214" s="7"/>
      <c r="R214" s="7"/>
      <c r="S214" s="7"/>
      <c r="T214" s="7"/>
      <c r="U214" s="7"/>
      <c r="V21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4" s="20" t="str">
        <f>IFERROR(Table143[[#This Row],[BASE PRICE PER ITEM2]]*Table143[[#This Row],[TOTAL BASE STOCK QUANTITY]],"")</f>
        <v/>
      </c>
      <c r="X214" s="20" t="str">
        <f>IFERROR(Table143[[#This Row],[LAST SALE PRICE PER ITEM]]*Table143[[#This Row],[TOTAL BASE STOCK QUANTITY]], "")</f>
        <v/>
      </c>
      <c r="Y214" s="6" t="str">
        <f>IF(O214="",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4" s="22" t="str">
        <f>IFERROR(Table143[[#This Row],[SALE PRICE PER ITEM]]*Table143[[#This Row],[TOTAL REMAINING STOCK QUANTITY]],"")</f>
        <v/>
      </c>
      <c r="AH214" s="27"/>
    </row>
    <row r="215" spans="2:34" ht="18.600000000000001" thickBot="1" x14ac:dyDescent="0.3">
      <c r="B215" s="34" t="s">
        <v>679</v>
      </c>
      <c r="C215" s="11"/>
      <c r="D215" s="87" t="str">
        <f>IF(Table143[[#This Row],[TOTAL BASE STOCK QUANTITY]]= "", "", IF(Table143[[#This Row],[TOTAL BASE STOCK QUANTITY]] &lt;1,"Out of Stock","Avaliable"))</f>
        <v/>
      </c>
      <c r="E215" s="24"/>
      <c r="F215" s="24"/>
      <c r="G215" s="11"/>
      <c r="H215" s="95"/>
      <c r="I215" s="102"/>
      <c r="J215" s="120"/>
      <c r="K21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5" s="72" t="str">
        <f>IFERROR(IF(NOT(ISBLANK(Table143[[#This Row],[BASE PRICE PER ITEM2]])), Table143[[#This Row],[BASE PRICE PER ITEM2]] + $M$2, ""), "")</f>
        <v/>
      </c>
      <c r="M215" s="115"/>
      <c r="N21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5" s="7"/>
      <c r="P215" s="7"/>
      <c r="Q215" s="7"/>
      <c r="R215" s="7"/>
      <c r="S215" s="7"/>
      <c r="T215" s="7"/>
      <c r="U215" s="7"/>
      <c r="V21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5" s="20" t="str">
        <f>IFERROR(Table143[[#This Row],[BASE PRICE PER ITEM2]]*Table143[[#This Row],[TOTAL BASE STOCK QUANTITY]],"")</f>
        <v/>
      </c>
      <c r="X215" s="20" t="str">
        <f>IFERROR(Table143[[#This Row],[LAST SALE PRICE PER ITEM]]*Table143[[#This Row],[TOTAL BASE STOCK QUANTITY]], "")</f>
        <v/>
      </c>
      <c r="Y215" s="6" t="str">
        <f>IF(O215="",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5" s="22" t="str">
        <f>IFERROR(Table143[[#This Row],[SALE PRICE PER ITEM]]*Table143[[#This Row],[TOTAL REMAINING STOCK QUANTITY]],"")</f>
        <v/>
      </c>
      <c r="AH215" s="27"/>
    </row>
    <row r="216" spans="2:34" ht="18.600000000000001" thickBot="1" x14ac:dyDescent="0.3">
      <c r="B216" s="34" t="s">
        <v>680</v>
      </c>
      <c r="C216" s="11"/>
      <c r="D216" s="87" t="str">
        <f>IF(Table143[[#This Row],[TOTAL BASE STOCK QUANTITY]]= "", "", IF(Table143[[#This Row],[TOTAL BASE STOCK QUANTITY]] &lt;1,"Out of Stock","Avaliable"))</f>
        <v/>
      </c>
      <c r="E216" s="24"/>
      <c r="F216" s="24"/>
      <c r="G216" s="11"/>
      <c r="H216" s="95"/>
      <c r="I216" s="102"/>
      <c r="J216" s="120"/>
      <c r="K21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6" s="72" t="str">
        <f>IFERROR(IF(NOT(ISBLANK(Table143[[#This Row],[BASE PRICE PER ITEM2]])), Table143[[#This Row],[BASE PRICE PER ITEM2]] + $M$2, ""), "")</f>
        <v/>
      </c>
      <c r="M216" s="115"/>
      <c r="N21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6" s="7"/>
      <c r="P216" s="7"/>
      <c r="Q216" s="7"/>
      <c r="R216" s="7"/>
      <c r="S216" s="7"/>
      <c r="T216" s="7"/>
      <c r="U216" s="7"/>
      <c r="V21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6" s="20" t="str">
        <f>IFERROR(Table143[[#This Row],[BASE PRICE PER ITEM2]]*Table143[[#This Row],[TOTAL BASE STOCK QUANTITY]],"")</f>
        <v/>
      </c>
      <c r="X216" s="20" t="str">
        <f>IFERROR(Table143[[#This Row],[LAST SALE PRICE PER ITEM]]*Table143[[#This Row],[TOTAL BASE STOCK QUANTITY]], "")</f>
        <v/>
      </c>
      <c r="Y216" s="6" t="str">
        <f>IF(O216="",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6" s="22" t="str">
        <f>IFERROR(Table143[[#This Row],[SALE PRICE PER ITEM]]*Table143[[#This Row],[TOTAL REMAINING STOCK QUANTITY]],"")</f>
        <v/>
      </c>
      <c r="AH216" s="27"/>
    </row>
    <row r="217" spans="2:34" ht="18.600000000000001" thickBot="1" x14ac:dyDescent="0.3">
      <c r="B217" s="34" t="s">
        <v>681</v>
      </c>
      <c r="C217" s="11"/>
      <c r="D217" s="87" t="str">
        <f>IF(Table143[[#This Row],[TOTAL BASE STOCK QUANTITY]]= "", "", IF(Table143[[#This Row],[TOTAL BASE STOCK QUANTITY]] &lt;1,"Out of Stock","Avaliable"))</f>
        <v/>
      </c>
      <c r="E217" s="24"/>
      <c r="F217" s="24"/>
      <c r="G217" s="11"/>
      <c r="H217" s="95"/>
      <c r="I217" s="102"/>
      <c r="J217" s="120"/>
      <c r="K21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7" s="72" t="str">
        <f>IFERROR(IF(NOT(ISBLANK(Table143[[#This Row],[BASE PRICE PER ITEM2]])), Table143[[#This Row],[BASE PRICE PER ITEM2]] + $M$2, ""), "")</f>
        <v/>
      </c>
      <c r="M217" s="115"/>
      <c r="N21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7" s="7"/>
      <c r="P217" s="7"/>
      <c r="Q217" s="7"/>
      <c r="R217" s="7"/>
      <c r="S217" s="7"/>
      <c r="T217" s="7"/>
      <c r="U217" s="7"/>
      <c r="V21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7" s="20" t="str">
        <f>IFERROR(Table143[[#This Row],[BASE PRICE PER ITEM2]]*Table143[[#This Row],[TOTAL BASE STOCK QUANTITY]],"")</f>
        <v/>
      </c>
      <c r="X217" s="20" t="str">
        <f>IFERROR(Table143[[#This Row],[LAST SALE PRICE PER ITEM]]*Table143[[#This Row],[TOTAL BASE STOCK QUANTITY]], "")</f>
        <v/>
      </c>
      <c r="Y217" s="6" t="str">
        <f>IF(O217="",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7" s="22" t="str">
        <f>IFERROR(Table143[[#This Row],[SALE PRICE PER ITEM]]*Table143[[#This Row],[TOTAL REMAINING STOCK QUANTITY]],"")</f>
        <v/>
      </c>
      <c r="AH217" s="27"/>
    </row>
    <row r="218" spans="2:34" ht="18.600000000000001" thickBot="1" x14ac:dyDescent="0.3">
      <c r="B218" s="34" t="s">
        <v>682</v>
      </c>
      <c r="C218" s="11"/>
      <c r="D218" s="87" t="str">
        <f>IF(Table143[[#This Row],[TOTAL BASE STOCK QUANTITY]]= "", "", IF(Table143[[#This Row],[TOTAL BASE STOCK QUANTITY]] &lt;1,"Out of Stock","Avaliable"))</f>
        <v/>
      </c>
      <c r="E218" s="24"/>
      <c r="F218" s="24"/>
      <c r="G218" s="11"/>
      <c r="H218" s="95"/>
      <c r="I218" s="102"/>
      <c r="J218" s="120"/>
      <c r="K21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8" s="72" t="str">
        <f>IFERROR(IF(NOT(ISBLANK(Table143[[#This Row],[BASE PRICE PER ITEM2]])), Table143[[#This Row],[BASE PRICE PER ITEM2]] + $M$2, ""), "")</f>
        <v/>
      </c>
      <c r="M218" s="115"/>
      <c r="N21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8" s="7"/>
      <c r="P218" s="7"/>
      <c r="Q218" s="7"/>
      <c r="R218" s="7"/>
      <c r="S218" s="7"/>
      <c r="T218" s="7"/>
      <c r="U218" s="7"/>
      <c r="V21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8" s="20" t="str">
        <f>IFERROR(Table143[[#This Row],[BASE PRICE PER ITEM2]]*Table143[[#This Row],[TOTAL BASE STOCK QUANTITY]],"")</f>
        <v/>
      </c>
      <c r="X218" s="20" t="str">
        <f>IFERROR(Table143[[#This Row],[LAST SALE PRICE PER ITEM]]*Table143[[#This Row],[TOTAL BASE STOCK QUANTITY]], "")</f>
        <v/>
      </c>
      <c r="Y218" s="6" t="str">
        <f>IF(O218="",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8" s="22" t="str">
        <f>IFERROR(Table143[[#This Row],[SALE PRICE PER ITEM]]*Table143[[#This Row],[TOTAL REMAINING STOCK QUANTITY]],"")</f>
        <v/>
      </c>
      <c r="AH218" s="27"/>
    </row>
    <row r="219" spans="2:34" ht="18.600000000000001" thickBot="1" x14ac:dyDescent="0.3">
      <c r="B219" s="34" t="s">
        <v>683</v>
      </c>
      <c r="C219" s="11"/>
      <c r="D219" s="87" t="str">
        <f>IF(Table143[[#This Row],[TOTAL BASE STOCK QUANTITY]]= "", "", IF(Table143[[#This Row],[TOTAL BASE STOCK QUANTITY]] &lt;1,"Out of Stock","Avaliable"))</f>
        <v/>
      </c>
      <c r="E219" s="24"/>
      <c r="F219" s="24"/>
      <c r="G219" s="11"/>
      <c r="H219" s="95"/>
      <c r="I219" s="102"/>
      <c r="J219" s="120"/>
      <c r="K21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19" s="72" t="str">
        <f>IFERROR(IF(NOT(ISBLANK(Table143[[#This Row],[BASE PRICE PER ITEM2]])), Table143[[#This Row],[BASE PRICE PER ITEM2]] + $M$2, ""), "")</f>
        <v/>
      </c>
      <c r="M219" s="115"/>
      <c r="N21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19" s="7"/>
      <c r="P219" s="7"/>
      <c r="Q219" s="7"/>
      <c r="R219" s="7"/>
      <c r="S219" s="7"/>
      <c r="T219" s="7"/>
      <c r="U219" s="7"/>
      <c r="V21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19" s="20" t="str">
        <f>IFERROR(Table143[[#This Row],[BASE PRICE PER ITEM2]]*Table143[[#This Row],[TOTAL BASE STOCK QUANTITY]],"")</f>
        <v/>
      </c>
      <c r="X219" s="20" t="str">
        <f>IFERROR(Table143[[#This Row],[LAST SALE PRICE PER ITEM]]*Table143[[#This Row],[TOTAL BASE STOCK QUANTITY]], "")</f>
        <v/>
      </c>
      <c r="Y219" s="6" t="str">
        <f>IF(O219="",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1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1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1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1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1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1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1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19" s="22" t="str">
        <f>IFERROR(Table143[[#This Row],[SALE PRICE PER ITEM]]*Table143[[#This Row],[TOTAL REMAINING STOCK QUANTITY]],"")</f>
        <v/>
      </c>
      <c r="AH219" s="27"/>
    </row>
    <row r="220" spans="2:34" ht="18.600000000000001" thickBot="1" x14ac:dyDescent="0.3">
      <c r="B220" s="34" t="s">
        <v>684</v>
      </c>
      <c r="C220" s="11"/>
      <c r="D220" s="87" t="str">
        <f>IF(Table143[[#This Row],[TOTAL BASE STOCK QUANTITY]]= "", "", IF(Table143[[#This Row],[TOTAL BASE STOCK QUANTITY]] &lt;1,"Out of Stock","Avaliable"))</f>
        <v/>
      </c>
      <c r="E220" s="24"/>
      <c r="F220" s="24"/>
      <c r="G220" s="11"/>
      <c r="H220" s="95"/>
      <c r="I220" s="102"/>
      <c r="J220" s="120"/>
      <c r="K22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0" s="72" t="str">
        <f>IFERROR(IF(NOT(ISBLANK(Table143[[#This Row],[BASE PRICE PER ITEM2]])), Table143[[#This Row],[BASE PRICE PER ITEM2]] + $M$2, ""), "")</f>
        <v/>
      </c>
      <c r="M220" s="115"/>
      <c r="N22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0" s="7"/>
      <c r="P220" s="7"/>
      <c r="Q220" s="7"/>
      <c r="R220" s="7"/>
      <c r="S220" s="7"/>
      <c r="T220" s="7"/>
      <c r="U220" s="7"/>
      <c r="V22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0" s="20" t="str">
        <f>IFERROR(Table143[[#This Row],[BASE PRICE PER ITEM2]]*Table143[[#This Row],[TOTAL BASE STOCK QUANTITY]],"")</f>
        <v/>
      </c>
      <c r="X220" s="20" t="str">
        <f>IFERROR(Table143[[#This Row],[LAST SALE PRICE PER ITEM]]*Table143[[#This Row],[TOTAL BASE STOCK QUANTITY]], "")</f>
        <v/>
      </c>
      <c r="Y220" s="6" t="str">
        <f>IF(O220="",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0" s="22" t="str">
        <f>IFERROR(Table143[[#This Row],[SALE PRICE PER ITEM]]*Table143[[#This Row],[TOTAL REMAINING STOCK QUANTITY]],"")</f>
        <v/>
      </c>
      <c r="AH220" s="27"/>
    </row>
    <row r="221" spans="2:34" ht="18.600000000000001" thickBot="1" x14ac:dyDescent="0.3">
      <c r="B221" s="34" t="s">
        <v>685</v>
      </c>
      <c r="C221" s="11"/>
      <c r="D221" s="87" t="str">
        <f>IF(Table143[[#This Row],[TOTAL BASE STOCK QUANTITY]]= "", "", IF(Table143[[#This Row],[TOTAL BASE STOCK QUANTITY]] &lt;1,"Out of Stock","Avaliable"))</f>
        <v/>
      </c>
      <c r="E221" s="24"/>
      <c r="F221" s="24"/>
      <c r="G221" s="11"/>
      <c r="H221" s="95"/>
      <c r="I221" s="102"/>
      <c r="J221" s="120"/>
      <c r="K22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1" s="72" t="str">
        <f>IFERROR(IF(NOT(ISBLANK(Table143[[#This Row],[BASE PRICE PER ITEM2]])), Table143[[#This Row],[BASE PRICE PER ITEM2]] + $M$2, ""), "")</f>
        <v/>
      </c>
      <c r="M221" s="115"/>
      <c r="N22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1" s="7"/>
      <c r="P221" s="7"/>
      <c r="Q221" s="7"/>
      <c r="R221" s="7"/>
      <c r="S221" s="7"/>
      <c r="T221" s="7"/>
      <c r="U221" s="7"/>
      <c r="V22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1" s="20" t="str">
        <f>IFERROR(Table143[[#This Row],[BASE PRICE PER ITEM2]]*Table143[[#This Row],[TOTAL BASE STOCK QUANTITY]],"")</f>
        <v/>
      </c>
      <c r="X221" s="20" t="str">
        <f>IFERROR(Table143[[#This Row],[LAST SALE PRICE PER ITEM]]*Table143[[#This Row],[TOTAL BASE STOCK QUANTITY]], "")</f>
        <v/>
      </c>
      <c r="Y221" s="6" t="str">
        <f>IF(O221="",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1" s="22" t="str">
        <f>IFERROR(Table143[[#This Row],[SALE PRICE PER ITEM]]*Table143[[#This Row],[TOTAL REMAINING STOCK QUANTITY]],"")</f>
        <v/>
      </c>
      <c r="AH221" s="27"/>
    </row>
    <row r="222" spans="2:34" ht="18.600000000000001" thickBot="1" x14ac:dyDescent="0.3">
      <c r="B222" s="34" t="s">
        <v>686</v>
      </c>
      <c r="C222" s="11"/>
      <c r="D222" s="87" t="str">
        <f>IF(Table143[[#This Row],[TOTAL BASE STOCK QUANTITY]]= "", "", IF(Table143[[#This Row],[TOTAL BASE STOCK QUANTITY]] &lt;1,"Out of Stock","Avaliable"))</f>
        <v/>
      </c>
      <c r="E222" s="24"/>
      <c r="F222" s="24"/>
      <c r="G222" s="11"/>
      <c r="H222" s="95"/>
      <c r="I222" s="102"/>
      <c r="J222" s="120"/>
      <c r="K22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2" s="72" t="str">
        <f>IFERROR(IF(NOT(ISBLANK(Table143[[#This Row],[BASE PRICE PER ITEM2]])), Table143[[#This Row],[BASE PRICE PER ITEM2]] + $M$2, ""), "")</f>
        <v/>
      </c>
      <c r="M222" s="115"/>
      <c r="N22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2" s="7"/>
      <c r="P222" s="7"/>
      <c r="Q222" s="7"/>
      <c r="R222" s="7"/>
      <c r="S222" s="7"/>
      <c r="T222" s="7"/>
      <c r="U222" s="7"/>
      <c r="V22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2" s="20" t="str">
        <f>IFERROR(Table143[[#This Row],[BASE PRICE PER ITEM2]]*Table143[[#This Row],[TOTAL BASE STOCK QUANTITY]],"")</f>
        <v/>
      </c>
      <c r="X222" s="20" t="str">
        <f>IFERROR(Table143[[#This Row],[LAST SALE PRICE PER ITEM]]*Table143[[#This Row],[TOTAL BASE STOCK QUANTITY]], "")</f>
        <v/>
      </c>
      <c r="Y222" s="6" t="str">
        <f>IF(O222="",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2" s="22" t="str">
        <f>IFERROR(Table143[[#This Row],[SALE PRICE PER ITEM]]*Table143[[#This Row],[TOTAL REMAINING STOCK QUANTITY]],"")</f>
        <v/>
      </c>
      <c r="AH222" s="27"/>
    </row>
    <row r="223" spans="2:34" ht="18.600000000000001" thickBot="1" x14ac:dyDescent="0.3">
      <c r="B223" s="34" t="s">
        <v>687</v>
      </c>
      <c r="C223" s="11"/>
      <c r="D223" s="87" t="str">
        <f>IF(Table143[[#This Row],[TOTAL BASE STOCK QUANTITY]]= "", "", IF(Table143[[#This Row],[TOTAL BASE STOCK QUANTITY]] &lt;1,"Out of Stock","Avaliable"))</f>
        <v/>
      </c>
      <c r="E223" s="24"/>
      <c r="F223" s="24"/>
      <c r="G223" s="11"/>
      <c r="H223" s="95"/>
      <c r="I223" s="102"/>
      <c r="J223" s="120"/>
      <c r="K22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3" s="72" t="str">
        <f>IFERROR(IF(NOT(ISBLANK(Table143[[#This Row],[BASE PRICE PER ITEM2]])), Table143[[#This Row],[BASE PRICE PER ITEM2]] + $M$2, ""), "")</f>
        <v/>
      </c>
      <c r="M223" s="115"/>
      <c r="N22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3" s="7"/>
      <c r="P223" s="7"/>
      <c r="Q223" s="7"/>
      <c r="R223" s="7"/>
      <c r="S223" s="7"/>
      <c r="T223" s="7"/>
      <c r="U223" s="7"/>
      <c r="V22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3" s="20" t="str">
        <f>IFERROR(Table143[[#This Row],[BASE PRICE PER ITEM2]]*Table143[[#This Row],[TOTAL BASE STOCK QUANTITY]],"")</f>
        <v/>
      </c>
      <c r="X223" s="20" t="str">
        <f>IFERROR(Table143[[#This Row],[LAST SALE PRICE PER ITEM]]*Table143[[#This Row],[TOTAL BASE STOCK QUANTITY]], "")</f>
        <v/>
      </c>
      <c r="Y223" s="6" t="str">
        <f>IF(O223="",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3" s="22" t="str">
        <f>IFERROR(Table143[[#This Row],[SALE PRICE PER ITEM]]*Table143[[#This Row],[TOTAL REMAINING STOCK QUANTITY]],"")</f>
        <v/>
      </c>
      <c r="AH223" s="27"/>
    </row>
    <row r="224" spans="2:34" ht="18.600000000000001" thickBot="1" x14ac:dyDescent="0.3">
      <c r="B224" s="34" t="s">
        <v>688</v>
      </c>
      <c r="C224" s="11"/>
      <c r="D224" s="87" t="str">
        <f>IF(Table143[[#This Row],[TOTAL BASE STOCK QUANTITY]]= "", "", IF(Table143[[#This Row],[TOTAL BASE STOCK QUANTITY]] &lt;1,"Out of Stock","Avaliable"))</f>
        <v/>
      </c>
      <c r="E224" s="24"/>
      <c r="F224" s="24"/>
      <c r="G224" s="11"/>
      <c r="H224" s="95"/>
      <c r="I224" s="102"/>
      <c r="J224" s="120"/>
      <c r="K22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4" s="72" t="str">
        <f>IFERROR(IF(NOT(ISBLANK(Table143[[#This Row],[BASE PRICE PER ITEM2]])), Table143[[#This Row],[BASE PRICE PER ITEM2]] + $M$2, ""), "")</f>
        <v/>
      </c>
      <c r="M224" s="115"/>
      <c r="N22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4" s="7"/>
      <c r="P224" s="7"/>
      <c r="Q224" s="7"/>
      <c r="R224" s="7"/>
      <c r="S224" s="7"/>
      <c r="T224" s="7"/>
      <c r="U224" s="7"/>
      <c r="V22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4" s="20" t="str">
        <f>IFERROR(Table143[[#This Row],[BASE PRICE PER ITEM2]]*Table143[[#This Row],[TOTAL BASE STOCK QUANTITY]],"")</f>
        <v/>
      </c>
      <c r="X224" s="20" t="str">
        <f>IFERROR(Table143[[#This Row],[LAST SALE PRICE PER ITEM]]*Table143[[#This Row],[TOTAL BASE STOCK QUANTITY]], "")</f>
        <v/>
      </c>
      <c r="Y224" s="6" t="str">
        <f>IF(O224="",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4" s="22" t="str">
        <f>IFERROR(Table143[[#This Row],[SALE PRICE PER ITEM]]*Table143[[#This Row],[TOTAL REMAINING STOCK QUANTITY]],"")</f>
        <v/>
      </c>
      <c r="AH224" s="27"/>
    </row>
    <row r="225" spans="2:34" ht="18.600000000000001" thickBot="1" x14ac:dyDescent="0.3">
      <c r="B225" s="34" t="s">
        <v>689</v>
      </c>
      <c r="C225" s="11"/>
      <c r="D225" s="87" t="str">
        <f>IF(Table143[[#This Row],[TOTAL BASE STOCK QUANTITY]]= "", "", IF(Table143[[#This Row],[TOTAL BASE STOCK QUANTITY]] &lt;1,"Out of Stock","Avaliable"))</f>
        <v/>
      </c>
      <c r="E225" s="24"/>
      <c r="F225" s="24"/>
      <c r="G225" s="11"/>
      <c r="H225" s="95"/>
      <c r="I225" s="102"/>
      <c r="J225" s="120"/>
      <c r="K22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5" s="72" t="str">
        <f>IFERROR(IF(NOT(ISBLANK(Table143[[#This Row],[BASE PRICE PER ITEM2]])), Table143[[#This Row],[BASE PRICE PER ITEM2]] + $M$2, ""), "")</f>
        <v/>
      </c>
      <c r="M225" s="115"/>
      <c r="N22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5" s="7"/>
      <c r="P225" s="7"/>
      <c r="Q225" s="7"/>
      <c r="R225" s="7"/>
      <c r="S225" s="7"/>
      <c r="T225" s="7"/>
      <c r="U225" s="7"/>
      <c r="V22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5" s="20" t="str">
        <f>IFERROR(Table143[[#This Row],[BASE PRICE PER ITEM2]]*Table143[[#This Row],[TOTAL BASE STOCK QUANTITY]],"")</f>
        <v/>
      </c>
      <c r="X225" s="20" t="str">
        <f>IFERROR(Table143[[#This Row],[LAST SALE PRICE PER ITEM]]*Table143[[#This Row],[TOTAL BASE STOCK QUANTITY]], "")</f>
        <v/>
      </c>
      <c r="Y225" s="6" t="str">
        <f>IF(O225="",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5" s="22" t="str">
        <f>IFERROR(Table143[[#This Row],[SALE PRICE PER ITEM]]*Table143[[#This Row],[TOTAL REMAINING STOCK QUANTITY]],"")</f>
        <v/>
      </c>
      <c r="AH225" s="27"/>
    </row>
    <row r="226" spans="2:34" ht="18.600000000000001" thickBot="1" x14ac:dyDescent="0.3">
      <c r="B226" s="34" t="s">
        <v>690</v>
      </c>
      <c r="C226" s="11"/>
      <c r="D226" s="87" t="str">
        <f>IF(Table143[[#This Row],[TOTAL BASE STOCK QUANTITY]]= "", "", IF(Table143[[#This Row],[TOTAL BASE STOCK QUANTITY]] &lt;1,"Out of Stock","Avaliable"))</f>
        <v/>
      </c>
      <c r="E226" s="24"/>
      <c r="F226" s="24"/>
      <c r="G226" s="11"/>
      <c r="H226" s="95"/>
      <c r="I226" s="102"/>
      <c r="J226" s="120"/>
      <c r="K22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6" s="72" t="str">
        <f>IFERROR(IF(NOT(ISBLANK(Table143[[#This Row],[BASE PRICE PER ITEM2]])), Table143[[#This Row],[BASE PRICE PER ITEM2]] + $M$2, ""), "")</f>
        <v/>
      </c>
      <c r="M226" s="115"/>
      <c r="N22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6" s="7"/>
      <c r="P226" s="7"/>
      <c r="Q226" s="7"/>
      <c r="R226" s="7"/>
      <c r="S226" s="7"/>
      <c r="T226" s="7"/>
      <c r="U226" s="7"/>
      <c r="V22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6" s="20" t="str">
        <f>IFERROR(Table143[[#This Row],[BASE PRICE PER ITEM2]]*Table143[[#This Row],[TOTAL BASE STOCK QUANTITY]],"")</f>
        <v/>
      </c>
      <c r="X226" s="20" t="str">
        <f>IFERROR(Table143[[#This Row],[LAST SALE PRICE PER ITEM]]*Table143[[#This Row],[TOTAL BASE STOCK QUANTITY]], "")</f>
        <v/>
      </c>
      <c r="Y226" s="6" t="str">
        <f>IF(O226="",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6" s="22" t="str">
        <f>IFERROR(Table143[[#This Row],[SALE PRICE PER ITEM]]*Table143[[#This Row],[TOTAL REMAINING STOCK QUANTITY]],"")</f>
        <v/>
      </c>
      <c r="AH226" s="27"/>
    </row>
    <row r="227" spans="2:34" ht="18.600000000000001" thickBot="1" x14ac:dyDescent="0.3">
      <c r="B227" s="34" t="s">
        <v>691</v>
      </c>
      <c r="C227" s="11"/>
      <c r="D227" s="87" t="str">
        <f>IF(Table143[[#This Row],[TOTAL BASE STOCK QUANTITY]]= "", "", IF(Table143[[#This Row],[TOTAL BASE STOCK QUANTITY]] &lt;1,"Out of Stock","Avaliable"))</f>
        <v/>
      </c>
      <c r="E227" s="24"/>
      <c r="F227" s="24"/>
      <c r="G227" s="11"/>
      <c r="H227" s="95"/>
      <c r="I227" s="102"/>
      <c r="J227" s="120"/>
      <c r="K22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7" s="72" t="str">
        <f>IFERROR(IF(NOT(ISBLANK(Table143[[#This Row],[BASE PRICE PER ITEM2]])), Table143[[#This Row],[BASE PRICE PER ITEM2]] + $M$2, ""), "")</f>
        <v/>
      </c>
      <c r="M227" s="115"/>
      <c r="N22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7" s="7"/>
      <c r="P227" s="7"/>
      <c r="Q227" s="7"/>
      <c r="R227" s="7"/>
      <c r="S227" s="7"/>
      <c r="T227" s="7"/>
      <c r="U227" s="7"/>
      <c r="V22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7" s="20" t="str">
        <f>IFERROR(Table143[[#This Row],[BASE PRICE PER ITEM2]]*Table143[[#This Row],[TOTAL BASE STOCK QUANTITY]],"")</f>
        <v/>
      </c>
      <c r="X227" s="20" t="str">
        <f>IFERROR(Table143[[#This Row],[LAST SALE PRICE PER ITEM]]*Table143[[#This Row],[TOTAL BASE STOCK QUANTITY]], "")</f>
        <v/>
      </c>
      <c r="Y227" s="6" t="str">
        <f>IF(O227="",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7" s="22" t="str">
        <f>IFERROR(Table143[[#This Row],[SALE PRICE PER ITEM]]*Table143[[#This Row],[TOTAL REMAINING STOCK QUANTITY]],"")</f>
        <v/>
      </c>
      <c r="AH227" s="27"/>
    </row>
    <row r="228" spans="2:34" ht="18.600000000000001" thickBot="1" x14ac:dyDescent="0.3">
      <c r="B228" s="34" t="s">
        <v>692</v>
      </c>
      <c r="C228" s="11"/>
      <c r="D228" s="87" t="str">
        <f>IF(Table143[[#This Row],[TOTAL BASE STOCK QUANTITY]]= "", "", IF(Table143[[#This Row],[TOTAL BASE STOCK QUANTITY]] &lt;1,"Out of Stock","Avaliable"))</f>
        <v/>
      </c>
      <c r="E228" s="24"/>
      <c r="F228" s="24"/>
      <c r="G228" s="11"/>
      <c r="H228" s="95"/>
      <c r="I228" s="102"/>
      <c r="J228" s="120"/>
      <c r="K22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8" s="72" t="str">
        <f>IFERROR(IF(NOT(ISBLANK(Table143[[#This Row],[BASE PRICE PER ITEM2]])), Table143[[#This Row],[BASE PRICE PER ITEM2]] + $M$2, ""), "")</f>
        <v/>
      </c>
      <c r="M228" s="115"/>
      <c r="N22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8" s="7"/>
      <c r="P228" s="7"/>
      <c r="Q228" s="7"/>
      <c r="R228" s="7"/>
      <c r="S228" s="7"/>
      <c r="T228" s="7"/>
      <c r="U228" s="7"/>
      <c r="V22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8" s="20" t="str">
        <f>IFERROR(Table143[[#This Row],[BASE PRICE PER ITEM2]]*Table143[[#This Row],[TOTAL BASE STOCK QUANTITY]],"")</f>
        <v/>
      </c>
      <c r="X228" s="20" t="str">
        <f>IFERROR(Table143[[#This Row],[LAST SALE PRICE PER ITEM]]*Table143[[#This Row],[TOTAL BASE STOCK QUANTITY]], "")</f>
        <v/>
      </c>
      <c r="Y228" s="6" t="str">
        <f>IF(O228="",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8" s="22" t="str">
        <f>IFERROR(Table143[[#This Row],[SALE PRICE PER ITEM]]*Table143[[#This Row],[TOTAL REMAINING STOCK QUANTITY]],"")</f>
        <v/>
      </c>
      <c r="AH228" s="27"/>
    </row>
    <row r="229" spans="2:34" ht="18.600000000000001" thickBot="1" x14ac:dyDescent="0.3">
      <c r="B229" s="34" t="s">
        <v>693</v>
      </c>
      <c r="C229" s="11"/>
      <c r="D229" s="87" t="str">
        <f>IF(Table143[[#This Row],[TOTAL BASE STOCK QUANTITY]]= "", "", IF(Table143[[#This Row],[TOTAL BASE STOCK QUANTITY]] &lt;1,"Out of Stock","Avaliable"))</f>
        <v/>
      </c>
      <c r="E229" s="24"/>
      <c r="F229" s="24"/>
      <c r="G229" s="11"/>
      <c r="H229" s="95"/>
      <c r="I229" s="102"/>
      <c r="J229" s="120"/>
      <c r="K22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29" s="72" t="str">
        <f>IFERROR(IF(NOT(ISBLANK(Table143[[#This Row],[BASE PRICE PER ITEM2]])), Table143[[#This Row],[BASE PRICE PER ITEM2]] + $M$2, ""), "")</f>
        <v/>
      </c>
      <c r="M229" s="115"/>
      <c r="N22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29" s="7"/>
      <c r="P229" s="7"/>
      <c r="Q229" s="7"/>
      <c r="R229" s="7"/>
      <c r="S229" s="7"/>
      <c r="T229" s="7"/>
      <c r="U229" s="7"/>
      <c r="V22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29" s="20" t="str">
        <f>IFERROR(Table143[[#This Row],[BASE PRICE PER ITEM2]]*Table143[[#This Row],[TOTAL BASE STOCK QUANTITY]],"")</f>
        <v/>
      </c>
      <c r="X229" s="20" t="str">
        <f>IFERROR(Table143[[#This Row],[LAST SALE PRICE PER ITEM]]*Table143[[#This Row],[TOTAL BASE STOCK QUANTITY]], "")</f>
        <v/>
      </c>
      <c r="Y229" s="6" t="str">
        <f>IF(O229="",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2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2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2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2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2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2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2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29" s="22" t="str">
        <f>IFERROR(Table143[[#This Row],[SALE PRICE PER ITEM]]*Table143[[#This Row],[TOTAL REMAINING STOCK QUANTITY]],"")</f>
        <v/>
      </c>
      <c r="AH229" s="27"/>
    </row>
    <row r="230" spans="2:34" ht="18.600000000000001" thickBot="1" x14ac:dyDescent="0.3">
      <c r="B230" s="34" t="s">
        <v>694</v>
      </c>
      <c r="C230" s="11"/>
      <c r="D230" s="87" t="str">
        <f>IF(Table143[[#This Row],[TOTAL BASE STOCK QUANTITY]]= "", "", IF(Table143[[#This Row],[TOTAL BASE STOCK QUANTITY]] &lt;1,"Out of Stock","Avaliable"))</f>
        <v/>
      </c>
      <c r="E230" s="24"/>
      <c r="F230" s="24"/>
      <c r="G230" s="11"/>
      <c r="H230" s="95"/>
      <c r="I230" s="102"/>
      <c r="J230" s="120"/>
      <c r="K23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0" s="72" t="str">
        <f>IFERROR(IF(NOT(ISBLANK(Table143[[#This Row],[BASE PRICE PER ITEM2]])), Table143[[#This Row],[BASE PRICE PER ITEM2]] + $M$2, ""), "")</f>
        <v/>
      </c>
      <c r="M230" s="115"/>
      <c r="N23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0" s="7"/>
      <c r="P230" s="7"/>
      <c r="Q230" s="7"/>
      <c r="R230" s="7"/>
      <c r="S230" s="7"/>
      <c r="T230" s="7"/>
      <c r="U230" s="7"/>
      <c r="V23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0" s="20" t="str">
        <f>IFERROR(Table143[[#This Row],[BASE PRICE PER ITEM2]]*Table143[[#This Row],[TOTAL BASE STOCK QUANTITY]],"")</f>
        <v/>
      </c>
      <c r="X230" s="20" t="str">
        <f>IFERROR(Table143[[#This Row],[LAST SALE PRICE PER ITEM]]*Table143[[#This Row],[TOTAL BASE STOCK QUANTITY]], "")</f>
        <v/>
      </c>
      <c r="Y230" s="6" t="str">
        <f>IF(O230="",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0" s="22" t="str">
        <f>IFERROR(Table143[[#This Row],[SALE PRICE PER ITEM]]*Table143[[#This Row],[TOTAL REMAINING STOCK QUANTITY]],"")</f>
        <v/>
      </c>
      <c r="AH230" s="27"/>
    </row>
    <row r="231" spans="2:34" ht="18.600000000000001" thickBot="1" x14ac:dyDescent="0.3">
      <c r="B231" s="34" t="s">
        <v>695</v>
      </c>
      <c r="C231" s="11"/>
      <c r="D231" s="87" t="str">
        <f>IF(Table143[[#This Row],[TOTAL BASE STOCK QUANTITY]]= "", "", IF(Table143[[#This Row],[TOTAL BASE STOCK QUANTITY]] &lt;1,"Out of Stock","Avaliable"))</f>
        <v/>
      </c>
      <c r="E231" s="24"/>
      <c r="F231" s="24"/>
      <c r="G231" s="11"/>
      <c r="H231" s="95"/>
      <c r="I231" s="102"/>
      <c r="J231" s="120"/>
      <c r="K23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1" s="72" t="str">
        <f>IFERROR(IF(NOT(ISBLANK(Table143[[#This Row],[BASE PRICE PER ITEM2]])), Table143[[#This Row],[BASE PRICE PER ITEM2]] + $M$2, ""), "")</f>
        <v/>
      </c>
      <c r="M231" s="115"/>
      <c r="N23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1" s="7"/>
      <c r="P231" s="7"/>
      <c r="Q231" s="7"/>
      <c r="R231" s="7"/>
      <c r="S231" s="7"/>
      <c r="T231" s="7"/>
      <c r="U231" s="7"/>
      <c r="V23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1" s="20" t="str">
        <f>IFERROR(Table143[[#This Row],[BASE PRICE PER ITEM2]]*Table143[[#This Row],[TOTAL BASE STOCK QUANTITY]],"")</f>
        <v/>
      </c>
      <c r="X231" s="20" t="str">
        <f>IFERROR(Table143[[#This Row],[LAST SALE PRICE PER ITEM]]*Table143[[#This Row],[TOTAL BASE STOCK QUANTITY]], "")</f>
        <v/>
      </c>
      <c r="Y231" s="6" t="str">
        <f>IF(O231="",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1" s="22" t="str">
        <f>IFERROR(Table143[[#This Row],[SALE PRICE PER ITEM]]*Table143[[#This Row],[TOTAL REMAINING STOCK QUANTITY]],"")</f>
        <v/>
      </c>
      <c r="AH231" s="27"/>
    </row>
    <row r="232" spans="2:34" ht="18.600000000000001" thickBot="1" x14ac:dyDescent="0.3">
      <c r="B232" s="34" t="s">
        <v>696</v>
      </c>
      <c r="C232" s="11"/>
      <c r="D232" s="87" t="str">
        <f>IF(Table143[[#This Row],[TOTAL BASE STOCK QUANTITY]]= "", "", IF(Table143[[#This Row],[TOTAL BASE STOCK QUANTITY]] &lt;1,"Out of Stock","Avaliable"))</f>
        <v/>
      </c>
      <c r="E232" s="24"/>
      <c r="F232" s="24"/>
      <c r="G232" s="11"/>
      <c r="H232" s="95"/>
      <c r="I232" s="102"/>
      <c r="J232" s="120"/>
      <c r="K23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2" s="72" t="str">
        <f>IFERROR(IF(NOT(ISBLANK(Table143[[#This Row],[BASE PRICE PER ITEM2]])), Table143[[#This Row],[BASE PRICE PER ITEM2]] + $M$2, ""), "")</f>
        <v/>
      </c>
      <c r="M232" s="115"/>
      <c r="N23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2" s="7"/>
      <c r="P232" s="7"/>
      <c r="Q232" s="7"/>
      <c r="R232" s="7"/>
      <c r="S232" s="7"/>
      <c r="T232" s="7"/>
      <c r="U232" s="7"/>
      <c r="V23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2" s="20" t="str">
        <f>IFERROR(Table143[[#This Row],[BASE PRICE PER ITEM2]]*Table143[[#This Row],[TOTAL BASE STOCK QUANTITY]],"")</f>
        <v/>
      </c>
      <c r="X232" s="20" t="str">
        <f>IFERROR(Table143[[#This Row],[LAST SALE PRICE PER ITEM]]*Table143[[#This Row],[TOTAL BASE STOCK QUANTITY]], "")</f>
        <v/>
      </c>
      <c r="Y232" s="6" t="str">
        <f>IF(O232="",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2" s="22" t="str">
        <f>IFERROR(Table143[[#This Row],[SALE PRICE PER ITEM]]*Table143[[#This Row],[TOTAL REMAINING STOCK QUANTITY]],"")</f>
        <v/>
      </c>
      <c r="AH232" s="27"/>
    </row>
    <row r="233" spans="2:34" ht="18.600000000000001" thickBot="1" x14ac:dyDescent="0.3">
      <c r="B233" s="34" t="s">
        <v>697</v>
      </c>
      <c r="C233" s="11"/>
      <c r="D233" s="87" t="str">
        <f>IF(Table143[[#This Row],[TOTAL BASE STOCK QUANTITY]]= "", "", IF(Table143[[#This Row],[TOTAL BASE STOCK QUANTITY]] &lt;1,"Out of Stock","Avaliable"))</f>
        <v/>
      </c>
      <c r="E233" s="24"/>
      <c r="F233" s="24"/>
      <c r="G233" s="11"/>
      <c r="H233" s="95"/>
      <c r="I233" s="102"/>
      <c r="J233" s="120"/>
      <c r="K23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3" s="72" t="str">
        <f>IFERROR(IF(NOT(ISBLANK(Table143[[#This Row],[BASE PRICE PER ITEM2]])), Table143[[#This Row],[BASE PRICE PER ITEM2]] + $M$2, ""), "")</f>
        <v/>
      </c>
      <c r="M233" s="115"/>
      <c r="N23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3" s="7"/>
      <c r="P233" s="7"/>
      <c r="Q233" s="7"/>
      <c r="R233" s="7"/>
      <c r="S233" s="7"/>
      <c r="T233" s="7"/>
      <c r="U233" s="7"/>
      <c r="V23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3" s="20" t="str">
        <f>IFERROR(Table143[[#This Row],[BASE PRICE PER ITEM2]]*Table143[[#This Row],[TOTAL BASE STOCK QUANTITY]],"")</f>
        <v/>
      </c>
      <c r="X233" s="20" t="str">
        <f>IFERROR(Table143[[#This Row],[LAST SALE PRICE PER ITEM]]*Table143[[#This Row],[TOTAL BASE STOCK QUANTITY]], "")</f>
        <v/>
      </c>
      <c r="Y233" s="6" t="str">
        <f>IF(O233="",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3" s="22" t="str">
        <f>IFERROR(Table143[[#This Row],[SALE PRICE PER ITEM]]*Table143[[#This Row],[TOTAL REMAINING STOCK QUANTITY]],"")</f>
        <v/>
      </c>
      <c r="AH233" s="27"/>
    </row>
    <row r="234" spans="2:34" ht="18.600000000000001" thickBot="1" x14ac:dyDescent="0.3">
      <c r="B234" s="34" t="s">
        <v>698</v>
      </c>
      <c r="C234" s="11"/>
      <c r="D234" s="87" t="str">
        <f>IF(Table143[[#This Row],[TOTAL BASE STOCK QUANTITY]]= "", "", IF(Table143[[#This Row],[TOTAL BASE STOCK QUANTITY]] &lt;1,"Out of Stock","Avaliable"))</f>
        <v/>
      </c>
      <c r="E234" s="24"/>
      <c r="F234" s="24"/>
      <c r="G234" s="11"/>
      <c r="H234" s="95"/>
      <c r="I234" s="102"/>
      <c r="J234" s="120"/>
      <c r="K23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4" s="72" t="str">
        <f>IFERROR(IF(NOT(ISBLANK(Table143[[#This Row],[BASE PRICE PER ITEM2]])), Table143[[#This Row],[BASE PRICE PER ITEM2]] + $M$2, ""), "")</f>
        <v/>
      </c>
      <c r="M234" s="115"/>
      <c r="N23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4" s="7"/>
      <c r="P234" s="7"/>
      <c r="Q234" s="7"/>
      <c r="R234" s="7"/>
      <c r="S234" s="7"/>
      <c r="T234" s="7"/>
      <c r="U234" s="7"/>
      <c r="V23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4" s="20" t="str">
        <f>IFERROR(Table143[[#This Row],[BASE PRICE PER ITEM2]]*Table143[[#This Row],[TOTAL BASE STOCK QUANTITY]],"")</f>
        <v/>
      </c>
      <c r="X234" s="20" t="str">
        <f>IFERROR(Table143[[#This Row],[LAST SALE PRICE PER ITEM]]*Table143[[#This Row],[TOTAL BASE STOCK QUANTITY]], "")</f>
        <v/>
      </c>
      <c r="Y234" s="6" t="str">
        <f>IF(O234="",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4" s="22" t="str">
        <f>IFERROR(Table143[[#This Row],[SALE PRICE PER ITEM]]*Table143[[#This Row],[TOTAL REMAINING STOCK QUANTITY]],"")</f>
        <v/>
      </c>
      <c r="AH234" s="27"/>
    </row>
    <row r="235" spans="2:34" ht="18.600000000000001" thickBot="1" x14ac:dyDescent="0.3">
      <c r="B235" s="34" t="s">
        <v>699</v>
      </c>
      <c r="C235" s="11"/>
      <c r="D235" s="87" t="str">
        <f>IF(Table143[[#This Row],[TOTAL BASE STOCK QUANTITY]]= "", "", IF(Table143[[#This Row],[TOTAL BASE STOCK QUANTITY]] &lt;1,"Out of Stock","Avaliable"))</f>
        <v/>
      </c>
      <c r="E235" s="24"/>
      <c r="F235" s="24"/>
      <c r="G235" s="11"/>
      <c r="H235" s="95"/>
      <c r="I235" s="102"/>
      <c r="J235" s="120"/>
      <c r="K23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5" s="72" t="str">
        <f>IFERROR(IF(NOT(ISBLANK(Table143[[#This Row],[BASE PRICE PER ITEM2]])), Table143[[#This Row],[BASE PRICE PER ITEM2]] + $M$2, ""), "")</f>
        <v/>
      </c>
      <c r="M235" s="115"/>
      <c r="N23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5" s="7"/>
      <c r="P235" s="7"/>
      <c r="Q235" s="7"/>
      <c r="R235" s="7"/>
      <c r="S235" s="7"/>
      <c r="T235" s="7"/>
      <c r="U235" s="7"/>
      <c r="V23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5" s="20" t="str">
        <f>IFERROR(Table143[[#This Row],[BASE PRICE PER ITEM2]]*Table143[[#This Row],[TOTAL BASE STOCK QUANTITY]],"")</f>
        <v/>
      </c>
      <c r="X235" s="20" t="str">
        <f>IFERROR(Table143[[#This Row],[LAST SALE PRICE PER ITEM]]*Table143[[#This Row],[TOTAL BASE STOCK QUANTITY]], "")</f>
        <v/>
      </c>
      <c r="Y235" s="6" t="str">
        <f>IF(O235="",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5" s="22" t="str">
        <f>IFERROR(Table143[[#This Row],[SALE PRICE PER ITEM]]*Table143[[#This Row],[TOTAL REMAINING STOCK QUANTITY]],"")</f>
        <v/>
      </c>
      <c r="AH235" s="27"/>
    </row>
    <row r="236" spans="2:34" ht="18.600000000000001" thickBot="1" x14ac:dyDescent="0.3">
      <c r="B236" s="34" t="s">
        <v>700</v>
      </c>
      <c r="C236" s="11"/>
      <c r="D236" s="87" t="str">
        <f>IF(Table143[[#This Row],[TOTAL BASE STOCK QUANTITY]]= "", "", IF(Table143[[#This Row],[TOTAL BASE STOCK QUANTITY]] &lt;1,"Out of Stock","Avaliable"))</f>
        <v/>
      </c>
      <c r="E236" s="24"/>
      <c r="F236" s="24"/>
      <c r="G236" s="11"/>
      <c r="H236" s="95"/>
      <c r="I236" s="102"/>
      <c r="J236" s="120"/>
      <c r="K23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6" s="72" t="str">
        <f>IFERROR(IF(NOT(ISBLANK(Table143[[#This Row],[BASE PRICE PER ITEM2]])), Table143[[#This Row],[BASE PRICE PER ITEM2]] + $M$2, ""), "")</f>
        <v/>
      </c>
      <c r="M236" s="115"/>
      <c r="N23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6" s="7"/>
      <c r="P236" s="7"/>
      <c r="Q236" s="7"/>
      <c r="R236" s="7"/>
      <c r="S236" s="7"/>
      <c r="T236" s="7"/>
      <c r="U236" s="7"/>
      <c r="V23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6" s="20" t="str">
        <f>IFERROR(Table143[[#This Row],[BASE PRICE PER ITEM2]]*Table143[[#This Row],[TOTAL BASE STOCK QUANTITY]],"")</f>
        <v/>
      </c>
      <c r="X236" s="20" t="str">
        <f>IFERROR(Table143[[#This Row],[LAST SALE PRICE PER ITEM]]*Table143[[#This Row],[TOTAL BASE STOCK QUANTITY]], "")</f>
        <v/>
      </c>
      <c r="Y236" s="6" t="str">
        <f>IF(O236="",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6" s="22" t="str">
        <f>IFERROR(Table143[[#This Row],[SALE PRICE PER ITEM]]*Table143[[#This Row],[TOTAL REMAINING STOCK QUANTITY]],"")</f>
        <v/>
      </c>
      <c r="AH236" s="27"/>
    </row>
    <row r="237" spans="2:34" ht="18.600000000000001" thickBot="1" x14ac:dyDescent="0.3">
      <c r="B237" s="34" t="s">
        <v>701</v>
      </c>
      <c r="C237" s="11"/>
      <c r="D237" s="87" t="str">
        <f>IF(Table143[[#This Row],[TOTAL BASE STOCK QUANTITY]]= "", "", IF(Table143[[#This Row],[TOTAL BASE STOCK QUANTITY]] &lt;1,"Out of Stock","Avaliable"))</f>
        <v/>
      </c>
      <c r="E237" s="24"/>
      <c r="F237" s="24"/>
      <c r="G237" s="11"/>
      <c r="H237" s="95"/>
      <c r="I237" s="102"/>
      <c r="J237" s="120"/>
      <c r="K23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7" s="72" t="str">
        <f>IFERROR(IF(NOT(ISBLANK(Table143[[#This Row],[BASE PRICE PER ITEM2]])), Table143[[#This Row],[BASE PRICE PER ITEM2]] + $M$2, ""), "")</f>
        <v/>
      </c>
      <c r="M237" s="115"/>
      <c r="N23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7" s="7"/>
      <c r="P237" s="7"/>
      <c r="Q237" s="7"/>
      <c r="R237" s="7"/>
      <c r="S237" s="7"/>
      <c r="T237" s="7"/>
      <c r="U237" s="7"/>
      <c r="V23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7" s="20" t="str">
        <f>IFERROR(Table143[[#This Row],[BASE PRICE PER ITEM2]]*Table143[[#This Row],[TOTAL BASE STOCK QUANTITY]],"")</f>
        <v/>
      </c>
      <c r="X237" s="20" t="str">
        <f>IFERROR(Table143[[#This Row],[LAST SALE PRICE PER ITEM]]*Table143[[#This Row],[TOTAL BASE STOCK QUANTITY]], "")</f>
        <v/>
      </c>
      <c r="Y237" s="6" t="str">
        <f>IF(O237="",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7" s="22" t="str">
        <f>IFERROR(Table143[[#This Row],[SALE PRICE PER ITEM]]*Table143[[#This Row],[TOTAL REMAINING STOCK QUANTITY]],"")</f>
        <v/>
      </c>
      <c r="AH237" s="27"/>
    </row>
    <row r="238" spans="2:34" ht="18.600000000000001" thickBot="1" x14ac:dyDescent="0.3">
      <c r="B238" s="34" t="s">
        <v>702</v>
      </c>
      <c r="C238" s="11"/>
      <c r="D238" s="87" t="str">
        <f>IF(Table143[[#This Row],[TOTAL BASE STOCK QUANTITY]]= "", "", IF(Table143[[#This Row],[TOTAL BASE STOCK QUANTITY]] &lt;1,"Out of Stock","Avaliable"))</f>
        <v/>
      </c>
      <c r="E238" s="24"/>
      <c r="F238" s="24"/>
      <c r="G238" s="11"/>
      <c r="H238" s="95"/>
      <c r="I238" s="102"/>
      <c r="J238" s="120"/>
      <c r="K23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8" s="72" t="str">
        <f>IFERROR(IF(NOT(ISBLANK(Table143[[#This Row],[BASE PRICE PER ITEM2]])), Table143[[#This Row],[BASE PRICE PER ITEM2]] + $M$2, ""), "")</f>
        <v/>
      </c>
      <c r="M238" s="115"/>
      <c r="N23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8" s="7"/>
      <c r="P238" s="7"/>
      <c r="Q238" s="7"/>
      <c r="R238" s="7"/>
      <c r="S238" s="7"/>
      <c r="T238" s="7"/>
      <c r="U238" s="7"/>
      <c r="V23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8" s="20" t="str">
        <f>IFERROR(Table143[[#This Row],[BASE PRICE PER ITEM2]]*Table143[[#This Row],[TOTAL BASE STOCK QUANTITY]],"")</f>
        <v/>
      </c>
      <c r="X238" s="20" t="str">
        <f>IFERROR(Table143[[#This Row],[LAST SALE PRICE PER ITEM]]*Table143[[#This Row],[TOTAL BASE STOCK QUANTITY]], "")</f>
        <v/>
      </c>
      <c r="Y238" s="6" t="str">
        <f>IF(O238="",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8" s="22" t="str">
        <f>IFERROR(Table143[[#This Row],[SALE PRICE PER ITEM]]*Table143[[#This Row],[TOTAL REMAINING STOCK QUANTITY]],"")</f>
        <v/>
      </c>
      <c r="AH238" s="27"/>
    </row>
    <row r="239" spans="2:34" ht="18.600000000000001" thickBot="1" x14ac:dyDescent="0.3">
      <c r="B239" s="34" t="s">
        <v>703</v>
      </c>
      <c r="C239" s="11"/>
      <c r="D239" s="87" t="str">
        <f>IF(Table143[[#This Row],[TOTAL BASE STOCK QUANTITY]]= "", "", IF(Table143[[#This Row],[TOTAL BASE STOCK QUANTITY]] &lt;1,"Out of Stock","Avaliable"))</f>
        <v/>
      </c>
      <c r="E239" s="24"/>
      <c r="F239" s="24"/>
      <c r="G239" s="11"/>
      <c r="H239" s="95"/>
      <c r="I239" s="102"/>
      <c r="J239" s="120"/>
      <c r="K23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39" s="72" t="str">
        <f>IFERROR(IF(NOT(ISBLANK(Table143[[#This Row],[BASE PRICE PER ITEM2]])), Table143[[#This Row],[BASE PRICE PER ITEM2]] + $M$2, ""), "")</f>
        <v/>
      </c>
      <c r="M239" s="115"/>
      <c r="N23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39" s="7"/>
      <c r="P239" s="7"/>
      <c r="Q239" s="7"/>
      <c r="R239" s="7"/>
      <c r="S239" s="7"/>
      <c r="T239" s="7"/>
      <c r="U239" s="7"/>
      <c r="V23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39" s="20" t="str">
        <f>IFERROR(Table143[[#This Row],[BASE PRICE PER ITEM2]]*Table143[[#This Row],[TOTAL BASE STOCK QUANTITY]],"")</f>
        <v/>
      </c>
      <c r="X239" s="20" t="str">
        <f>IFERROR(Table143[[#This Row],[LAST SALE PRICE PER ITEM]]*Table143[[#This Row],[TOTAL BASE STOCK QUANTITY]], "")</f>
        <v/>
      </c>
      <c r="Y239" s="6" t="str">
        <f>IF(O239="",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3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3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3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3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3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3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3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39" s="22" t="str">
        <f>IFERROR(Table143[[#This Row],[SALE PRICE PER ITEM]]*Table143[[#This Row],[TOTAL REMAINING STOCK QUANTITY]],"")</f>
        <v/>
      </c>
      <c r="AH239" s="27"/>
    </row>
    <row r="240" spans="2:34" ht="18.600000000000001" thickBot="1" x14ac:dyDescent="0.3">
      <c r="B240" s="34" t="s">
        <v>704</v>
      </c>
      <c r="C240" s="11"/>
      <c r="D240" s="87" t="str">
        <f>IF(Table143[[#This Row],[TOTAL BASE STOCK QUANTITY]]= "", "", IF(Table143[[#This Row],[TOTAL BASE STOCK QUANTITY]] &lt;1,"Out of Stock","Avaliable"))</f>
        <v/>
      </c>
      <c r="E240" s="24"/>
      <c r="F240" s="24"/>
      <c r="G240" s="11"/>
      <c r="H240" s="95"/>
      <c r="I240" s="102"/>
      <c r="J240" s="120"/>
      <c r="K24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0" s="72" t="str">
        <f>IFERROR(IF(NOT(ISBLANK(Table143[[#This Row],[BASE PRICE PER ITEM2]])), Table143[[#This Row],[BASE PRICE PER ITEM2]] + $M$2, ""), "")</f>
        <v/>
      </c>
      <c r="M240" s="115"/>
      <c r="N24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0" s="7"/>
      <c r="P240" s="7"/>
      <c r="Q240" s="7"/>
      <c r="R240" s="7"/>
      <c r="S240" s="7"/>
      <c r="T240" s="7"/>
      <c r="U240" s="7"/>
      <c r="V24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0" s="20" t="str">
        <f>IFERROR(Table143[[#This Row],[BASE PRICE PER ITEM2]]*Table143[[#This Row],[TOTAL BASE STOCK QUANTITY]],"")</f>
        <v/>
      </c>
      <c r="X240" s="20" t="str">
        <f>IFERROR(Table143[[#This Row],[LAST SALE PRICE PER ITEM]]*Table143[[#This Row],[TOTAL BASE STOCK QUANTITY]], "")</f>
        <v/>
      </c>
      <c r="Y240" s="6" t="str">
        <f>IF(O240="",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0" s="22" t="str">
        <f>IFERROR(Table143[[#This Row],[SALE PRICE PER ITEM]]*Table143[[#This Row],[TOTAL REMAINING STOCK QUANTITY]],"")</f>
        <v/>
      </c>
      <c r="AH240" s="27"/>
    </row>
    <row r="241" spans="2:34" ht="18.600000000000001" thickBot="1" x14ac:dyDescent="0.3">
      <c r="B241" s="34" t="s">
        <v>705</v>
      </c>
      <c r="C241" s="11"/>
      <c r="D241" s="87" t="str">
        <f>IF(Table143[[#This Row],[TOTAL BASE STOCK QUANTITY]]= "", "", IF(Table143[[#This Row],[TOTAL BASE STOCK QUANTITY]] &lt;1,"Out of Stock","Avaliable"))</f>
        <v/>
      </c>
      <c r="E241" s="24"/>
      <c r="F241" s="24"/>
      <c r="G241" s="11"/>
      <c r="H241" s="95"/>
      <c r="I241" s="102"/>
      <c r="J241" s="120"/>
      <c r="K24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1" s="72" t="str">
        <f>IFERROR(IF(NOT(ISBLANK(Table143[[#This Row],[BASE PRICE PER ITEM2]])), Table143[[#This Row],[BASE PRICE PER ITEM2]] + $M$2, ""), "")</f>
        <v/>
      </c>
      <c r="M241" s="115"/>
      <c r="N24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1" s="7"/>
      <c r="P241" s="7"/>
      <c r="Q241" s="7"/>
      <c r="R241" s="7"/>
      <c r="S241" s="7"/>
      <c r="T241" s="7"/>
      <c r="U241" s="7"/>
      <c r="V24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1" s="20" t="str">
        <f>IFERROR(Table143[[#This Row],[BASE PRICE PER ITEM2]]*Table143[[#This Row],[TOTAL BASE STOCK QUANTITY]],"")</f>
        <v/>
      </c>
      <c r="X241" s="20" t="str">
        <f>IFERROR(Table143[[#This Row],[LAST SALE PRICE PER ITEM]]*Table143[[#This Row],[TOTAL BASE STOCK QUANTITY]], "")</f>
        <v/>
      </c>
      <c r="Y241" s="6" t="str">
        <f>IF(O241="",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1" s="22" t="str">
        <f>IFERROR(Table143[[#This Row],[SALE PRICE PER ITEM]]*Table143[[#This Row],[TOTAL REMAINING STOCK QUANTITY]],"")</f>
        <v/>
      </c>
      <c r="AH241" s="27"/>
    </row>
    <row r="242" spans="2:34" ht="18.600000000000001" thickBot="1" x14ac:dyDescent="0.3">
      <c r="B242" s="34" t="s">
        <v>706</v>
      </c>
      <c r="C242" s="11"/>
      <c r="D242" s="87" t="str">
        <f>IF(Table143[[#This Row],[TOTAL BASE STOCK QUANTITY]]= "", "", IF(Table143[[#This Row],[TOTAL BASE STOCK QUANTITY]] &lt;1,"Out of Stock","Avaliable"))</f>
        <v/>
      </c>
      <c r="E242" s="24"/>
      <c r="F242" s="24"/>
      <c r="G242" s="11"/>
      <c r="H242" s="95"/>
      <c r="I242" s="102"/>
      <c r="J242" s="120"/>
      <c r="K24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2" s="72" t="str">
        <f>IFERROR(IF(NOT(ISBLANK(Table143[[#This Row],[BASE PRICE PER ITEM2]])), Table143[[#This Row],[BASE PRICE PER ITEM2]] + $M$2, ""), "")</f>
        <v/>
      </c>
      <c r="M242" s="115"/>
      <c r="N24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2" s="7"/>
      <c r="P242" s="7"/>
      <c r="Q242" s="7"/>
      <c r="R242" s="7"/>
      <c r="S242" s="7"/>
      <c r="T242" s="7"/>
      <c r="U242" s="7"/>
      <c r="V24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2" s="20" t="str">
        <f>IFERROR(Table143[[#This Row],[BASE PRICE PER ITEM2]]*Table143[[#This Row],[TOTAL BASE STOCK QUANTITY]],"")</f>
        <v/>
      </c>
      <c r="X242" s="20" t="str">
        <f>IFERROR(Table143[[#This Row],[LAST SALE PRICE PER ITEM]]*Table143[[#This Row],[TOTAL BASE STOCK QUANTITY]], "")</f>
        <v/>
      </c>
      <c r="Y242" s="6" t="str">
        <f>IF(O242="",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2" s="22" t="str">
        <f>IFERROR(Table143[[#This Row],[SALE PRICE PER ITEM]]*Table143[[#This Row],[TOTAL REMAINING STOCK QUANTITY]],"")</f>
        <v/>
      </c>
      <c r="AH242" s="27"/>
    </row>
    <row r="243" spans="2:34" ht="18.600000000000001" thickBot="1" x14ac:dyDescent="0.3">
      <c r="B243" s="34" t="s">
        <v>707</v>
      </c>
      <c r="C243" s="11"/>
      <c r="D243" s="87" t="str">
        <f>IF(Table143[[#This Row],[TOTAL BASE STOCK QUANTITY]]= "", "", IF(Table143[[#This Row],[TOTAL BASE STOCK QUANTITY]] &lt;1,"Out of Stock","Avaliable"))</f>
        <v/>
      </c>
      <c r="E243" s="24"/>
      <c r="F243" s="24"/>
      <c r="G243" s="11"/>
      <c r="H243" s="95"/>
      <c r="I243" s="102"/>
      <c r="J243" s="120"/>
      <c r="K24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3" s="72" t="str">
        <f>IFERROR(IF(NOT(ISBLANK(Table143[[#This Row],[BASE PRICE PER ITEM2]])), Table143[[#This Row],[BASE PRICE PER ITEM2]] + $M$2, ""), "")</f>
        <v/>
      </c>
      <c r="M243" s="115"/>
      <c r="N24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3" s="7"/>
      <c r="P243" s="7"/>
      <c r="Q243" s="7"/>
      <c r="R243" s="7"/>
      <c r="S243" s="7"/>
      <c r="T243" s="7"/>
      <c r="U243" s="7"/>
      <c r="V24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3" s="20" t="str">
        <f>IFERROR(Table143[[#This Row],[BASE PRICE PER ITEM2]]*Table143[[#This Row],[TOTAL BASE STOCK QUANTITY]],"")</f>
        <v/>
      </c>
      <c r="X243" s="20" t="str">
        <f>IFERROR(Table143[[#This Row],[LAST SALE PRICE PER ITEM]]*Table143[[#This Row],[TOTAL BASE STOCK QUANTITY]], "")</f>
        <v/>
      </c>
      <c r="Y243" s="6" t="str">
        <f>IF(O243="",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3" s="22" t="str">
        <f>IFERROR(Table143[[#This Row],[SALE PRICE PER ITEM]]*Table143[[#This Row],[TOTAL REMAINING STOCK QUANTITY]],"")</f>
        <v/>
      </c>
      <c r="AH243" s="27"/>
    </row>
    <row r="244" spans="2:34" ht="18.600000000000001" thickBot="1" x14ac:dyDescent="0.3">
      <c r="B244" s="34" t="s">
        <v>708</v>
      </c>
      <c r="C244" s="11"/>
      <c r="D244" s="87" t="str">
        <f>IF(Table143[[#This Row],[TOTAL BASE STOCK QUANTITY]]= "", "", IF(Table143[[#This Row],[TOTAL BASE STOCK QUANTITY]] &lt;1,"Out of Stock","Avaliable"))</f>
        <v/>
      </c>
      <c r="E244" s="24"/>
      <c r="F244" s="24"/>
      <c r="G244" s="11"/>
      <c r="H244" s="95"/>
      <c r="I244" s="102"/>
      <c r="J244" s="120"/>
      <c r="K24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4" s="72" t="str">
        <f>IFERROR(IF(NOT(ISBLANK(Table143[[#This Row],[BASE PRICE PER ITEM2]])), Table143[[#This Row],[BASE PRICE PER ITEM2]] + $M$2, ""), "")</f>
        <v/>
      </c>
      <c r="M244" s="115"/>
      <c r="N24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4" s="7"/>
      <c r="P244" s="7"/>
      <c r="Q244" s="7"/>
      <c r="R244" s="7"/>
      <c r="S244" s="7"/>
      <c r="T244" s="7"/>
      <c r="U244" s="7"/>
      <c r="V24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4" s="20" t="str">
        <f>IFERROR(Table143[[#This Row],[BASE PRICE PER ITEM2]]*Table143[[#This Row],[TOTAL BASE STOCK QUANTITY]],"")</f>
        <v/>
      </c>
      <c r="X244" s="20" t="str">
        <f>IFERROR(Table143[[#This Row],[LAST SALE PRICE PER ITEM]]*Table143[[#This Row],[TOTAL BASE STOCK QUANTITY]], "")</f>
        <v/>
      </c>
      <c r="Y244" s="6" t="str">
        <f>IF(O244="",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4" s="22" t="str">
        <f>IFERROR(Table143[[#This Row],[SALE PRICE PER ITEM]]*Table143[[#This Row],[TOTAL REMAINING STOCK QUANTITY]],"")</f>
        <v/>
      </c>
      <c r="AH244" s="27"/>
    </row>
    <row r="245" spans="2:34" ht="18.600000000000001" thickBot="1" x14ac:dyDescent="0.3">
      <c r="B245" s="34" t="s">
        <v>709</v>
      </c>
      <c r="C245" s="11"/>
      <c r="D245" s="87" t="str">
        <f>IF(Table143[[#This Row],[TOTAL BASE STOCK QUANTITY]]= "", "", IF(Table143[[#This Row],[TOTAL BASE STOCK QUANTITY]] &lt;1,"Out of Stock","Avaliable"))</f>
        <v/>
      </c>
      <c r="E245" s="24"/>
      <c r="F245" s="24"/>
      <c r="G245" s="11"/>
      <c r="H245" s="95"/>
      <c r="I245" s="102"/>
      <c r="J245" s="120"/>
      <c r="K24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5" s="72" t="str">
        <f>IFERROR(IF(NOT(ISBLANK(Table143[[#This Row],[BASE PRICE PER ITEM2]])), Table143[[#This Row],[BASE PRICE PER ITEM2]] + $M$2, ""), "")</f>
        <v/>
      </c>
      <c r="M245" s="115"/>
      <c r="N24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5" s="7"/>
      <c r="P245" s="7"/>
      <c r="Q245" s="7"/>
      <c r="R245" s="7"/>
      <c r="S245" s="7"/>
      <c r="T245" s="7"/>
      <c r="U245" s="7"/>
      <c r="V24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5" s="20" t="str">
        <f>IFERROR(Table143[[#This Row],[BASE PRICE PER ITEM2]]*Table143[[#This Row],[TOTAL BASE STOCK QUANTITY]],"")</f>
        <v/>
      </c>
      <c r="X245" s="20" t="str">
        <f>IFERROR(Table143[[#This Row],[LAST SALE PRICE PER ITEM]]*Table143[[#This Row],[TOTAL BASE STOCK QUANTITY]], "")</f>
        <v/>
      </c>
      <c r="Y245" s="6" t="str">
        <f>IF(O245="",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5" s="22" t="str">
        <f>IFERROR(Table143[[#This Row],[SALE PRICE PER ITEM]]*Table143[[#This Row],[TOTAL REMAINING STOCK QUANTITY]],"")</f>
        <v/>
      </c>
      <c r="AH245" s="27"/>
    </row>
    <row r="246" spans="2:34" ht="18.600000000000001" thickBot="1" x14ac:dyDescent="0.3">
      <c r="B246" s="34" t="s">
        <v>710</v>
      </c>
      <c r="C246" s="11"/>
      <c r="D246" s="87" t="str">
        <f>IF(Table143[[#This Row],[TOTAL BASE STOCK QUANTITY]]= "", "", IF(Table143[[#This Row],[TOTAL BASE STOCK QUANTITY]] &lt;1,"Out of Stock","Avaliable"))</f>
        <v/>
      </c>
      <c r="E246" s="24"/>
      <c r="F246" s="24"/>
      <c r="G246" s="11"/>
      <c r="H246" s="95"/>
      <c r="I246" s="102"/>
      <c r="J246" s="120"/>
      <c r="K24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6" s="72" t="str">
        <f>IFERROR(IF(NOT(ISBLANK(Table143[[#This Row],[BASE PRICE PER ITEM2]])), Table143[[#This Row],[BASE PRICE PER ITEM2]] + $M$2, ""), "")</f>
        <v/>
      </c>
      <c r="M246" s="115"/>
      <c r="N24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6" s="7"/>
      <c r="P246" s="7"/>
      <c r="Q246" s="7"/>
      <c r="R246" s="7"/>
      <c r="S246" s="7"/>
      <c r="T246" s="7"/>
      <c r="U246" s="7"/>
      <c r="V24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6" s="20" t="str">
        <f>IFERROR(Table143[[#This Row],[BASE PRICE PER ITEM2]]*Table143[[#This Row],[TOTAL BASE STOCK QUANTITY]],"")</f>
        <v/>
      </c>
      <c r="X246" s="20" t="str">
        <f>IFERROR(Table143[[#This Row],[LAST SALE PRICE PER ITEM]]*Table143[[#This Row],[TOTAL BASE STOCK QUANTITY]], "")</f>
        <v/>
      </c>
      <c r="Y246" s="6" t="str">
        <f>IF(O246="",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6" s="22" t="str">
        <f>IFERROR(Table143[[#This Row],[SALE PRICE PER ITEM]]*Table143[[#This Row],[TOTAL REMAINING STOCK QUANTITY]],"")</f>
        <v/>
      </c>
      <c r="AH246" s="27"/>
    </row>
    <row r="247" spans="2:34" ht="18.600000000000001" thickBot="1" x14ac:dyDescent="0.3">
      <c r="B247" s="34" t="s">
        <v>711</v>
      </c>
      <c r="C247" s="11"/>
      <c r="D247" s="87" t="str">
        <f>IF(Table143[[#This Row],[TOTAL BASE STOCK QUANTITY]]= "", "", IF(Table143[[#This Row],[TOTAL BASE STOCK QUANTITY]] &lt;1,"Out of Stock","Avaliable"))</f>
        <v/>
      </c>
      <c r="E247" s="24"/>
      <c r="F247" s="24"/>
      <c r="G247" s="11"/>
      <c r="H247" s="95"/>
      <c r="I247" s="102"/>
      <c r="J247" s="120"/>
      <c r="K24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7" s="72" t="str">
        <f>IFERROR(IF(NOT(ISBLANK(Table143[[#This Row],[BASE PRICE PER ITEM2]])), Table143[[#This Row],[BASE PRICE PER ITEM2]] + $M$2, ""), "")</f>
        <v/>
      </c>
      <c r="M247" s="115"/>
      <c r="N24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7" s="7"/>
      <c r="P247" s="7"/>
      <c r="Q247" s="7"/>
      <c r="R247" s="7"/>
      <c r="S247" s="7"/>
      <c r="T247" s="7"/>
      <c r="U247" s="7"/>
      <c r="V24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7" s="20" t="str">
        <f>IFERROR(Table143[[#This Row],[BASE PRICE PER ITEM2]]*Table143[[#This Row],[TOTAL BASE STOCK QUANTITY]],"")</f>
        <v/>
      </c>
      <c r="X247" s="20" t="str">
        <f>IFERROR(Table143[[#This Row],[LAST SALE PRICE PER ITEM]]*Table143[[#This Row],[TOTAL BASE STOCK QUANTITY]], "")</f>
        <v/>
      </c>
      <c r="Y247" s="6" t="str">
        <f>IF(O247="",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7" s="22" t="str">
        <f>IFERROR(Table143[[#This Row],[SALE PRICE PER ITEM]]*Table143[[#This Row],[TOTAL REMAINING STOCK QUANTITY]],"")</f>
        <v/>
      </c>
      <c r="AH247" s="27"/>
    </row>
    <row r="248" spans="2:34" ht="18.600000000000001" thickBot="1" x14ac:dyDescent="0.3">
      <c r="B248" s="34" t="s">
        <v>712</v>
      </c>
      <c r="C248" s="11"/>
      <c r="D248" s="87" t="str">
        <f>IF(Table143[[#This Row],[TOTAL BASE STOCK QUANTITY]]= "", "", IF(Table143[[#This Row],[TOTAL BASE STOCK QUANTITY]] &lt;1,"Out of Stock","Avaliable"))</f>
        <v/>
      </c>
      <c r="E248" s="24"/>
      <c r="F248" s="24"/>
      <c r="G248" s="11"/>
      <c r="H248" s="95"/>
      <c r="I248" s="102"/>
      <c r="J248" s="120"/>
      <c r="K24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8" s="72" t="str">
        <f>IFERROR(IF(NOT(ISBLANK(Table143[[#This Row],[BASE PRICE PER ITEM2]])), Table143[[#This Row],[BASE PRICE PER ITEM2]] + $M$2, ""), "")</f>
        <v/>
      </c>
      <c r="M248" s="115"/>
      <c r="N24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8" s="7"/>
      <c r="P248" s="7"/>
      <c r="Q248" s="7"/>
      <c r="R248" s="7"/>
      <c r="S248" s="7"/>
      <c r="T248" s="7"/>
      <c r="U248" s="7"/>
      <c r="V24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8" s="20" t="str">
        <f>IFERROR(Table143[[#This Row],[BASE PRICE PER ITEM2]]*Table143[[#This Row],[TOTAL BASE STOCK QUANTITY]],"")</f>
        <v/>
      </c>
      <c r="X248" s="20" t="str">
        <f>IFERROR(Table143[[#This Row],[LAST SALE PRICE PER ITEM]]*Table143[[#This Row],[TOTAL BASE STOCK QUANTITY]], "")</f>
        <v/>
      </c>
      <c r="Y248" s="6" t="str">
        <f>IF(O248="",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8" s="22" t="str">
        <f>IFERROR(Table143[[#This Row],[SALE PRICE PER ITEM]]*Table143[[#This Row],[TOTAL REMAINING STOCK QUANTITY]],"")</f>
        <v/>
      </c>
      <c r="AH248" s="27"/>
    </row>
    <row r="249" spans="2:34" ht="18.600000000000001" thickBot="1" x14ac:dyDescent="0.3">
      <c r="B249" s="34" t="s">
        <v>713</v>
      </c>
      <c r="C249" s="11"/>
      <c r="D249" s="87" t="str">
        <f>IF(Table143[[#This Row],[TOTAL BASE STOCK QUANTITY]]= "", "", IF(Table143[[#This Row],[TOTAL BASE STOCK QUANTITY]] &lt;1,"Out of Stock","Avaliable"))</f>
        <v/>
      </c>
      <c r="E249" s="24"/>
      <c r="F249" s="24"/>
      <c r="G249" s="11"/>
      <c r="H249" s="95"/>
      <c r="I249" s="102"/>
      <c r="J249" s="120"/>
      <c r="K24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49" s="72" t="str">
        <f>IFERROR(IF(NOT(ISBLANK(Table143[[#This Row],[BASE PRICE PER ITEM2]])), Table143[[#This Row],[BASE PRICE PER ITEM2]] + $M$2, ""), "")</f>
        <v/>
      </c>
      <c r="M249" s="115"/>
      <c r="N24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49" s="7"/>
      <c r="P249" s="7"/>
      <c r="Q249" s="7"/>
      <c r="R249" s="7"/>
      <c r="S249" s="7"/>
      <c r="T249" s="7"/>
      <c r="U249" s="7"/>
      <c r="V24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49" s="20" t="str">
        <f>IFERROR(Table143[[#This Row],[BASE PRICE PER ITEM2]]*Table143[[#This Row],[TOTAL BASE STOCK QUANTITY]],"")</f>
        <v/>
      </c>
      <c r="X249" s="20" t="str">
        <f>IFERROR(Table143[[#This Row],[LAST SALE PRICE PER ITEM]]*Table143[[#This Row],[TOTAL BASE STOCK QUANTITY]], "")</f>
        <v/>
      </c>
      <c r="Y249" s="6" t="str">
        <f>IF(O249="",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4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4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4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4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4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4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4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49" s="22" t="str">
        <f>IFERROR(Table143[[#This Row],[SALE PRICE PER ITEM]]*Table143[[#This Row],[TOTAL REMAINING STOCK QUANTITY]],"")</f>
        <v/>
      </c>
      <c r="AH249" s="27"/>
    </row>
    <row r="250" spans="2:34" ht="18.600000000000001" thickBot="1" x14ac:dyDescent="0.3">
      <c r="B250" s="34" t="s">
        <v>714</v>
      </c>
      <c r="C250" s="11"/>
      <c r="D250" s="87" t="str">
        <f>IF(Table143[[#This Row],[TOTAL BASE STOCK QUANTITY]]= "", "", IF(Table143[[#This Row],[TOTAL BASE STOCK QUANTITY]] &lt;1,"Out of Stock","Avaliable"))</f>
        <v/>
      </c>
      <c r="E250" s="24"/>
      <c r="F250" s="24"/>
      <c r="G250" s="11"/>
      <c r="H250" s="95"/>
      <c r="I250" s="102"/>
      <c r="J250" s="120"/>
      <c r="K25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0" s="72" t="str">
        <f>IFERROR(IF(NOT(ISBLANK(Table143[[#This Row],[BASE PRICE PER ITEM2]])), Table143[[#This Row],[BASE PRICE PER ITEM2]] + $M$2, ""), "")</f>
        <v/>
      </c>
      <c r="M250" s="115"/>
      <c r="N25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0" s="7"/>
      <c r="P250" s="7"/>
      <c r="Q250" s="7"/>
      <c r="R250" s="7"/>
      <c r="S250" s="7"/>
      <c r="T250" s="7"/>
      <c r="U250" s="7"/>
      <c r="V25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0" s="20" t="str">
        <f>IFERROR(Table143[[#This Row],[BASE PRICE PER ITEM2]]*Table143[[#This Row],[TOTAL BASE STOCK QUANTITY]],"")</f>
        <v/>
      </c>
      <c r="X250" s="20" t="str">
        <f>IFERROR(Table143[[#This Row],[LAST SALE PRICE PER ITEM]]*Table143[[#This Row],[TOTAL BASE STOCK QUANTITY]], "")</f>
        <v/>
      </c>
      <c r="Y250" s="6" t="str">
        <f>IF(O250="",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0" s="22" t="str">
        <f>IFERROR(Table143[[#This Row],[SALE PRICE PER ITEM]]*Table143[[#This Row],[TOTAL REMAINING STOCK QUANTITY]],"")</f>
        <v/>
      </c>
      <c r="AH250" s="27"/>
    </row>
    <row r="251" spans="2:34" ht="18.600000000000001" thickBot="1" x14ac:dyDescent="0.3">
      <c r="B251" s="34" t="s">
        <v>715</v>
      </c>
      <c r="C251" s="11"/>
      <c r="D251" s="87" t="str">
        <f>IF(Table143[[#This Row],[TOTAL BASE STOCK QUANTITY]]= "", "", IF(Table143[[#This Row],[TOTAL BASE STOCK QUANTITY]] &lt;1,"Out of Stock","Avaliable"))</f>
        <v/>
      </c>
      <c r="E251" s="24"/>
      <c r="F251" s="24"/>
      <c r="G251" s="11"/>
      <c r="H251" s="95"/>
      <c r="I251" s="102"/>
      <c r="J251" s="120"/>
      <c r="K25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1" s="72" t="str">
        <f>IFERROR(IF(NOT(ISBLANK(Table143[[#This Row],[BASE PRICE PER ITEM2]])), Table143[[#This Row],[BASE PRICE PER ITEM2]] + $M$2, ""), "")</f>
        <v/>
      </c>
      <c r="M251" s="115"/>
      <c r="N25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1" s="7"/>
      <c r="P251" s="7"/>
      <c r="Q251" s="7"/>
      <c r="R251" s="7"/>
      <c r="S251" s="7"/>
      <c r="T251" s="7"/>
      <c r="U251" s="7"/>
      <c r="V25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1" s="20" t="str">
        <f>IFERROR(Table143[[#This Row],[BASE PRICE PER ITEM2]]*Table143[[#This Row],[TOTAL BASE STOCK QUANTITY]],"")</f>
        <v/>
      </c>
      <c r="X251" s="20" t="str">
        <f>IFERROR(Table143[[#This Row],[LAST SALE PRICE PER ITEM]]*Table143[[#This Row],[TOTAL BASE STOCK QUANTITY]], "")</f>
        <v/>
      </c>
      <c r="Y251" s="6" t="str">
        <f>IF(O251="",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1" s="22" t="str">
        <f>IFERROR(Table143[[#This Row],[SALE PRICE PER ITEM]]*Table143[[#This Row],[TOTAL REMAINING STOCK QUANTITY]],"")</f>
        <v/>
      </c>
      <c r="AH251" s="27"/>
    </row>
    <row r="252" spans="2:34" ht="18.600000000000001" thickBot="1" x14ac:dyDescent="0.3">
      <c r="B252" s="34" t="s">
        <v>716</v>
      </c>
      <c r="C252" s="11"/>
      <c r="D252" s="87" t="str">
        <f>IF(Table143[[#This Row],[TOTAL BASE STOCK QUANTITY]]= "", "", IF(Table143[[#This Row],[TOTAL BASE STOCK QUANTITY]] &lt;1,"Out of Stock","Avaliable"))</f>
        <v/>
      </c>
      <c r="E252" s="24"/>
      <c r="F252" s="24"/>
      <c r="G252" s="11"/>
      <c r="H252" s="95"/>
      <c r="I252" s="102"/>
      <c r="J252" s="120"/>
      <c r="K25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2" s="72" t="str">
        <f>IFERROR(IF(NOT(ISBLANK(Table143[[#This Row],[BASE PRICE PER ITEM2]])), Table143[[#This Row],[BASE PRICE PER ITEM2]] + $M$2, ""), "")</f>
        <v/>
      </c>
      <c r="M252" s="115"/>
      <c r="N25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2" s="7"/>
      <c r="P252" s="7"/>
      <c r="Q252" s="7"/>
      <c r="R252" s="7"/>
      <c r="S252" s="7"/>
      <c r="T252" s="7"/>
      <c r="U252" s="7"/>
      <c r="V25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2" s="20" t="str">
        <f>IFERROR(Table143[[#This Row],[BASE PRICE PER ITEM2]]*Table143[[#This Row],[TOTAL BASE STOCK QUANTITY]],"")</f>
        <v/>
      </c>
      <c r="X252" s="20" t="str">
        <f>IFERROR(Table143[[#This Row],[LAST SALE PRICE PER ITEM]]*Table143[[#This Row],[TOTAL BASE STOCK QUANTITY]], "")</f>
        <v/>
      </c>
      <c r="Y252" s="6" t="str">
        <f>IF(O252="",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2" s="22" t="str">
        <f>IFERROR(Table143[[#This Row],[SALE PRICE PER ITEM]]*Table143[[#This Row],[TOTAL REMAINING STOCK QUANTITY]],"")</f>
        <v/>
      </c>
      <c r="AH252" s="27"/>
    </row>
    <row r="253" spans="2:34" ht="18.600000000000001" thickBot="1" x14ac:dyDescent="0.3">
      <c r="B253" s="34" t="s">
        <v>717</v>
      </c>
      <c r="C253" s="11"/>
      <c r="D253" s="87" t="str">
        <f>IF(Table143[[#This Row],[TOTAL BASE STOCK QUANTITY]]= "", "", IF(Table143[[#This Row],[TOTAL BASE STOCK QUANTITY]] &lt;1,"Out of Stock","Avaliable"))</f>
        <v/>
      </c>
      <c r="E253" s="24"/>
      <c r="F253" s="24"/>
      <c r="G253" s="11"/>
      <c r="H253" s="95"/>
      <c r="I253" s="102"/>
      <c r="J253" s="120"/>
      <c r="K25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3" s="72" t="str">
        <f>IFERROR(IF(NOT(ISBLANK(Table143[[#This Row],[BASE PRICE PER ITEM2]])), Table143[[#This Row],[BASE PRICE PER ITEM2]] + $M$2, ""), "")</f>
        <v/>
      </c>
      <c r="M253" s="115"/>
      <c r="N25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3" s="7"/>
      <c r="P253" s="7"/>
      <c r="Q253" s="7"/>
      <c r="R253" s="7"/>
      <c r="S253" s="7"/>
      <c r="T253" s="7"/>
      <c r="U253" s="7"/>
      <c r="V25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3" s="20" t="str">
        <f>IFERROR(Table143[[#This Row],[BASE PRICE PER ITEM2]]*Table143[[#This Row],[TOTAL BASE STOCK QUANTITY]],"")</f>
        <v/>
      </c>
      <c r="X253" s="20" t="str">
        <f>IFERROR(Table143[[#This Row],[LAST SALE PRICE PER ITEM]]*Table143[[#This Row],[TOTAL BASE STOCK QUANTITY]], "")</f>
        <v/>
      </c>
      <c r="Y253" s="6" t="str">
        <f>IF(O253="",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3" s="22" t="str">
        <f>IFERROR(Table143[[#This Row],[SALE PRICE PER ITEM]]*Table143[[#This Row],[TOTAL REMAINING STOCK QUANTITY]],"")</f>
        <v/>
      </c>
      <c r="AH253" s="27"/>
    </row>
    <row r="254" spans="2:34" ht="18.600000000000001" thickBot="1" x14ac:dyDescent="0.3">
      <c r="B254" s="34" t="s">
        <v>718</v>
      </c>
      <c r="C254" s="11"/>
      <c r="D254" s="87" t="str">
        <f>IF(Table143[[#This Row],[TOTAL BASE STOCK QUANTITY]]= "", "", IF(Table143[[#This Row],[TOTAL BASE STOCK QUANTITY]] &lt;1,"Out of Stock","Avaliable"))</f>
        <v/>
      </c>
      <c r="E254" s="24"/>
      <c r="F254" s="24"/>
      <c r="G254" s="11"/>
      <c r="H254" s="95"/>
      <c r="I254" s="102"/>
      <c r="J254" s="120"/>
      <c r="K25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4" s="72" t="str">
        <f>IFERROR(IF(NOT(ISBLANK(Table143[[#This Row],[BASE PRICE PER ITEM2]])), Table143[[#This Row],[BASE PRICE PER ITEM2]] + $M$2, ""), "")</f>
        <v/>
      </c>
      <c r="M254" s="115"/>
      <c r="N25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4" s="7"/>
      <c r="P254" s="7"/>
      <c r="Q254" s="7"/>
      <c r="R254" s="7"/>
      <c r="S254" s="7"/>
      <c r="T254" s="7"/>
      <c r="U254" s="7"/>
      <c r="V25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4" s="20" t="str">
        <f>IFERROR(Table143[[#This Row],[BASE PRICE PER ITEM2]]*Table143[[#This Row],[TOTAL BASE STOCK QUANTITY]],"")</f>
        <v/>
      </c>
      <c r="X254" s="20" t="str">
        <f>IFERROR(Table143[[#This Row],[LAST SALE PRICE PER ITEM]]*Table143[[#This Row],[TOTAL BASE STOCK QUANTITY]], "")</f>
        <v/>
      </c>
      <c r="Y254" s="6" t="str">
        <f>IF(O254="",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4" s="22" t="str">
        <f>IFERROR(Table143[[#This Row],[SALE PRICE PER ITEM]]*Table143[[#This Row],[TOTAL REMAINING STOCK QUANTITY]],"")</f>
        <v/>
      </c>
      <c r="AH254" s="27"/>
    </row>
    <row r="255" spans="2:34" ht="18.600000000000001" thickBot="1" x14ac:dyDescent="0.3">
      <c r="B255" s="34" t="s">
        <v>719</v>
      </c>
      <c r="C255" s="11"/>
      <c r="D255" s="87" t="str">
        <f>IF(Table143[[#This Row],[TOTAL BASE STOCK QUANTITY]]= "", "", IF(Table143[[#This Row],[TOTAL BASE STOCK QUANTITY]] &lt;1,"Out of Stock","Avaliable"))</f>
        <v/>
      </c>
      <c r="E255" s="24"/>
      <c r="F255" s="24"/>
      <c r="G255" s="11"/>
      <c r="H255" s="95"/>
      <c r="I255" s="102"/>
      <c r="J255" s="120"/>
      <c r="K25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5" s="72" t="str">
        <f>IFERROR(IF(NOT(ISBLANK(Table143[[#This Row],[BASE PRICE PER ITEM2]])), Table143[[#This Row],[BASE PRICE PER ITEM2]] + $M$2, ""), "")</f>
        <v/>
      </c>
      <c r="M255" s="115"/>
      <c r="N25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5" s="7"/>
      <c r="P255" s="7"/>
      <c r="Q255" s="7"/>
      <c r="R255" s="7"/>
      <c r="S255" s="7"/>
      <c r="T255" s="7"/>
      <c r="U255" s="7"/>
      <c r="V25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5" s="20" t="str">
        <f>IFERROR(Table143[[#This Row],[BASE PRICE PER ITEM2]]*Table143[[#This Row],[TOTAL BASE STOCK QUANTITY]],"")</f>
        <v/>
      </c>
      <c r="X255" s="20" t="str">
        <f>IFERROR(Table143[[#This Row],[LAST SALE PRICE PER ITEM]]*Table143[[#This Row],[TOTAL BASE STOCK QUANTITY]], "")</f>
        <v/>
      </c>
      <c r="Y255" s="6" t="str">
        <f>IF(O255="",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5" s="22" t="str">
        <f>IFERROR(Table143[[#This Row],[SALE PRICE PER ITEM]]*Table143[[#This Row],[TOTAL REMAINING STOCK QUANTITY]],"")</f>
        <v/>
      </c>
      <c r="AH255" s="27"/>
    </row>
    <row r="256" spans="2:34" ht="18.600000000000001" thickBot="1" x14ac:dyDescent="0.3">
      <c r="B256" s="34" t="s">
        <v>720</v>
      </c>
      <c r="C256" s="11"/>
      <c r="D256" s="87" t="str">
        <f>IF(Table143[[#This Row],[TOTAL BASE STOCK QUANTITY]]= "", "", IF(Table143[[#This Row],[TOTAL BASE STOCK QUANTITY]] &lt;1,"Out of Stock","Avaliable"))</f>
        <v/>
      </c>
      <c r="E256" s="24"/>
      <c r="F256" s="24"/>
      <c r="G256" s="11"/>
      <c r="H256" s="95"/>
      <c r="I256" s="102"/>
      <c r="J256" s="120"/>
      <c r="K25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6" s="72" t="str">
        <f>IFERROR(IF(NOT(ISBLANK(Table143[[#This Row],[BASE PRICE PER ITEM2]])), Table143[[#This Row],[BASE PRICE PER ITEM2]] + $M$2, ""), "")</f>
        <v/>
      </c>
      <c r="M256" s="115"/>
      <c r="N25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6" s="7"/>
      <c r="P256" s="7"/>
      <c r="Q256" s="7"/>
      <c r="R256" s="7"/>
      <c r="S256" s="7"/>
      <c r="T256" s="7"/>
      <c r="U256" s="7"/>
      <c r="V25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6" s="20" t="str">
        <f>IFERROR(Table143[[#This Row],[BASE PRICE PER ITEM2]]*Table143[[#This Row],[TOTAL BASE STOCK QUANTITY]],"")</f>
        <v/>
      </c>
      <c r="X256" s="20" t="str">
        <f>IFERROR(Table143[[#This Row],[LAST SALE PRICE PER ITEM]]*Table143[[#This Row],[TOTAL BASE STOCK QUANTITY]], "")</f>
        <v/>
      </c>
      <c r="Y256" s="6" t="str">
        <f>IF(O256="",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6" s="22" t="str">
        <f>IFERROR(Table143[[#This Row],[SALE PRICE PER ITEM]]*Table143[[#This Row],[TOTAL REMAINING STOCK QUANTITY]],"")</f>
        <v/>
      </c>
      <c r="AH256" s="27"/>
    </row>
    <row r="257" spans="2:34" ht="18.600000000000001" thickBot="1" x14ac:dyDescent="0.3">
      <c r="B257" s="34" t="s">
        <v>721</v>
      </c>
      <c r="C257" s="11"/>
      <c r="D257" s="87" t="str">
        <f>IF(Table143[[#This Row],[TOTAL BASE STOCK QUANTITY]]= "", "", IF(Table143[[#This Row],[TOTAL BASE STOCK QUANTITY]] &lt;1,"Out of Stock","Avaliable"))</f>
        <v/>
      </c>
      <c r="E257" s="24"/>
      <c r="F257" s="24"/>
      <c r="G257" s="11"/>
      <c r="H257" s="95"/>
      <c r="I257" s="102"/>
      <c r="J257" s="120"/>
      <c r="K25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7" s="72" t="str">
        <f>IFERROR(IF(NOT(ISBLANK(Table143[[#This Row],[BASE PRICE PER ITEM2]])), Table143[[#This Row],[BASE PRICE PER ITEM2]] + $M$2, ""), "")</f>
        <v/>
      </c>
      <c r="M257" s="115"/>
      <c r="N25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7" s="7"/>
      <c r="P257" s="7"/>
      <c r="Q257" s="7"/>
      <c r="R257" s="7"/>
      <c r="S257" s="7"/>
      <c r="T257" s="7"/>
      <c r="U257" s="7"/>
      <c r="V25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7" s="20" t="str">
        <f>IFERROR(Table143[[#This Row],[BASE PRICE PER ITEM2]]*Table143[[#This Row],[TOTAL BASE STOCK QUANTITY]],"")</f>
        <v/>
      </c>
      <c r="X257" s="20" t="str">
        <f>IFERROR(Table143[[#This Row],[LAST SALE PRICE PER ITEM]]*Table143[[#This Row],[TOTAL BASE STOCK QUANTITY]], "")</f>
        <v/>
      </c>
      <c r="Y257" s="6" t="str">
        <f>IF(O257="",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7" s="22" t="str">
        <f>IFERROR(Table143[[#This Row],[SALE PRICE PER ITEM]]*Table143[[#This Row],[TOTAL REMAINING STOCK QUANTITY]],"")</f>
        <v/>
      </c>
      <c r="AH257" s="27"/>
    </row>
    <row r="258" spans="2:34" ht="18.600000000000001" thickBot="1" x14ac:dyDescent="0.3">
      <c r="B258" s="34" t="s">
        <v>722</v>
      </c>
      <c r="C258" s="11"/>
      <c r="D258" s="87" t="str">
        <f>IF(Table143[[#This Row],[TOTAL BASE STOCK QUANTITY]]= "", "", IF(Table143[[#This Row],[TOTAL BASE STOCK QUANTITY]] &lt;1,"Out of Stock","Avaliable"))</f>
        <v/>
      </c>
      <c r="E258" s="24"/>
      <c r="F258" s="24"/>
      <c r="G258" s="11"/>
      <c r="H258" s="95"/>
      <c r="I258" s="102"/>
      <c r="J258" s="120"/>
      <c r="K25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8" s="72" t="str">
        <f>IFERROR(IF(NOT(ISBLANK(Table143[[#This Row],[BASE PRICE PER ITEM2]])), Table143[[#This Row],[BASE PRICE PER ITEM2]] + $M$2, ""), "")</f>
        <v/>
      </c>
      <c r="M258" s="115"/>
      <c r="N25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8" s="7"/>
      <c r="P258" s="7"/>
      <c r="Q258" s="7"/>
      <c r="R258" s="7"/>
      <c r="S258" s="7"/>
      <c r="T258" s="7"/>
      <c r="U258" s="7"/>
      <c r="V25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8" s="20" t="str">
        <f>IFERROR(Table143[[#This Row],[BASE PRICE PER ITEM2]]*Table143[[#This Row],[TOTAL BASE STOCK QUANTITY]],"")</f>
        <v/>
      </c>
      <c r="X258" s="20" t="str">
        <f>IFERROR(Table143[[#This Row],[LAST SALE PRICE PER ITEM]]*Table143[[#This Row],[TOTAL BASE STOCK QUANTITY]], "")</f>
        <v/>
      </c>
      <c r="Y258" s="6" t="str">
        <f>IF(O258="",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8" s="22" t="str">
        <f>IFERROR(Table143[[#This Row],[SALE PRICE PER ITEM]]*Table143[[#This Row],[TOTAL REMAINING STOCK QUANTITY]],"")</f>
        <v/>
      </c>
      <c r="AH258" s="27"/>
    </row>
    <row r="259" spans="2:34" ht="18.600000000000001" thickBot="1" x14ac:dyDescent="0.3">
      <c r="B259" s="34" t="s">
        <v>723</v>
      </c>
      <c r="C259" s="11"/>
      <c r="D259" s="87" t="str">
        <f>IF(Table143[[#This Row],[TOTAL BASE STOCK QUANTITY]]= "", "", IF(Table143[[#This Row],[TOTAL BASE STOCK QUANTITY]] &lt;1,"Out of Stock","Avaliable"))</f>
        <v/>
      </c>
      <c r="E259" s="24"/>
      <c r="F259" s="24"/>
      <c r="G259" s="11"/>
      <c r="H259" s="95"/>
      <c r="I259" s="102"/>
      <c r="J259" s="120"/>
      <c r="K25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59" s="72" t="str">
        <f>IFERROR(IF(NOT(ISBLANK(Table143[[#This Row],[BASE PRICE PER ITEM2]])), Table143[[#This Row],[BASE PRICE PER ITEM2]] + $M$2, ""), "")</f>
        <v/>
      </c>
      <c r="M259" s="115"/>
      <c r="N25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59" s="7"/>
      <c r="P259" s="7"/>
      <c r="Q259" s="7"/>
      <c r="R259" s="7"/>
      <c r="S259" s="7"/>
      <c r="T259" s="7"/>
      <c r="U259" s="7"/>
      <c r="V25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59" s="20" t="str">
        <f>IFERROR(Table143[[#This Row],[BASE PRICE PER ITEM2]]*Table143[[#This Row],[TOTAL BASE STOCK QUANTITY]],"")</f>
        <v/>
      </c>
      <c r="X259" s="20" t="str">
        <f>IFERROR(Table143[[#This Row],[LAST SALE PRICE PER ITEM]]*Table143[[#This Row],[TOTAL BASE STOCK QUANTITY]], "")</f>
        <v/>
      </c>
      <c r="Y259" s="6" t="str">
        <f>IF(O259="",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5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5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5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5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5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5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5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59" s="22" t="str">
        <f>IFERROR(Table143[[#This Row],[SALE PRICE PER ITEM]]*Table143[[#This Row],[TOTAL REMAINING STOCK QUANTITY]],"")</f>
        <v/>
      </c>
      <c r="AH259" s="27"/>
    </row>
    <row r="260" spans="2:34" ht="18.600000000000001" thickBot="1" x14ac:dyDescent="0.3">
      <c r="B260" s="34" t="s">
        <v>724</v>
      </c>
      <c r="C260" s="11"/>
      <c r="D260" s="87" t="str">
        <f>IF(Table143[[#This Row],[TOTAL BASE STOCK QUANTITY]]= "", "", IF(Table143[[#This Row],[TOTAL BASE STOCK QUANTITY]] &lt;1,"Out of Stock","Avaliable"))</f>
        <v/>
      </c>
      <c r="E260" s="24"/>
      <c r="F260" s="24"/>
      <c r="G260" s="11"/>
      <c r="H260" s="95"/>
      <c r="I260" s="102"/>
      <c r="J260" s="120"/>
      <c r="K26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0" s="72" t="str">
        <f>IFERROR(IF(NOT(ISBLANK(Table143[[#This Row],[BASE PRICE PER ITEM2]])), Table143[[#This Row],[BASE PRICE PER ITEM2]] + $M$2, ""), "")</f>
        <v/>
      </c>
      <c r="M260" s="115"/>
      <c r="N26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0" s="7"/>
      <c r="P260" s="7"/>
      <c r="Q260" s="7"/>
      <c r="R260" s="7"/>
      <c r="S260" s="7"/>
      <c r="T260" s="7"/>
      <c r="U260" s="7"/>
      <c r="V26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0" s="20" t="str">
        <f>IFERROR(Table143[[#This Row],[BASE PRICE PER ITEM2]]*Table143[[#This Row],[TOTAL BASE STOCK QUANTITY]],"")</f>
        <v/>
      </c>
      <c r="X260" s="20" t="str">
        <f>IFERROR(Table143[[#This Row],[LAST SALE PRICE PER ITEM]]*Table143[[#This Row],[TOTAL BASE STOCK QUANTITY]], "")</f>
        <v/>
      </c>
      <c r="Y260" s="6" t="str">
        <f>IF(O260="",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0" s="22" t="str">
        <f>IFERROR(Table143[[#This Row],[SALE PRICE PER ITEM]]*Table143[[#This Row],[TOTAL REMAINING STOCK QUANTITY]],"")</f>
        <v/>
      </c>
      <c r="AH260" s="27"/>
    </row>
    <row r="261" spans="2:34" ht="18.600000000000001" thickBot="1" x14ac:dyDescent="0.3">
      <c r="B261" s="34" t="s">
        <v>725</v>
      </c>
      <c r="C261" s="11"/>
      <c r="D261" s="87" t="str">
        <f>IF(Table143[[#This Row],[TOTAL BASE STOCK QUANTITY]]= "", "", IF(Table143[[#This Row],[TOTAL BASE STOCK QUANTITY]] &lt;1,"Out of Stock","Avaliable"))</f>
        <v/>
      </c>
      <c r="E261" s="24"/>
      <c r="F261" s="24"/>
      <c r="G261" s="11"/>
      <c r="H261" s="95"/>
      <c r="I261" s="102"/>
      <c r="J261" s="120"/>
      <c r="K26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1" s="72" t="str">
        <f>IFERROR(IF(NOT(ISBLANK(Table143[[#This Row],[BASE PRICE PER ITEM2]])), Table143[[#This Row],[BASE PRICE PER ITEM2]] + $M$2, ""), "")</f>
        <v/>
      </c>
      <c r="M261" s="115"/>
      <c r="N26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1" s="7"/>
      <c r="P261" s="7"/>
      <c r="Q261" s="7"/>
      <c r="R261" s="7"/>
      <c r="S261" s="7"/>
      <c r="T261" s="7"/>
      <c r="U261" s="7"/>
      <c r="V26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1" s="20" t="str">
        <f>IFERROR(Table143[[#This Row],[BASE PRICE PER ITEM2]]*Table143[[#This Row],[TOTAL BASE STOCK QUANTITY]],"")</f>
        <v/>
      </c>
      <c r="X261" s="20" t="str">
        <f>IFERROR(Table143[[#This Row],[LAST SALE PRICE PER ITEM]]*Table143[[#This Row],[TOTAL BASE STOCK QUANTITY]], "")</f>
        <v/>
      </c>
      <c r="Y261" s="6" t="str">
        <f>IF(O261="",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1" s="22" t="str">
        <f>IFERROR(Table143[[#This Row],[SALE PRICE PER ITEM]]*Table143[[#This Row],[TOTAL REMAINING STOCK QUANTITY]],"")</f>
        <v/>
      </c>
      <c r="AH261" s="27"/>
    </row>
    <row r="262" spans="2:34" ht="18.600000000000001" thickBot="1" x14ac:dyDescent="0.3">
      <c r="B262" s="34" t="s">
        <v>726</v>
      </c>
      <c r="C262" s="11"/>
      <c r="D262" s="87" t="str">
        <f>IF(Table143[[#This Row],[TOTAL BASE STOCK QUANTITY]]= "", "", IF(Table143[[#This Row],[TOTAL BASE STOCK QUANTITY]] &lt;1,"Out of Stock","Avaliable"))</f>
        <v/>
      </c>
      <c r="E262" s="24"/>
      <c r="F262" s="24"/>
      <c r="G262" s="11"/>
      <c r="H262" s="95"/>
      <c r="I262" s="102"/>
      <c r="J262" s="120"/>
      <c r="K26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2" s="72" t="str">
        <f>IFERROR(IF(NOT(ISBLANK(Table143[[#This Row],[BASE PRICE PER ITEM2]])), Table143[[#This Row],[BASE PRICE PER ITEM2]] + $M$2, ""), "")</f>
        <v/>
      </c>
      <c r="M262" s="115"/>
      <c r="N26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2" s="7"/>
      <c r="P262" s="7"/>
      <c r="Q262" s="7"/>
      <c r="R262" s="7"/>
      <c r="S262" s="7"/>
      <c r="T262" s="7"/>
      <c r="U262" s="7"/>
      <c r="V26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2" s="20" t="str">
        <f>IFERROR(Table143[[#This Row],[BASE PRICE PER ITEM2]]*Table143[[#This Row],[TOTAL BASE STOCK QUANTITY]],"")</f>
        <v/>
      </c>
      <c r="X262" s="20" t="str">
        <f>IFERROR(Table143[[#This Row],[LAST SALE PRICE PER ITEM]]*Table143[[#This Row],[TOTAL BASE STOCK QUANTITY]], "")</f>
        <v/>
      </c>
      <c r="Y262" s="6" t="str">
        <f>IF(O262="",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2" s="22" t="str">
        <f>IFERROR(Table143[[#This Row],[SALE PRICE PER ITEM]]*Table143[[#This Row],[TOTAL REMAINING STOCK QUANTITY]],"")</f>
        <v/>
      </c>
      <c r="AH262" s="27"/>
    </row>
    <row r="263" spans="2:34" ht="18.600000000000001" thickBot="1" x14ac:dyDescent="0.3">
      <c r="B263" s="34" t="s">
        <v>727</v>
      </c>
      <c r="C263" s="11"/>
      <c r="D263" s="87" t="str">
        <f>IF(Table143[[#This Row],[TOTAL BASE STOCK QUANTITY]]= "", "", IF(Table143[[#This Row],[TOTAL BASE STOCK QUANTITY]] &lt;1,"Out of Stock","Avaliable"))</f>
        <v/>
      </c>
      <c r="E263" s="24"/>
      <c r="F263" s="24"/>
      <c r="G263" s="11"/>
      <c r="H263" s="95"/>
      <c r="I263" s="102"/>
      <c r="J263" s="120"/>
      <c r="K26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3" s="72" t="str">
        <f>IFERROR(IF(NOT(ISBLANK(Table143[[#This Row],[BASE PRICE PER ITEM2]])), Table143[[#This Row],[BASE PRICE PER ITEM2]] + $M$2, ""), "")</f>
        <v/>
      </c>
      <c r="M263" s="115"/>
      <c r="N26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3" s="7"/>
      <c r="P263" s="7"/>
      <c r="Q263" s="7"/>
      <c r="R263" s="7"/>
      <c r="S263" s="7"/>
      <c r="T263" s="7"/>
      <c r="U263" s="7"/>
      <c r="V26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3" s="20" t="str">
        <f>IFERROR(Table143[[#This Row],[BASE PRICE PER ITEM2]]*Table143[[#This Row],[TOTAL BASE STOCK QUANTITY]],"")</f>
        <v/>
      </c>
      <c r="X263" s="20" t="str">
        <f>IFERROR(Table143[[#This Row],[LAST SALE PRICE PER ITEM]]*Table143[[#This Row],[TOTAL BASE STOCK QUANTITY]], "")</f>
        <v/>
      </c>
      <c r="Y263" s="6" t="str">
        <f>IF(O263="",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3" s="22" t="str">
        <f>IFERROR(Table143[[#This Row],[SALE PRICE PER ITEM]]*Table143[[#This Row],[TOTAL REMAINING STOCK QUANTITY]],"")</f>
        <v/>
      </c>
      <c r="AH263" s="27"/>
    </row>
    <row r="264" spans="2:34" ht="18.600000000000001" thickBot="1" x14ac:dyDescent="0.3">
      <c r="B264" s="34" t="s">
        <v>728</v>
      </c>
      <c r="C264" s="11"/>
      <c r="D264" s="87" t="str">
        <f>IF(Table143[[#This Row],[TOTAL BASE STOCK QUANTITY]]= "", "", IF(Table143[[#This Row],[TOTAL BASE STOCK QUANTITY]] &lt;1,"Out of Stock","Avaliable"))</f>
        <v/>
      </c>
      <c r="E264" s="24"/>
      <c r="F264" s="24"/>
      <c r="G264" s="11"/>
      <c r="H264" s="95"/>
      <c r="I264" s="102"/>
      <c r="J264" s="120"/>
      <c r="K26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4" s="72" t="str">
        <f>IFERROR(IF(NOT(ISBLANK(Table143[[#This Row],[BASE PRICE PER ITEM2]])), Table143[[#This Row],[BASE PRICE PER ITEM2]] + $M$2, ""), "")</f>
        <v/>
      </c>
      <c r="M264" s="115"/>
      <c r="N26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4" s="7"/>
      <c r="P264" s="7"/>
      <c r="Q264" s="7"/>
      <c r="R264" s="7"/>
      <c r="S264" s="7"/>
      <c r="T264" s="7"/>
      <c r="U264" s="7"/>
      <c r="V26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4" s="20" t="str">
        <f>IFERROR(Table143[[#This Row],[BASE PRICE PER ITEM2]]*Table143[[#This Row],[TOTAL BASE STOCK QUANTITY]],"")</f>
        <v/>
      </c>
      <c r="X264" s="20" t="str">
        <f>IFERROR(Table143[[#This Row],[LAST SALE PRICE PER ITEM]]*Table143[[#This Row],[TOTAL BASE STOCK QUANTITY]], "")</f>
        <v/>
      </c>
      <c r="Y264" s="6" t="str">
        <f>IF(O264="",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4" s="22" t="str">
        <f>IFERROR(Table143[[#This Row],[SALE PRICE PER ITEM]]*Table143[[#This Row],[TOTAL REMAINING STOCK QUANTITY]],"")</f>
        <v/>
      </c>
      <c r="AH264" s="27"/>
    </row>
    <row r="265" spans="2:34" ht="18.600000000000001" thickBot="1" x14ac:dyDescent="0.3">
      <c r="B265" s="34" t="s">
        <v>729</v>
      </c>
      <c r="C265" s="11"/>
      <c r="D265" s="87" t="str">
        <f>IF(Table143[[#This Row],[TOTAL BASE STOCK QUANTITY]]= "", "", IF(Table143[[#This Row],[TOTAL BASE STOCK QUANTITY]] &lt;1,"Out of Stock","Avaliable"))</f>
        <v/>
      </c>
      <c r="E265" s="24"/>
      <c r="F265" s="24"/>
      <c r="G265" s="11"/>
      <c r="H265" s="95"/>
      <c r="I265" s="102"/>
      <c r="J265" s="120"/>
      <c r="K26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5" s="72" t="str">
        <f>IFERROR(IF(NOT(ISBLANK(Table143[[#This Row],[BASE PRICE PER ITEM2]])), Table143[[#This Row],[BASE PRICE PER ITEM2]] + $M$2, ""), "")</f>
        <v/>
      </c>
      <c r="M265" s="115"/>
      <c r="N26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5" s="7"/>
      <c r="P265" s="7"/>
      <c r="Q265" s="7"/>
      <c r="R265" s="7"/>
      <c r="S265" s="7"/>
      <c r="T265" s="7"/>
      <c r="U265" s="7"/>
      <c r="V26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5" s="20" t="str">
        <f>IFERROR(Table143[[#This Row],[BASE PRICE PER ITEM2]]*Table143[[#This Row],[TOTAL BASE STOCK QUANTITY]],"")</f>
        <v/>
      </c>
      <c r="X265" s="20" t="str">
        <f>IFERROR(Table143[[#This Row],[LAST SALE PRICE PER ITEM]]*Table143[[#This Row],[TOTAL BASE STOCK QUANTITY]], "")</f>
        <v/>
      </c>
      <c r="Y265" s="6" t="str">
        <f>IF(O265="",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5" s="22" t="str">
        <f>IFERROR(Table143[[#This Row],[SALE PRICE PER ITEM]]*Table143[[#This Row],[TOTAL REMAINING STOCK QUANTITY]],"")</f>
        <v/>
      </c>
      <c r="AH265" s="27"/>
    </row>
    <row r="266" spans="2:34" ht="18.600000000000001" thickBot="1" x14ac:dyDescent="0.3">
      <c r="B266" s="34" t="s">
        <v>730</v>
      </c>
      <c r="C266" s="11"/>
      <c r="D266" s="87" t="str">
        <f>IF(Table143[[#This Row],[TOTAL BASE STOCK QUANTITY]]= "", "", IF(Table143[[#This Row],[TOTAL BASE STOCK QUANTITY]] &lt;1,"Out of Stock","Avaliable"))</f>
        <v/>
      </c>
      <c r="E266" s="24"/>
      <c r="F266" s="24"/>
      <c r="G266" s="11"/>
      <c r="H266" s="95"/>
      <c r="I266" s="102"/>
      <c r="J266" s="120"/>
      <c r="K26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6" s="72" t="str">
        <f>IFERROR(IF(NOT(ISBLANK(Table143[[#This Row],[BASE PRICE PER ITEM2]])), Table143[[#This Row],[BASE PRICE PER ITEM2]] + $M$2, ""), "")</f>
        <v/>
      </c>
      <c r="M266" s="115"/>
      <c r="N26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6" s="7"/>
      <c r="P266" s="7"/>
      <c r="Q266" s="7"/>
      <c r="R266" s="7"/>
      <c r="S266" s="7"/>
      <c r="T266" s="7"/>
      <c r="U266" s="7"/>
      <c r="V26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6" s="20" t="str">
        <f>IFERROR(Table143[[#This Row],[BASE PRICE PER ITEM2]]*Table143[[#This Row],[TOTAL BASE STOCK QUANTITY]],"")</f>
        <v/>
      </c>
      <c r="X266" s="20" t="str">
        <f>IFERROR(Table143[[#This Row],[LAST SALE PRICE PER ITEM]]*Table143[[#This Row],[TOTAL BASE STOCK QUANTITY]], "")</f>
        <v/>
      </c>
      <c r="Y266" s="6" t="str">
        <f>IF(O266="",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6" s="22" t="str">
        <f>IFERROR(Table143[[#This Row],[SALE PRICE PER ITEM]]*Table143[[#This Row],[TOTAL REMAINING STOCK QUANTITY]],"")</f>
        <v/>
      </c>
      <c r="AH266" s="27"/>
    </row>
    <row r="267" spans="2:34" ht="18.600000000000001" thickBot="1" x14ac:dyDescent="0.3">
      <c r="B267" s="34" t="s">
        <v>731</v>
      </c>
      <c r="C267" s="11"/>
      <c r="D267" s="87" t="str">
        <f>IF(Table143[[#This Row],[TOTAL BASE STOCK QUANTITY]]= "", "", IF(Table143[[#This Row],[TOTAL BASE STOCK QUANTITY]] &lt;1,"Out of Stock","Avaliable"))</f>
        <v/>
      </c>
      <c r="E267" s="24"/>
      <c r="F267" s="24"/>
      <c r="G267" s="11"/>
      <c r="H267" s="95"/>
      <c r="I267" s="102"/>
      <c r="J267" s="120"/>
      <c r="K26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7" s="72" t="str">
        <f>IFERROR(IF(NOT(ISBLANK(Table143[[#This Row],[BASE PRICE PER ITEM2]])), Table143[[#This Row],[BASE PRICE PER ITEM2]] + $M$2, ""), "")</f>
        <v/>
      </c>
      <c r="M267" s="115"/>
      <c r="N26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7" s="7"/>
      <c r="P267" s="7"/>
      <c r="Q267" s="7"/>
      <c r="R267" s="7"/>
      <c r="S267" s="7"/>
      <c r="T267" s="7"/>
      <c r="U267" s="7"/>
      <c r="V26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7" s="20" t="str">
        <f>IFERROR(Table143[[#This Row],[BASE PRICE PER ITEM2]]*Table143[[#This Row],[TOTAL BASE STOCK QUANTITY]],"")</f>
        <v/>
      </c>
      <c r="X267" s="20" t="str">
        <f>IFERROR(Table143[[#This Row],[LAST SALE PRICE PER ITEM]]*Table143[[#This Row],[TOTAL BASE STOCK QUANTITY]], "")</f>
        <v/>
      </c>
      <c r="Y267" s="6" t="str">
        <f>IF(O267="",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7" s="22" t="str">
        <f>IFERROR(Table143[[#This Row],[SALE PRICE PER ITEM]]*Table143[[#This Row],[TOTAL REMAINING STOCK QUANTITY]],"")</f>
        <v/>
      </c>
      <c r="AH267" s="27"/>
    </row>
    <row r="268" spans="2:34" ht="18.600000000000001" thickBot="1" x14ac:dyDescent="0.3">
      <c r="B268" s="34" t="s">
        <v>732</v>
      </c>
      <c r="C268" s="11"/>
      <c r="D268" s="87" t="str">
        <f>IF(Table143[[#This Row],[TOTAL BASE STOCK QUANTITY]]= "", "", IF(Table143[[#This Row],[TOTAL BASE STOCK QUANTITY]] &lt;1,"Out of Stock","Avaliable"))</f>
        <v/>
      </c>
      <c r="E268" s="24"/>
      <c r="F268" s="24"/>
      <c r="G268" s="11"/>
      <c r="H268" s="95"/>
      <c r="I268" s="102"/>
      <c r="J268" s="120"/>
      <c r="K26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8" s="72" t="str">
        <f>IFERROR(IF(NOT(ISBLANK(Table143[[#This Row],[BASE PRICE PER ITEM2]])), Table143[[#This Row],[BASE PRICE PER ITEM2]] + $M$2, ""), "")</f>
        <v/>
      </c>
      <c r="M268" s="115"/>
      <c r="N26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8" s="7"/>
      <c r="P268" s="7"/>
      <c r="Q268" s="7"/>
      <c r="R268" s="7"/>
      <c r="S268" s="7"/>
      <c r="T268" s="7"/>
      <c r="U268" s="7"/>
      <c r="V26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8" s="20" t="str">
        <f>IFERROR(Table143[[#This Row],[BASE PRICE PER ITEM2]]*Table143[[#This Row],[TOTAL BASE STOCK QUANTITY]],"")</f>
        <v/>
      </c>
      <c r="X268" s="20" t="str">
        <f>IFERROR(Table143[[#This Row],[LAST SALE PRICE PER ITEM]]*Table143[[#This Row],[TOTAL BASE STOCK QUANTITY]], "")</f>
        <v/>
      </c>
      <c r="Y268" s="6" t="str">
        <f>IF(O268="",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8" s="22" t="str">
        <f>IFERROR(Table143[[#This Row],[SALE PRICE PER ITEM]]*Table143[[#This Row],[TOTAL REMAINING STOCK QUANTITY]],"")</f>
        <v/>
      </c>
      <c r="AH268" s="27"/>
    </row>
    <row r="269" spans="2:34" ht="18.600000000000001" thickBot="1" x14ac:dyDescent="0.3">
      <c r="B269" s="34" t="s">
        <v>733</v>
      </c>
      <c r="C269" s="11"/>
      <c r="D269" s="87" t="str">
        <f>IF(Table143[[#This Row],[TOTAL BASE STOCK QUANTITY]]= "", "", IF(Table143[[#This Row],[TOTAL BASE STOCK QUANTITY]] &lt;1,"Out of Stock","Avaliable"))</f>
        <v/>
      </c>
      <c r="E269" s="24"/>
      <c r="F269" s="24"/>
      <c r="G269" s="11"/>
      <c r="H269" s="95"/>
      <c r="I269" s="102"/>
      <c r="J269" s="120"/>
      <c r="K26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69" s="72" t="str">
        <f>IFERROR(IF(NOT(ISBLANK(Table143[[#This Row],[BASE PRICE PER ITEM2]])), Table143[[#This Row],[BASE PRICE PER ITEM2]] + $M$2, ""), "")</f>
        <v/>
      </c>
      <c r="M269" s="115"/>
      <c r="N26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69" s="7"/>
      <c r="P269" s="7"/>
      <c r="Q269" s="7"/>
      <c r="R269" s="7"/>
      <c r="S269" s="7"/>
      <c r="T269" s="7"/>
      <c r="U269" s="7"/>
      <c r="V26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69" s="20" t="str">
        <f>IFERROR(Table143[[#This Row],[BASE PRICE PER ITEM2]]*Table143[[#This Row],[TOTAL BASE STOCK QUANTITY]],"")</f>
        <v/>
      </c>
      <c r="X269" s="20" t="str">
        <f>IFERROR(Table143[[#This Row],[LAST SALE PRICE PER ITEM]]*Table143[[#This Row],[TOTAL BASE STOCK QUANTITY]], "")</f>
        <v/>
      </c>
      <c r="Y269" s="6" t="str">
        <f>IF(O269="",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6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6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6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6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6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6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6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69" s="22" t="str">
        <f>IFERROR(Table143[[#This Row],[SALE PRICE PER ITEM]]*Table143[[#This Row],[TOTAL REMAINING STOCK QUANTITY]],"")</f>
        <v/>
      </c>
      <c r="AH269" s="27"/>
    </row>
    <row r="270" spans="2:34" ht="18.600000000000001" thickBot="1" x14ac:dyDescent="0.3">
      <c r="B270" s="34" t="s">
        <v>734</v>
      </c>
      <c r="C270" s="11"/>
      <c r="D270" s="87" t="str">
        <f>IF(Table143[[#This Row],[TOTAL BASE STOCK QUANTITY]]= "", "", IF(Table143[[#This Row],[TOTAL BASE STOCK QUANTITY]] &lt;1,"Out of Stock","Avaliable"))</f>
        <v/>
      </c>
      <c r="E270" s="24"/>
      <c r="F270" s="24"/>
      <c r="G270" s="11"/>
      <c r="H270" s="95"/>
      <c r="I270" s="102"/>
      <c r="J270" s="120"/>
      <c r="K27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0" s="72" t="str">
        <f>IFERROR(IF(NOT(ISBLANK(Table143[[#This Row],[BASE PRICE PER ITEM2]])), Table143[[#This Row],[BASE PRICE PER ITEM2]] + $M$2, ""), "")</f>
        <v/>
      </c>
      <c r="M270" s="115"/>
      <c r="N27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0" s="7"/>
      <c r="P270" s="7"/>
      <c r="Q270" s="7"/>
      <c r="R270" s="7"/>
      <c r="S270" s="7"/>
      <c r="T270" s="7"/>
      <c r="U270" s="7"/>
      <c r="V27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0" s="20" t="str">
        <f>IFERROR(Table143[[#This Row],[BASE PRICE PER ITEM2]]*Table143[[#This Row],[TOTAL BASE STOCK QUANTITY]],"")</f>
        <v/>
      </c>
      <c r="X270" s="20" t="str">
        <f>IFERROR(Table143[[#This Row],[LAST SALE PRICE PER ITEM]]*Table143[[#This Row],[TOTAL BASE STOCK QUANTITY]], "")</f>
        <v/>
      </c>
      <c r="Y270" s="6" t="str">
        <f>IF(O270="",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0" s="22" t="str">
        <f>IFERROR(Table143[[#This Row],[SALE PRICE PER ITEM]]*Table143[[#This Row],[TOTAL REMAINING STOCK QUANTITY]],"")</f>
        <v/>
      </c>
      <c r="AH270" s="27"/>
    </row>
    <row r="271" spans="2:34" ht="18.600000000000001" thickBot="1" x14ac:dyDescent="0.3">
      <c r="B271" s="34" t="s">
        <v>735</v>
      </c>
      <c r="C271" s="11"/>
      <c r="D271" s="87" t="str">
        <f>IF(Table143[[#This Row],[TOTAL BASE STOCK QUANTITY]]= "", "", IF(Table143[[#This Row],[TOTAL BASE STOCK QUANTITY]] &lt;1,"Out of Stock","Avaliable"))</f>
        <v/>
      </c>
      <c r="E271" s="24"/>
      <c r="F271" s="24"/>
      <c r="G271" s="11"/>
      <c r="H271" s="95"/>
      <c r="I271" s="102"/>
      <c r="J271" s="120"/>
      <c r="K27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1" s="72" t="str">
        <f>IFERROR(IF(NOT(ISBLANK(Table143[[#This Row],[BASE PRICE PER ITEM2]])), Table143[[#This Row],[BASE PRICE PER ITEM2]] + $M$2, ""), "")</f>
        <v/>
      </c>
      <c r="M271" s="115"/>
      <c r="N27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1" s="7"/>
      <c r="P271" s="7"/>
      <c r="Q271" s="7"/>
      <c r="R271" s="7"/>
      <c r="S271" s="7"/>
      <c r="T271" s="7"/>
      <c r="U271" s="7"/>
      <c r="V27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1" s="20" t="str">
        <f>IFERROR(Table143[[#This Row],[BASE PRICE PER ITEM2]]*Table143[[#This Row],[TOTAL BASE STOCK QUANTITY]],"")</f>
        <v/>
      </c>
      <c r="X271" s="20" t="str">
        <f>IFERROR(Table143[[#This Row],[LAST SALE PRICE PER ITEM]]*Table143[[#This Row],[TOTAL BASE STOCK QUANTITY]], "")</f>
        <v/>
      </c>
      <c r="Y271" s="6" t="str">
        <f>IF(O271="",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1" s="22" t="str">
        <f>IFERROR(Table143[[#This Row],[SALE PRICE PER ITEM]]*Table143[[#This Row],[TOTAL REMAINING STOCK QUANTITY]],"")</f>
        <v/>
      </c>
      <c r="AH271" s="27"/>
    </row>
    <row r="272" spans="2:34" ht="18.600000000000001" thickBot="1" x14ac:dyDescent="0.3">
      <c r="B272" s="34" t="s">
        <v>736</v>
      </c>
      <c r="C272" s="11"/>
      <c r="D272" s="87" t="str">
        <f>IF(Table143[[#This Row],[TOTAL BASE STOCK QUANTITY]]= "", "", IF(Table143[[#This Row],[TOTAL BASE STOCK QUANTITY]] &lt;1,"Out of Stock","Avaliable"))</f>
        <v/>
      </c>
      <c r="E272" s="24"/>
      <c r="F272" s="24"/>
      <c r="G272" s="11"/>
      <c r="H272" s="95"/>
      <c r="I272" s="102"/>
      <c r="J272" s="120"/>
      <c r="K27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2" s="72" t="str">
        <f>IFERROR(IF(NOT(ISBLANK(Table143[[#This Row],[BASE PRICE PER ITEM2]])), Table143[[#This Row],[BASE PRICE PER ITEM2]] + $M$2, ""), "")</f>
        <v/>
      </c>
      <c r="M272" s="115"/>
      <c r="N27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2" s="7"/>
      <c r="P272" s="7"/>
      <c r="Q272" s="7"/>
      <c r="R272" s="7"/>
      <c r="S272" s="7"/>
      <c r="T272" s="7"/>
      <c r="U272" s="7"/>
      <c r="V27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2" s="20" t="str">
        <f>IFERROR(Table143[[#This Row],[BASE PRICE PER ITEM2]]*Table143[[#This Row],[TOTAL BASE STOCK QUANTITY]],"")</f>
        <v/>
      </c>
      <c r="X272" s="20" t="str">
        <f>IFERROR(Table143[[#This Row],[LAST SALE PRICE PER ITEM]]*Table143[[#This Row],[TOTAL BASE STOCK QUANTITY]], "")</f>
        <v/>
      </c>
      <c r="Y272" s="6" t="str">
        <f>IF(O272="",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2" s="22" t="str">
        <f>IFERROR(Table143[[#This Row],[SALE PRICE PER ITEM]]*Table143[[#This Row],[TOTAL REMAINING STOCK QUANTITY]],"")</f>
        <v/>
      </c>
      <c r="AH272" s="27"/>
    </row>
    <row r="273" spans="2:34" ht="18.600000000000001" thickBot="1" x14ac:dyDescent="0.3">
      <c r="B273" s="34" t="s">
        <v>737</v>
      </c>
      <c r="C273" s="11"/>
      <c r="D273" s="87" t="str">
        <f>IF(Table143[[#This Row],[TOTAL BASE STOCK QUANTITY]]= "", "", IF(Table143[[#This Row],[TOTAL BASE STOCK QUANTITY]] &lt;1,"Out of Stock","Avaliable"))</f>
        <v/>
      </c>
      <c r="E273" s="24"/>
      <c r="F273" s="24"/>
      <c r="G273" s="11"/>
      <c r="H273" s="95"/>
      <c r="I273" s="102"/>
      <c r="J273" s="120"/>
      <c r="K27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3" s="72" t="str">
        <f>IFERROR(IF(NOT(ISBLANK(Table143[[#This Row],[BASE PRICE PER ITEM2]])), Table143[[#This Row],[BASE PRICE PER ITEM2]] + $M$2, ""), "")</f>
        <v/>
      </c>
      <c r="M273" s="115"/>
      <c r="N27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3" s="7"/>
      <c r="P273" s="7"/>
      <c r="Q273" s="7"/>
      <c r="R273" s="7"/>
      <c r="S273" s="7"/>
      <c r="T273" s="7"/>
      <c r="U273" s="7"/>
      <c r="V27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3" s="20" t="str">
        <f>IFERROR(Table143[[#This Row],[BASE PRICE PER ITEM2]]*Table143[[#This Row],[TOTAL BASE STOCK QUANTITY]],"")</f>
        <v/>
      </c>
      <c r="X273" s="20" t="str">
        <f>IFERROR(Table143[[#This Row],[LAST SALE PRICE PER ITEM]]*Table143[[#This Row],[TOTAL BASE STOCK QUANTITY]], "")</f>
        <v/>
      </c>
      <c r="Y273" s="6" t="str">
        <f>IF(O273="",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3" s="22" t="str">
        <f>IFERROR(Table143[[#This Row],[SALE PRICE PER ITEM]]*Table143[[#This Row],[TOTAL REMAINING STOCK QUANTITY]],"")</f>
        <v/>
      </c>
      <c r="AH273" s="27"/>
    </row>
    <row r="274" spans="2:34" ht="18.600000000000001" thickBot="1" x14ac:dyDescent="0.3">
      <c r="B274" s="34" t="s">
        <v>738</v>
      </c>
      <c r="C274" s="11"/>
      <c r="D274" s="87" t="str">
        <f>IF(Table143[[#This Row],[TOTAL BASE STOCK QUANTITY]]= "", "", IF(Table143[[#This Row],[TOTAL BASE STOCK QUANTITY]] &lt;1,"Out of Stock","Avaliable"))</f>
        <v/>
      </c>
      <c r="E274" s="24"/>
      <c r="F274" s="24"/>
      <c r="G274" s="11"/>
      <c r="H274" s="95"/>
      <c r="I274" s="102"/>
      <c r="J274" s="120"/>
      <c r="K27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4" s="72" t="str">
        <f>IFERROR(IF(NOT(ISBLANK(Table143[[#This Row],[BASE PRICE PER ITEM2]])), Table143[[#This Row],[BASE PRICE PER ITEM2]] + $M$2, ""), "")</f>
        <v/>
      </c>
      <c r="M274" s="115"/>
      <c r="N27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4" s="7"/>
      <c r="P274" s="7"/>
      <c r="Q274" s="7"/>
      <c r="R274" s="7"/>
      <c r="S274" s="7"/>
      <c r="T274" s="7"/>
      <c r="U274" s="7"/>
      <c r="V27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4" s="20" t="str">
        <f>IFERROR(Table143[[#This Row],[BASE PRICE PER ITEM2]]*Table143[[#This Row],[TOTAL BASE STOCK QUANTITY]],"")</f>
        <v/>
      </c>
      <c r="X274" s="20" t="str">
        <f>IFERROR(Table143[[#This Row],[LAST SALE PRICE PER ITEM]]*Table143[[#This Row],[TOTAL BASE STOCK QUANTITY]], "")</f>
        <v/>
      </c>
      <c r="Y274" s="6" t="str">
        <f>IF(O274="",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4" s="22" t="str">
        <f>IFERROR(Table143[[#This Row],[SALE PRICE PER ITEM]]*Table143[[#This Row],[TOTAL REMAINING STOCK QUANTITY]],"")</f>
        <v/>
      </c>
      <c r="AH274" s="27"/>
    </row>
    <row r="275" spans="2:34" ht="18.600000000000001" thickBot="1" x14ac:dyDescent="0.3">
      <c r="B275" s="34" t="s">
        <v>739</v>
      </c>
      <c r="C275" s="11"/>
      <c r="D275" s="87" t="str">
        <f>IF(Table143[[#This Row],[TOTAL BASE STOCK QUANTITY]]= "", "", IF(Table143[[#This Row],[TOTAL BASE STOCK QUANTITY]] &lt;1,"Out of Stock","Avaliable"))</f>
        <v/>
      </c>
      <c r="E275" s="24"/>
      <c r="F275" s="24"/>
      <c r="G275" s="11"/>
      <c r="H275" s="95"/>
      <c r="I275" s="102"/>
      <c r="J275" s="120"/>
      <c r="K27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5" s="72" t="str">
        <f>IFERROR(IF(NOT(ISBLANK(Table143[[#This Row],[BASE PRICE PER ITEM2]])), Table143[[#This Row],[BASE PRICE PER ITEM2]] + $M$2, ""), "")</f>
        <v/>
      </c>
      <c r="M275" s="115"/>
      <c r="N27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5" s="7"/>
      <c r="P275" s="7"/>
      <c r="Q275" s="7"/>
      <c r="R275" s="7"/>
      <c r="S275" s="7"/>
      <c r="T275" s="7"/>
      <c r="U275" s="7"/>
      <c r="V27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5" s="20" t="str">
        <f>IFERROR(Table143[[#This Row],[BASE PRICE PER ITEM2]]*Table143[[#This Row],[TOTAL BASE STOCK QUANTITY]],"")</f>
        <v/>
      </c>
      <c r="X275" s="20" t="str">
        <f>IFERROR(Table143[[#This Row],[LAST SALE PRICE PER ITEM]]*Table143[[#This Row],[TOTAL BASE STOCK QUANTITY]], "")</f>
        <v/>
      </c>
      <c r="Y275" s="6" t="str">
        <f>IF(O275="",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5" s="22" t="str">
        <f>IFERROR(Table143[[#This Row],[SALE PRICE PER ITEM]]*Table143[[#This Row],[TOTAL REMAINING STOCK QUANTITY]],"")</f>
        <v/>
      </c>
      <c r="AH275" s="27"/>
    </row>
    <row r="276" spans="2:34" ht="18.600000000000001" thickBot="1" x14ac:dyDescent="0.3">
      <c r="B276" s="34" t="s">
        <v>740</v>
      </c>
      <c r="C276" s="11"/>
      <c r="D276" s="87" t="str">
        <f>IF(Table143[[#This Row],[TOTAL BASE STOCK QUANTITY]]= "", "", IF(Table143[[#This Row],[TOTAL BASE STOCK QUANTITY]] &lt;1,"Out of Stock","Avaliable"))</f>
        <v/>
      </c>
      <c r="E276" s="24"/>
      <c r="F276" s="24"/>
      <c r="G276" s="11"/>
      <c r="H276" s="95"/>
      <c r="I276" s="102"/>
      <c r="J276" s="120"/>
      <c r="K27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6" s="72" t="str">
        <f>IFERROR(IF(NOT(ISBLANK(Table143[[#This Row],[BASE PRICE PER ITEM2]])), Table143[[#This Row],[BASE PRICE PER ITEM2]] + $M$2, ""), "")</f>
        <v/>
      </c>
      <c r="M276" s="115"/>
      <c r="N27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6" s="7"/>
      <c r="P276" s="7"/>
      <c r="Q276" s="7"/>
      <c r="R276" s="7"/>
      <c r="S276" s="7"/>
      <c r="T276" s="7"/>
      <c r="U276" s="7"/>
      <c r="V27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6" s="20" t="str">
        <f>IFERROR(Table143[[#This Row],[BASE PRICE PER ITEM2]]*Table143[[#This Row],[TOTAL BASE STOCK QUANTITY]],"")</f>
        <v/>
      </c>
      <c r="X276" s="20" t="str">
        <f>IFERROR(Table143[[#This Row],[LAST SALE PRICE PER ITEM]]*Table143[[#This Row],[TOTAL BASE STOCK QUANTITY]], "")</f>
        <v/>
      </c>
      <c r="Y276" s="6" t="str">
        <f>IF(O276="",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6" s="22" t="str">
        <f>IFERROR(Table143[[#This Row],[SALE PRICE PER ITEM]]*Table143[[#This Row],[TOTAL REMAINING STOCK QUANTITY]],"")</f>
        <v/>
      </c>
      <c r="AH276" s="27"/>
    </row>
    <row r="277" spans="2:34" ht="18.600000000000001" thickBot="1" x14ac:dyDescent="0.3">
      <c r="B277" s="34" t="s">
        <v>741</v>
      </c>
      <c r="C277" s="11"/>
      <c r="D277" s="87" t="str">
        <f>IF(Table143[[#This Row],[TOTAL BASE STOCK QUANTITY]]= "", "", IF(Table143[[#This Row],[TOTAL BASE STOCK QUANTITY]] &lt;1,"Out of Stock","Avaliable"))</f>
        <v/>
      </c>
      <c r="E277" s="24"/>
      <c r="F277" s="24"/>
      <c r="G277" s="11"/>
      <c r="H277" s="95"/>
      <c r="I277" s="102"/>
      <c r="J277" s="120"/>
      <c r="K27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7" s="72" t="str">
        <f>IFERROR(IF(NOT(ISBLANK(Table143[[#This Row],[BASE PRICE PER ITEM2]])), Table143[[#This Row],[BASE PRICE PER ITEM2]] + $M$2, ""), "")</f>
        <v/>
      </c>
      <c r="M277" s="115"/>
      <c r="N27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7" s="7"/>
      <c r="P277" s="7"/>
      <c r="Q277" s="7"/>
      <c r="R277" s="7"/>
      <c r="S277" s="7"/>
      <c r="T277" s="7"/>
      <c r="U277" s="7"/>
      <c r="V27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7" s="20" t="str">
        <f>IFERROR(Table143[[#This Row],[BASE PRICE PER ITEM2]]*Table143[[#This Row],[TOTAL BASE STOCK QUANTITY]],"")</f>
        <v/>
      </c>
      <c r="X277" s="20" t="str">
        <f>IFERROR(Table143[[#This Row],[LAST SALE PRICE PER ITEM]]*Table143[[#This Row],[TOTAL BASE STOCK QUANTITY]], "")</f>
        <v/>
      </c>
      <c r="Y277" s="6" t="str">
        <f>IF(O277="",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7" s="22" t="str">
        <f>IFERROR(Table143[[#This Row],[SALE PRICE PER ITEM]]*Table143[[#This Row],[TOTAL REMAINING STOCK QUANTITY]],"")</f>
        <v/>
      </c>
      <c r="AH277" s="27"/>
    </row>
    <row r="278" spans="2:34" ht="18.600000000000001" thickBot="1" x14ac:dyDescent="0.3">
      <c r="B278" s="34" t="s">
        <v>742</v>
      </c>
      <c r="C278" s="11"/>
      <c r="D278" s="87" t="str">
        <f>IF(Table143[[#This Row],[TOTAL BASE STOCK QUANTITY]]= "", "", IF(Table143[[#This Row],[TOTAL BASE STOCK QUANTITY]] &lt;1,"Out of Stock","Avaliable"))</f>
        <v/>
      </c>
      <c r="E278" s="24"/>
      <c r="F278" s="24"/>
      <c r="G278" s="11"/>
      <c r="H278" s="95"/>
      <c r="I278" s="102"/>
      <c r="J278" s="120"/>
      <c r="K27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8" s="72" t="str">
        <f>IFERROR(IF(NOT(ISBLANK(Table143[[#This Row],[BASE PRICE PER ITEM2]])), Table143[[#This Row],[BASE PRICE PER ITEM2]] + $M$2, ""), "")</f>
        <v/>
      </c>
      <c r="M278" s="115"/>
      <c r="N27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8" s="7"/>
      <c r="P278" s="7"/>
      <c r="Q278" s="7"/>
      <c r="R278" s="7"/>
      <c r="S278" s="7"/>
      <c r="T278" s="7"/>
      <c r="U278" s="7"/>
      <c r="V27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8" s="20" t="str">
        <f>IFERROR(Table143[[#This Row],[BASE PRICE PER ITEM2]]*Table143[[#This Row],[TOTAL BASE STOCK QUANTITY]],"")</f>
        <v/>
      </c>
      <c r="X278" s="20" t="str">
        <f>IFERROR(Table143[[#This Row],[LAST SALE PRICE PER ITEM]]*Table143[[#This Row],[TOTAL BASE STOCK QUANTITY]], "")</f>
        <v/>
      </c>
      <c r="Y278" s="6" t="str">
        <f>IF(O278="",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8" s="22" t="str">
        <f>IFERROR(Table143[[#This Row],[SALE PRICE PER ITEM]]*Table143[[#This Row],[TOTAL REMAINING STOCK QUANTITY]],"")</f>
        <v/>
      </c>
      <c r="AH278" s="27"/>
    </row>
    <row r="279" spans="2:34" ht="18.600000000000001" thickBot="1" x14ac:dyDescent="0.3">
      <c r="B279" s="34" t="s">
        <v>743</v>
      </c>
      <c r="C279" s="11"/>
      <c r="D279" s="87" t="str">
        <f>IF(Table143[[#This Row],[TOTAL BASE STOCK QUANTITY]]= "", "", IF(Table143[[#This Row],[TOTAL BASE STOCK QUANTITY]] &lt;1,"Out of Stock","Avaliable"))</f>
        <v/>
      </c>
      <c r="E279" s="24"/>
      <c r="F279" s="24"/>
      <c r="G279" s="11"/>
      <c r="H279" s="95"/>
      <c r="I279" s="102"/>
      <c r="J279" s="120"/>
      <c r="K27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79" s="72" t="str">
        <f>IFERROR(IF(NOT(ISBLANK(Table143[[#This Row],[BASE PRICE PER ITEM2]])), Table143[[#This Row],[BASE PRICE PER ITEM2]] + $M$2, ""), "")</f>
        <v/>
      </c>
      <c r="M279" s="115"/>
      <c r="N27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79" s="7"/>
      <c r="P279" s="7"/>
      <c r="Q279" s="7"/>
      <c r="R279" s="7"/>
      <c r="S279" s="7"/>
      <c r="T279" s="7"/>
      <c r="U279" s="7"/>
      <c r="V27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79" s="20" t="str">
        <f>IFERROR(Table143[[#This Row],[BASE PRICE PER ITEM2]]*Table143[[#This Row],[TOTAL BASE STOCK QUANTITY]],"")</f>
        <v/>
      </c>
      <c r="X279" s="20" t="str">
        <f>IFERROR(Table143[[#This Row],[LAST SALE PRICE PER ITEM]]*Table143[[#This Row],[TOTAL BASE STOCK QUANTITY]], "")</f>
        <v/>
      </c>
      <c r="Y279" s="6" t="str">
        <f>IF(O279="",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7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7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7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7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7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7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7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79" s="22" t="str">
        <f>IFERROR(Table143[[#This Row],[SALE PRICE PER ITEM]]*Table143[[#This Row],[TOTAL REMAINING STOCK QUANTITY]],"")</f>
        <v/>
      </c>
      <c r="AH279" s="27"/>
    </row>
    <row r="280" spans="2:34" ht="18.600000000000001" thickBot="1" x14ac:dyDescent="0.3">
      <c r="B280" s="34" t="s">
        <v>744</v>
      </c>
      <c r="C280" s="11"/>
      <c r="D280" s="87" t="str">
        <f>IF(Table143[[#This Row],[TOTAL BASE STOCK QUANTITY]]= "", "", IF(Table143[[#This Row],[TOTAL BASE STOCK QUANTITY]] &lt;1,"Out of Stock","Avaliable"))</f>
        <v/>
      </c>
      <c r="E280" s="24"/>
      <c r="F280" s="24"/>
      <c r="G280" s="11"/>
      <c r="H280" s="95"/>
      <c r="I280" s="102"/>
      <c r="J280" s="120"/>
      <c r="K28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0" s="72" t="str">
        <f>IFERROR(IF(NOT(ISBLANK(Table143[[#This Row],[BASE PRICE PER ITEM2]])), Table143[[#This Row],[BASE PRICE PER ITEM2]] + $M$2, ""), "")</f>
        <v/>
      </c>
      <c r="M280" s="115"/>
      <c r="N28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0" s="7"/>
      <c r="P280" s="7"/>
      <c r="Q280" s="7"/>
      <c r="R280" s="7"/>
      <c r="S280" s="7"/>
      <c r="T280" s="7"/>
      <c r="U280" s="7"/>
      <c r="V28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0" s="20" t="str">
        <f>IFERROR(Table143[[#This Row],[BASE PRICE PER ITEM2]]*Table143[[#This Row],[TOTAL BASE STOCK QUANTITY]],"")</f>
        <v/>
      </c>
      <c r="X280" s="20" t="str">
        <f>IFERROR(Table143[[#This Row],[LAST SALE PRICE PER ITEM]]*Table143[[#This Row],[TOTAL BASE STOCK QUANTITY]], "")</f>
        <v/>
      </c>
      <c r="Y280" s="6" t="str">
        <f>IF(O280="",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0" s="22" t="str">
        <f>IFERROR(Table143[[#This Row],[SALE PRICE PER ITEM]]*Table143[[#This Row],[TOTAL REMAINING STOCK QUANTITY]],"")</f>
        <v/>
      </c>
      <c r="AH280" s="27"/>
    </row>
    <row r="281" spans="2:34" ht="18.600000000000001" thickBot="1" x14ac:dyDescent="0.3">
      <c r="B281" s="34" t="s">
        <v>745</v>
      </c>
      <c r="C281" s="11"/>
      <c r="D281" s="87" t="str">
        <f>IF(Table143[[#This Row],[TOTAL BASE STOCK QUANTITY]]= "", "", IF(Table143[[#This Row],[TOTAL BASE STOCK QUANTITY]] &lt;1,"Out of Stock","Avaliable"))</f>
        <v/>
      </c>
      <c r="E281" s="24"/>
      <c r="F281" s="24"/>
      <c r="G281" s="11"/>
      <c r="H281" s="95"/>
      <c r="I281" s="102"/>
      <c r="J281" s="120"/>
      <c r="K28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1" s="72" t="str">
        <f>IFERROR(IF(NOT(ISBLANK(Table143[[#This Row],[BASE PRICE PER ITEM2]])), Table143[[#This Row],[BASE PRICE PER ITEM2]] + $M$2, ""), "")</f>
        <v/>
      </c>
      <c r="M281" s="115"/>
      <c r="N28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1" s="7"/>
      <c r="P281" s="7"/>
      <c r="Q281" s="7"/>
      <c r="R281" s="7"/>
      <c r="S281" s="7"/>
      <c r="T281" s="7"/>
      <c r="U281" s="7"/>
      <c r="V28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1" s="20" t="str">
        <f>IFERROR(Table143[[#This Row],[BASE PRICE PER ITEM2]]*Table143[[#This Row],[TOTAL BASE STOCK QUANTITY]],"")</f>
        <v/>
      </c>
      <c r="X281" s="20" t="str">
        <f>IFERROR(Table143[[#This Row],[LAST SALE PRICE PER ITEM]]*Table143[[#This Row],[TOTAL BASE STOCK QUANTITY]], "")</f>
        <v/>
      </c>
      <c r="Y281" s="6" t="str">
        <f>IF(O281="",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1" s="22" t="str">
        <f>IFERROR(Table143[[#This Row],[SALE PRICE PER ITEM]]*Table143[[#This Row],[TOTAL REMAINING STOCK QUANTITY]],"")</f>
        <v/>
      </c>
      <c r="AH281" s="27"/>
    </row>
    <row r="282" spans="2:34" ht="18.600000000000001" thickBot="1" x14ac:dyDescent="0.3">
      <c r="B282" s="34" t="s">
        <v>746</v>
      </c>
      <c r="C282" s="11"/>
      <c r="D282" s="87" t="str">
        <f>IF(Table143[[#This Row],[TOTAL BASE STOCK QUANTITY]]= "", "", IF(Table143[[#This Row],[TOTAL BASE STOCK QUANTITY]] &lt;1,"Out of Stock","Avaliable"))</f>
        <v/>
      </c>
      <c r="E282" s="24"/>
      <c r="F282" s="24"/>
      <c r="G282" s="11"/>
      <c r="H282" s="95"/>
      <c r="I282" s="102"/>
      <c r="J282" s="120"/>
      <c r="K28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2" s="72" t="str">
        <f>IFERROR(IF(NOT(ISBLANK(Table143[[#This Row],[BASE PRICE PER ITEM2]])), Table143[[#This Row],[BASE PRICE PER ITEM2]] + $M$2, ""), "")</f>
        <v/>
      </c>
      <c r="M282" s="115"/>
      <c r="N28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2" s="7"/>
      <c r="P282" s="7"/>
      <c r="Q282" s="7"/>
      <c r="R282" s="7"/>
      <c r="S282" s="7"/>
      <c r="T282" s="7"/>
      <c r="U282" s="7"/>
      <c r="V28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2" s="20" t="str">
        <f>IFERROR(Table143[[#This Row],[BASE PRICE PER ITEM2]]*Table143[[#This Row],[TOTAL BASE STOCK QUANTITY]],"")</f>
        <v/>
      </c>
      <c r="X282" s="20" t="str">
        <f>IFERROR(Table143[[#This Row],[LAST SALE PRICE PER ITEM]]*Table143[[#This Row],[TOTAL BASE STOCK QUANTITY]], "")</f>
        <v/>
      </c>
      <c r="Y282" s="6" t="str">
        <f>IF(O282="",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2" s="22" t="str">
        <f>IFERROR(Table143[[#This Row],[SALE PRICE PER ITEM]]*Table143[[#This Row],[TOTAL REMAINING STOCK QUANTITY]],"")</f>
        <v/>
      </c>
      <c r="AH282" s="27"/>
    </row>
    <row r="283" spans="2:34" ht="18.600000000000001" thickBot="1" x14ac:dyDescent="0.3">
      <c r="B283" s="34" t="s">
        <v>747</v>
      </c>
      <c r="C283" s="11"/>
      <c r="D283" s="87" t="str">
        <f>IF(Table143[[#This Row],[TOTAL BASE STOCK QUANTITY]]= "", "", IF(Table143[[#This Row],[TOTAL BASE STOCK QUANTITY]] &lt;1,"Out of Stock","Avaliable"))</f>
        <v/>
      </c>
      <c r="E283" s="24"/>
      <c r="F283" s="24"/>
      <c r="G283" s="11"/>
      <c r="H283" s="95"/>
      <c r="I283" s="102"/>
      <c r="J283" s="120"/>
      <c r="K28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3" s="72" t="str">
        <f>IFERROR(IF(NOT(ISBLANK(Table143[[#This Row],[BASE PRICE PER ITEM2]])), Table143[[#This Row],[BASE PRICE PER ITEM2]] + $M$2, ""), "")</f>
        <v/>
      </c>
      <c r="M283" s="115"/>
      <c r="N28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3" s="7"/>
      <c r="P283" s="7"/>
      <c r="Q283" s="7"/>
      <c r="R283" s="7"/>
      <c r="S283" s="7"/>
      <c r="T283" s="7"/>
      <c r="U283" s="7"/>
      <c r="V28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3" s="20" t="str">
        <f>IFERROR(Table143[[#This Row],[BASE PRICE PER ITEM2]]*Table143[[#This Row],[TOTAL BASE STOCK QUANTITY]],"")</f>
        <v/>
      </c>
      <c r="X283" s="20" t="str">
        <f>IFERROR(Table143[[#This Row],[LAST SALE PRICE PER ITEM]]*Table143[[#This Row],[TOTAL BASE STOCK QUANTITY]], "")</f>
        <v/>
      </c>
      <c r="Y283" s="6" t="str">
        <f>IF(O283="",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3" s="22" t="str">
        <f>IFERROR(Table143[[#This Row],[SALE PRICE PER ITEM]]*Table143[[#This Row],[TOTAL REMAINING STOCK QUANTITY]],"")</f>
        <v/>
      </c>
      <c r="AH283" s="27"/>
    </row>
    <row r="284" spans="2:34" ht="18.600000000000001" thickBot="1" x14ac:dyDescent="0.3">
      <c r="B284" s="34" t="s">
        <v>748</v>
      </c>
      <c r="C284" s="11"/>
      <c r="D284" s="87" t="str">
        <f>IF(Table143[[#This Row],[TOTAL BASE STOCK QUANTITY]]= "", "", IF(Table143[[#This Row],[TOTAL BASE STOCK QUANTITY]] &lt;1,"Out of Stock","Avaliable"))</f>
        <v/>
      </c>
      <c r="E284" s="24"/>
      <c r="F284" s="24"/>
      <c r="G284" s="11"/>
      <c r="H284" s="95"/>
      <c r="I284" s="102"/>
      <c r="J284" s="120"/>
      <c r="K28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4" s="72" t="str">
        <f>IFERROR(IF(NOT(ISBLANK(Table143[[#This Row],[BASE PRICE PER ITEM2]])), Table143[[#This Row],[BASE PRICE PER ITEM2]] + $M$2, ""), "")</f>
        <v/>
      </c>
      <c r="M284" s="115"/>
      <c r="N28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4" s="7"/>
      <c r="P284" s="7"/>
      <c r="Q284" s="7"/>
      <c r="R284" s="7"/>
      <c r="S284" s="7"/>
      <c r="T284" s="7"/>
      <c r="U284" s="7"/>
      <c r="V28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4" s="20" t="str">
        <f>IFERROR(Table143[[#This Row],[BASE PRICE PER ITEM2]]*Table143[[#This Row],[TOTAL BASE STOCK QUANTITY]],"")</f>
        <v/>
      </c>
      <c r="X284" s="20" t="str">
        <f>IFERROR(Table143[[#This Row],[LAST SALE PRICE PER ITEM]]*Table143[[#This Row],[TOTAL BASE STOCK QUANTITY]], "")</f>
        <v/>
      </c>
      <c r="Y284" s="6" t="str">
        <f>IF(O284="",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4" s="22" t="str">
        <f>IFERROR(Table143[[#This Row],[SALE PRICE PER ITEM]]*Table143[[#This Row],[TOTAL REMAINING STOCK QUANTITY]],"")</f>
        <v/>
      </c>
      <c r="AH284" s="27"/>
    </row>
    <row r="285" spans="2:34" ht="18.600000000000001" thickBot="1" x14ac:dyDescent="0.3">
      <c r="B285" s="34" t="s">
        <v>749</v>
      </c>
      <c r="C285" s="11"/>
      <c r="D285" s="87" t="str">
        <f>IF(Table143[[#This Row],[TOTAL BASE STOCK QUANTITY]]= "", "", IF(Table143[[#This Row],[TOTAL BASE STOCK QUANTITY]] &lt;1,"Out of Stock","Avaliable"))</f>
        <v/>
      </c>
      <c r="E285" s="24"/>
      <c r="F285" s="24"/>
      <c r="G285" s="11"/>
      <c r="H285" s="95"/>
      <c r="I285" s="102"/>
      <c r="J285" s="120"/>
      <c r="K28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5" s="72" t="str">
        <f>IFERROR(IF(NOT(ISBLANK(Table143[[#This Row],[BASE PRICE PER ITEM2]])), Table143[[#This Row],[BASE PRICE PER ITEM2]] + $M$2, ""), "")</f>
        <v/>
      </c>
      <c r="M285" s="115"/>
      <c r="N28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5" s="7"/>
      <c r="P285" s="7"/>
      <c r="Q285" s="7"/>
      <c r="R285" s="7"/>
      <c r="S285" s="7"/>
      <c r="T285" s="7"/>
      <c r="U285" s="7"/>
      <c r="V28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5" s="20" t="str">
        <f>IFERROR(Table143[[#This Row],[BASE PRICE PER ITEM2]]*Table143[[#This Row],[TOTAL BASE STOCK QUANTITY]],"")</f>
        <v/>
      </c>
      <c r="X285" s="20" t="str">
        <f>IFERROR(Table143[[#This Row],[LAST SALE PRICE PER ITEM]]*Table143[[#This Row],[TOTAL BASE STOCK QUANTITY]], "")</f>
        <v/>
      </c>
      <c r="Y285" s="6" t="str">
        <f>IF(O285="",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5" s="22" t="str">
        <f>IFERROR(Table143[[#This Row],[SALE PRICE PER ITEM]]*Table143[[#This Row],[TOTAL REMAINING STOCK QUANTITY]],"")</f>
        <v/>
      </c>
      <c r="AH285" s="27"/>
    </row>
    <row r="286" spans="2:34" ht="18.600000000000001" thickBot="1" x14ac:dyDescent="0.3">
      <c r="B286" s="34" t="s">
        <v>750</v>
      </c>
      <c r="C286" s="11"/>
      <c r="D286" s="87" t="str">
        <f>IF(Table143[[#This Row],[TOTAL BASE STOCK QUANTITY]]= "", "", IF(Table143[[#This Row],[TOTAL BASE STOCK QUANTITY]] &lt;1,"Out of Stock","Avaliable"))</f>
        <v/>
      </c>
      <c r="E286" s="24"/>
      <c r="F286" s="24"/>
      <c r="G286" s="11"/>
      <c r="H286" s="95"/>
      <c r="I286" s="102"/>
      <c r="J286" s="120"/>
      <c r="K28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6" s="72" t="str">
        <f>IFERROR(IF(NOT(ISBLANK(Table143[[#This Row],[BASE PRICE PER ITEM2]])), Table143[[#This Row],[BASE PRICE PER ITEM2]] + $M$2, ""), "")</f>
        <v/>
      </c>
      <c r="M286" s="115"/>
      <c r="N28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6" s="7"/>
      <c r="P286" s="7"/>
      <c r="Q286" s="7"/>
      <c r="R286" s="7"/>
      <c r="S286" s="7"/>
      <c r="T286" s="7"/>
      <c r="U286" s="7"/>
      <c r="V28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6" s="20" t="str">
        <f>IFERROR(Table143[[#This Row],[BASE PRICE PER ITEM2]]*Table143[[#This Row],[TOTAL BASE STOCK QUANTITY]],"")</f>
        <v/>
      </c>
      <c r="X286" s="20" t="str">
        <f>IFERROR(Table143[[#This Row],[LAST SALE PRICE PER ITEM]]*Table143[[#This Row],[TOTAL BASE STOCK QUANTITY]], "")</f>
        <v/>
      </c>
      <c r="Y286" s="6" t="str">
        <f>IF(O286="",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6" s="22" t="str">
        <f>IFERROR(Table143[[#This Row],[SALE PRICE PER ITEM]]*Table143[[#This Row],[TOTAL REMAINING STOCK QUANTITY]],"")</f>
        <v/>
      </c>
      <c r="AH286" s="27"/>
    </row>
    <row r="287" spans="2:34" ht="18.600000000000001" thickBot="1" x14ac:dyDescent="0.3">
      <c r="B287" s="34" t="s">
        <v>751</v>
      </c>
      <c r="C287" s="11"/>
      <c r="D287" s="87" t="str">
        <f>IF(Table143[[#This Row],[TOTAL BASE STOCK QUANTITY]]= "", "", IF(Table143[[#This Row],[TOTAL BASE STOCK QUANTITY]] &lt;1,"Out of Stock","Avaliable"))</f>
        <v/>
      </c>
      <c r="E287" s="24"/>
      <c r="F287" s="24"/>
      <c r="G287" s="11"/>
      <c r="H287" s="95"/>
      <c r="I287" s="102"/>
      <c r="J287" s="120"/>
      <c r="K28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7" s="72" t="str">
        <f>IFERROR(IF(NOT(ISBLANK(Table143[[#This Row],[BASE PRICE PER ITEM2]])), Table143[[#This Row],[BASE PRICE PER ITEM2]] + $M$2, ""), "")</f>
        <v/>
      </c>
      <c r="M287" s="115"/>
      <c r="N28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7" s="7"/>
      <c r="P287" s="7"/>
      <c r="Q287" s="7"/>
      <c r="R287" s="7"/>
      <c r="S287" s="7"/>
      <c r="T287" s="7"/>
      <c r="U287" s="7"/>
      <c r="V28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7" s="20" t="str">
        <f>IFERROR(Table143[[#This Row],[BASE PRICE PER ITEM2]]*Table143[[#This Row],[TOTAL BASE STOCK QUANTITY]],"")</f>
        <v/>
      </c>
      <c r="X287" s="20" t="str">
        <f>IFERROR(Table143[[#This Row],[LAST SALE PRICE PER ITEM]]*Table143[[#This Row],[TOTAL BASE STOCK QUANTITY]], "")</f>
        <v/>
      </c>
      <c r="Y287" s="6" t="str">
        <f>IF(O287="",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7" s="22" t="str">
        <f>IFERROR(Table143[[#This Row],[SALE PRICE PER ITEM]]*Table143[[#This Row],[TOTAL REMAINING STOCK QUANTITY]],"")</f>
        <v/>
      </c>
      <c r="AH287" s="27"/>
    </row>
    <row r="288" spans="2:34" ht="18.600000000000001" thickBot="1" x14ac:dyDescent="0.3">
      <c r="B288" s="34" t="s">
        <v>752</v>
      </c>
      <c r="C288" s="11"/>
      <c r="D288" s="87" t="str">
        <f>IF(Table143[[#This Row],[TOTAL BASE STOCK QUANTITY]]= "", "", IF(Table143[[#This Row],[TOTAL BASE STOCK QUANTITY]] &lt;1,"Out of Stock","Avaliable"))</f>
        <v/>
      </c>
      <c r="E288" s="24"/>
      <c r="F288" s="24"/>
      <c r="G288" s="11"/>
      <c r="H288" s="95"/>
      <c r="I288" s="102"/>
      <c r="J288" s="120"/>
      <c r="K28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8" s="72" t="str">
        <f>IFERROR(IF(NOT(ISBLANK(Table143[[#This Row],[BASE PRICE PER ITEM2]])), Table143[[#This Row],[BASE PRICE PER ITEM2]] + $M$2, ""), "")</f>
        <v/>
      </c>
      <c r="M288" s="115"/>
      <c r="N28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8" s="7"/>
      <c r="P288" s="7"/>
      <c r="Q288" s="7"/>
      <c r="R288" s="7"/>
      <c r="S288" s="7"/>
      <c r="T288" s="7"/>
      <c r="U288" s="7"/>
      <c r="V28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8" s="20" t="str">
        <f>IFERROR(Table143[[#This Row],[BASE PRICE PER ITEM2]]*Table143[[#This Row],[TOTAL BASE STOCK QUANTITY]],"")</f>
        <v/>
      </c>
      <c r="X288" s="20" t="str">
        <f>IFERROR(Table143[[#This Row],[LAST SALE PRICE PER ITEM]]*Table143[[#This Row],[TOTAL BASE STOCK QUANTITY]], "")</f>
        <v/>
      </c>
      <c r="Y288" s="6" t="str">
        <f>IF(O288="",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8" s="22" t="str">
        <f>IFERROR(Table143[[#This Row],[SALE PRICE PER ITEM]]*Table143[[#This Row],[TOTAL REMAINING STOCK QUANTITY]],"")</f>
        <v/>
      </c>
      <c r="AH288" s="27"/>
    </row>
    <row r="289" spans="2:34" ht="18.600000000000001" thickBot="1" x14ac:dyDescent="0.3">
      <c r="B289" s="34" t="s">
        <v>753</v>
      </c>
      <c r="C289" s="11"/>
      <c r="D289" s="87" t="str">
        <f>IF(Table143[[#This Row],[TOTAL BASE STOCK QUANTITY]]= "", "", IF(Table143[[#This Row],[TOTAL BASE STOCK QUANTITY]] &lt;1,"Out of Stock","Avaliable"))</f>
        <v/>
      </c>
      <c r="E289" s="24"/>
      <c r="F289" s="24"/>
      <c r="G289" s="11"/>
      <c r="H289" s="95"/>
      <c r="I289" s="102"/>
      <c r="J289" s="120"/>
      <c r="K28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89" s="72" t="str">
        <f>IFERROR(IF(NOT(ISBLANK(Table143[[#This Row],[BASE PRICE PER ITEM2]])), Table143[[#This Row],[BASE PRICE PER ITEM2]] + $M$2, ""), "")</f>
        <v/>
      </c>
      <c r="M289" s="115"/>
      <c r="N28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89" s="7"/>
      <c r="P289" s="7"/>
      <c r="Q289" s="7"/>
      <c r="R289" s="7"/>
      <c r="S289" s="7"/>
      <c r="T289" s="7"/>
      <c r="U289" s="7"/>
      <c r="V28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89" s="20" t="str">
        <f>IFERROR(Table143[[#This Row],[BASE PRICE PER ITEM2]]*Table143[[#This Row],[TOTAL BASE STOCK QUANTITY]],"")</f>
        <v/>
      </c>
      <c r="X289" s="20" t="str">
        <f>IFERROR(Table143[[#This Row],[LAST SALE PRICE PER ITEM]]*Table143[[#This Row],[TOTAL BASE STOCK QUANTITY]], "")</f>
        <v/>
      </c>
      <c r="Y289" s="6" t="str">
        <f>IF(O289="",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8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8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8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8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8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8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8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89" s="22" t="str">
        <f>IFERROR(Table143[[#This Row],[SALE PRICE PER ITEM]]*Table143[[#This Row],[TOTAL REMAINING STOCK QUANTITY]],"")</f>
        <v/>
      </c>
      <c r="AH289" s="27"/>
    </row>
    <row r="290" spans="2:34" ht="18.600000000000001" thickBot="1" x14ac:dyDescent="0.3">
      <c r="B290" s="34" t="s">
        <v>754</v>
      </c>
      <c r="C290" s="11"/>
      <c r="D290" s="87" t="str">
        <f>IF(Table143[[#This Row],[TOTAL BASE STOCK QUANTITY]]= "", "", IF(Table143[[#This Row],[TOTAL BASE STOCK QUANTITY]] &lt;1,"Out of Stock","Avaliable"))</f>
        <v/>
      </c>
      <c r="E290" s="24"/>
      <c r="F290" s="24"/>
      <c r="G290" s="11"/>
      <c r="H290" s="95"/>
      <c r="I290" s="102"/>
      <c r="J290" s="120"/>
      <c r="K29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0" s="72" t="str">
        <f>IFERROR(IF(NOT(ISBLANK(Table143[[#This Row],[BASE PRICE PER ITEM2]])), Table143[[#This Row],[BASE PRICE PER ITEM2]] + $M$2, ""), "")</f>
        <v/>
      </c>
      <c r="M290" s="115"/>
      <c r="N29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0" s="7"/>
      <c r="P290" s="7"/>
      <c r="Q290" s="7"/>
      <c r="R290" s="7"/>
      <c r="S290" s="7"/>
      <c r="T290" s="7"/>
      <c r="U290" s="7"/>
      <c r="V29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0" s="20" t="str">
        <f>IFERROR(Table143[[#This Row],[BASE PRICE PER ITEM2]]*Table143[[#This Row],[TOTAL BASE STOCK QUANTITY]],"")</f>
        <v/>
      </c>
      <c r="X290" s="20" t="str">
        <f>IFERROR(Table143[[#This Row],[LAST SALE PRICE PER ITEM]]*Table143[[#This Row],[TOTAL BASE STOCK QUANTITY]], "")</f>
        <v/>
      </c>
      <c r="Y290" s="6" t="str">
        <f>IF(O290="",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0" s="22" t="str">
        <f>IFERROR(Table143[[#This Row],[SALE PRICE PER ITEM]]*Table143[[#This Row],[TOTAL REMAINING STOCK QUANTITY]],"")</f>
        <v/>
      </c>
      <c r="AH290" s="27"/>
    </row>
    <row r="291" spans="2:34" ht="18.600000000000001" thickBot="1" x14ac:dyDescent="0.3">
      <c r="B291" s="34" t="s">
        <v>755</v>
      </c>
      <c r="C291" s="11"/>
      <c r="D291" s="87" t="str">
        <f>IF(Table143[[#This Row],[TOTAL BASE STOCK QUANTITY]]= "", "", IF(Table143[[#This Row],[TOTAL BASE STOCK QUANTITY]] &lt;1,"Out of Stock","Avaliable"))</f>
        <v/>
      </c>
      <c r="E291" s="24"/>
      <c r="F291" s="24"/>
      <c r="G291" s="11"/>
      <c r="H291" s="95"/>
      <c r="I291" s="102"/>
      <c r="J291" s="120"/>
      <c r="K29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1" s="72" t="str">
        <f>IFERROR(IF(NOT(ISBLANK(Table143[[#This Row],[BASE PRICE PER ITEM2]])), Table143[[#This Row],[BASE PRICE PER ITEM2]] + $M$2, ""), "")</f>
        <v/>
      </c>
      <c r="M291" s="115"/>
      <c r="N29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1" s="7"/>
      <c r="P291" s="7"/>
      <c r="Q291" s="7"/>
      <c r="R291" s="7"/>
      <c r="S291" s="7"/>
      <c r="T291" s="7"/>
      <c r="U291" s="7"/>
      <c r="V29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1" s="20" t="str">
        <f>IFERROR(Table143[[#This Row],[BASE PRICE PER ITEM2]]*Table143[[#This Row],[TOTAL BASE STOCK QUANTITY]],"")</f>
        <v/>
      </c>
      <c r="X291" s="20" t="str">
        <f>IFERROR(Table143[[#This Row],[LAST SALE PRICE PER ITEM]]*Table143[[#This Row],[TOTAL BASE STOCK QUANTITY]], "")</f>
        <v/>
      </c>
      <c r="Y291" s="6" t="str">
        <f>IF(O291="",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1" s="22" t="str">
        <f>IFERROR(Table143[[#This Row],[SALE PRICE PER ITEM]]*Table143[[#This Row],[TOTAL REMAINING STOCK QUANTITY]],"")</f>
        <v/>
      </c>
      <c r="AH291" s="27"/>
    </row>
    <row r="292" spans="2:34" ht="18.600000000000001" thickBot="1" x14ac:dyDescent="0.3">
      <c r="B292" s="34" t="s">
        <v>756</v>
      </c>
      <c r="C292" s="11"/>
      <c r="D292" s="87" t="str">
        <f>IF(Table143[[#This Row],[TOTAL BASE STOCK QUANTITY]]= "", "", IF(Table143[[#This Row],[TOTAL BASE STOCK QUANTITY]] &lt;1,"Out of Stock","Avaliable"))</f>
        <v/>
      </c>
      <c r="E292" s="24"/>
      <c r="F292" s="24"/>
      <c r="G292" s="11"/>
      <c r="H292" s="95"/>
      <c r="I292" s="102"/>
      <c r="J292" s="120"/>
      <c r="K29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2" s="72" t="str">
        <f>IFERROR(IF(NOT(ISBLANK(Table143[[#This Row],[BASE PRICE PER ITEM2]])), Table143[[#This Row],[BASE PRICE PER ITEM2]] + $M$2, ""), "")</f>
        <v/>
      </c>
      <c r="M292" s="115"/>
      <c r="N29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2" s="7"/>
      <c r="P292" s="7"/>
      <c r="Q292" s="7"/>
      <c r="R292" s="7"/>
      <c r="S292" s="7"/>
      <c r="T292" s="7"/>
      <c r="U292" s="7"/>
      <c r="V29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2" s="20" t="str">
        <f>IFERROR(Table143[[#This Row],[BASE PRICE PER ITEM2]]*Table143[[#This Row],[TOTAL BASE STOCK QUANTITY]],"")</f>
        <v/>
      </c>
      <c r="X292" s="20" t="str">
        <f>IFERROR(Table143[[#This Row],[LAST SALE PRICE PER ITEM]]*Table143[[#This Row],[TOTAL BASE STOCK QUANTITY]], "")</f>
        <v/>
      </c>
      <c r="Y292" s="6" t="str">
        <f>IF(O292="",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2" s="22" t="str">
        <f>IFERROR(Table143[[#This Row],[SALE PRICE PER ITEM]]*Table143[[#This Row],[TOTAL REMAINING STOCK QUANTITY]],"")</f>
        <v/>
      </c>
      <c r="AH292" s="27"/>
    </row>
    <row r="293" spans="2:34" ht="18.600000000000001" thickBot="1" x14ac:dyDescent="0.3">
      <c r="B293" s="34" t="s">
        <v>757</v>
      </c>
      <c r="C293" s="11"/>
      <c r="D293" s="87" t="str">
        <f>IF(Table143[[#This Row],[TOTAL BASE STOCK QUANTITY]]= "", "", IF(Table143[[#This Row],[TOTAL BASE STOCK QUANTITY]] &lt;1,"Out of Stock","Avaliable"))</f>
        <v/>
      </c>
      <c r="E293" s="24"/>
      <c r="F293" s="24"/>
      <c r="G293" s="11"/>
      <c r="H293" s="95"/>
      <c r="I293" s="102"/>
      <c r="J293" s="120"/>
      <c r="K29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3" s="72" t="str">
        <f>IFERROR(IF(NOT(ISBLANK(Table143[[#This Row],[BASE PRICE PER ITEM2]])), Table143[[#This Row],[BASE PRICE PER ITEM2]] + $M$2, ""), "")</f>
        <v/>
      </c>
      <c r="M293" s="115"/>
      <c r="N29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3" s="7"/>
      <c r="P293" s="7"/>
      <c r="Q293" s="7"/>
      <c r="R293" s="7"/>
      <c r="S293" s="7"/>
      <c r="T293" s="7"/>
      <c r="U293" s="7"/>
      <c r="V29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3" s="20" t="str">
        <f>IFERROR(Table143[[#This Row],[BASE PRICE PER ITEM2]]*Table143[[#This Row],[TOTAL BASE STOCK QUANTITY]],"")</f>
        <v/>
      </c>
      <c r="X293" s="20" t="str">
        <f>IFERROR(Table143[[#This Row],[LAST SALE PRICE PER ITEM]]*Table143[[#This Row],[TOTAL BASE STOCK QUANTITY]], "")</f>
        <v/>
      </c>
      <c r="Y293" s="6" t="str">
        <f>IF(O293="",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3" s="22" t="str">
        <f>IFERROR(Table143[[#This Row],[SALE PRICE PER ITEM]]*Table143[[#This Row],[TOTAL REMAINING STOCK QUANTITY]],"")</f>
        <v/>
      </c>
      <c r="AH293" s="27"/>
    </row>
    <row r="294" spans="2:34" ht="18.600000000000001" thickBot="1" x14ac:dyDescent="0.3">
      <c r="B294" s="34" t="s">
        <v>758</v>
      </c>
      <c r="C294" s="11"/>
      <c r="D294" s="87" t="str">
        <f>IF(Table143[[#This Row],[TOTAL BASE STOCK QUANTITY]]= "", "", IF(Table143[[#This Row],[TOTAL BASE STOCK QUANTITY]] &lt;1,"Out of Stock","Avaliable"))</f>
        <v/>
      </c>
      <c r="E294" s="24"/>
      <c r="F294" s="24"/>
      <c r="G294" s="11"/>
      <c r="H294" s="95"/>
      <c r="I294" s="102"/>
      <c r="J294" s="120"/>
      <c r="K29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4" s="72" t="str">
        <f>IFERROR(IF(NOT(ISBLANK(Table143[[#This Row],[BASE PRICE PER ITEM2]])), Table143[[#This Row],[BASE PRICE PER ITEM2]] + $M$2, ""), "")</f>
        <v/>
      </c>
      <c r="M294" s="115"/>
      <c r="N29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4" s="7"/>
      <c r="P294" s="7"/>
      <c r="Q294" s="7"/>
      <c r="R294" s="7"/>
      <c r="S294" s="7"/>
      <c r="T294" s="7"/>
      <c r="U294" s="7"/>
      <c r="V29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4" s="20" t="str">
        <f>IFERROR(Table143[[#This Row],[BASE PRICE PER ITEM2]]*Table143[[#This Row],[TOTAL BASE STOCK QUANTITY]],"")</f>
        <v/>
      </c>
      <c r="X294" s="20" t="str">
        <f>IFERROR(Table143[[#This Row],[LAST SALE PRICE PER ITEM]]*Table143[[#This Row],[TOTAL BASE STOCK QUANTITY]], "")</f>
        <v/>
      </c>
      <c r="Y294" s="6" t="str">
        <f>IF(O294="",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4" s="22" t="str">
        <f>IFERROR(Table143[[#This Row],[SALE PRICE PER ITEM]]*Table143[[#This Row],[TOTAL REMAINING STOCK QUANTITY]],"")</f>
        <v/>
      </c>
      <c r="AH294" s="27"/>
    </row>
    <row r="295" spans="2:34" ht="18.600000000000001" thickBot="1" x14ac:dyDescent="0.3">
      <c r="B295" s="34" t="s">
        <v>759</v>
      </c>
      <c r="C295" s="11"/>
      <c r="D295" s="87" t="str">
        <f>IF(Table143[[#This Row],[TOTAL BASE STOCK QUANTITY]]= "", "", IF(Table143[[#This Row],[TOTAL BASE STOCK QUANTITY]] &lt;1,"Out of Stock","Avaliable"))</f>
        <v/>
      </c>
      <c r="E295" s="24"/>
      <c r="F295" s="24"/>
      <c r="G295" s="11"/>
      <c r="H295" s="95"/>
      <c r="I295" s="102"/>
      <c r="J295" s="120"/>
      <c r="K29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5" s="72" t="str">
        <f>IFERROR(IF(NOT(ISBLANK(Table143[[#This Row],[BASE PRICE PER ITEM2]])), Table143[[#This Row],[BASE PRICE PER ITEM2]] + $M$2, ""), "")</f>
        <v/>
      </c>
      <c r="M295" s="115"/>
      <c r="N29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5" s="7"/>
      <c r="P295" s="7"/>
      <c r="Q295" s="7"/>
      <c r="R295" s="7"/>
      <c r="S295" s="7"/>
      <c r="T295" s="7"/>
      <c r="U295" s="7"/>
      <c r="V29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5" s="20" t="str">
        <f>IFERROR(Table143[[#This Row],[BASE PRICE PER ITEM2]]*Table143[[#This Row],[TOTAL BASE STOCK QUANTITY]],"")</f>
        <v/>
      </c>
      <c r="X295" s="20" t="str">
        <f>IFERROR(Table143[[#This Row],[LAST SALE PRICE PER ITEM]]*Table143[[#This Row],[TOTAL BASE STOCK QUANTITY]], "")</f>
        <v/>
      </c>
      <c r="Y295" s="6" t="str">
        <f>IF(O295="",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5" s="22" t="str">
        <f>IFERROR(Table143[[#This Row],[SALE PRICE PER ITEM]]*Table143[[#This Row],[TOTAL REMAINING STOCK QUANTITY]],"")</f>
        <v/>
      </c>
      <c r="AH295" s="27"/>
    </row>
    <row r="296" spans="2:34" ht="18.600000000000001" thickBot="1" x14ac:dyDescent="0.3">
      <c r="B296" s="34" t="s">
        <v>760</v>
      </c>
      <c r="C296" s="11"/>
      <c r="D296" s="87" t="str">
        <f>IF(Table143[[#This Row],[TOTAL BASE STOCK QUANTITY]]= "", "", IF(Table143[[#This Row],[TOTAL BASE STOCK QUANTITY]] &lt;1,"Out of Stock","Avaliable"))</f>
        <v/>
      </c>
      <c r="E296" s="24"/>
      <c r="F296" s="24"/>
      <c r="G296" s="11"/>
      <c r="H296" s="95"/>
      <c r="I296" s="102"/>
      <c r="J296" s="120"/>
      <c r="K29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6" s="72" t="str">
        <f>IFERROR(IF(NOT(ISBLANK(Table143[[#This Row],[BASE PRICE PER ITEM2]])), Table143[[#This Row],[BASE PRICE PER ITEM2]] + $M$2, ""), "")</f>
        <v/>
      </c>
      <c r="M296" s="115"/>
      <c r="N29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6" s="7"/>
      <c r="P296" s="7"/>
      <c r="Q296" s="7"/>
      <c r="R296" s="7"/>
      <c r="S296" s="7"/>
      <c r="T296" s="7"/>
      <c r="U296" s="7"/>
      <c r="V29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6" s="20" t="str">
        <f>IFERROR(Table143[[#This Row],[BASE PRICE PER ITEM2]]*Table143[[#This Row],[TOTAL BASE STOCK QUANTITY]],"")</f>
        <v/>
      </c>
      <c r="X296" s="20" t="str">
        <f>IFERROR(Table143[[#This Row],[LAST SALE PRICE PER ITEM]]*Table143[[#This Row],[TOTAL BASE STOCK QUANTITY]], "")</f>
        <v/>
      </c>
      <c r="Y296" s="6" t="str">
        <f>IF(O296="",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6" s="22" t="str">
        <f>IFERROR(Table143[[#This Row],[SALE PRICE PER ITEM]]*Table143[[#This Row],[TOTAL REMAINING STOCK QUANTITY]],"")</f>
        <v/>
      </c>
      <c r="AH296" s="27"/>
    </row>
    <row r="297" spans="2:34" ht="18.600000000000001" thickBot="1" x14ac:dyDescent="0.3">
      <c r="B297" s="34" t="s">
        <v>761</v>
      </c>
      <c r="C297" s="11"/>
      <c r="D297" s="87" t="str">
        <f>IF(Table143[[#This Row],[TOTAL BASE STOCK QUANTITY]]= "", "", IF(Table143[[#This Row],[TOTAL BASE STOCK QUANTITY]] &lt;1,"Out of Stock","Avaliable"))</f>
        <v/>
      </c>
      <c r="E297" s="24"/>
      <c r="F297" s="24"/>
      <c r="G297" s="11"/>
      <c r="H297" s="95"/>
      <c r="I297" s="102"/>
      <c r="J297" s="120"/>
      <c r="K29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7" s="72" t="str">
        <f>IFERROR(IF(NOT(ISBLANK(Table143[[#This Row],[BASE PRICE PER ITEM2]])), Table143[[#This Row],[BASE PRICE PER ITEM2]] + $M$2, ""), "")</f>
        <v/>
      </c>
      <c r="M297" s="115"/>
      <c r="N29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7" s="7"/>
      <c r="P297" s="7"/>
      <c r="Q297" s="7"/>
      <c r="R297" s="7"/>
      <c r="S297" s="7"/>
      <c r="T297" s="7"/>
      <c r="U297" s="7"/>
      <c r="V29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7" s="20" t="str">
        <f>IFERROR(Table143[[#This Row],[BASE PRICE PER ITEM2]]*Table143[[#This Row],[TOTAL BASE STOCK QUANTITY]],"")</f>
        <v/>
      </c>
      <c r="X297" s="20" t="str">
        <f>IFERROR(Table143[[#This Row],[LAST SALE PRICE PER ITEM]]*Table143[[#This Row],[TOTAL BASE STOCK QUANTITY]], "")</f>
        <v/>
      </c>
      <c r="Y297" s="6" t="str">
        <f>IF(O297="",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7" s="22" t="str">
        <f>IFERROR(Table143[[#This Row],[SALE PRICE PER ITEM]]*Table143[[#This Row],[TOTAL REMAINING STOCK QUANTITY]],"")</f>
        <v/>
      </c>
      <c r="AH297" s="27"/>
    </row>
    <row r="298" spans="2:34" ht="18.600000000000001" thickBot="1" x14ac:dyDescent="0.3">
      <c r="B298" s="34" t="s">
        <v>762</v>
      </c>
      <c r="C298" s="11"/>
      <c r="D298" s="87" t="str">
        <f>IF(Table143[[#This Row],[TOTAL BASE STOCK QUANTITY]]= "", "", IF(Table143[[#This Row],[TOTAL BASE STOCK QUANTITY]] &lt;1,"Out of Stock","Avaliable"))</f>
        <v/>
      </c>
      <c r="E298" s="24"/>
      <c r="F298" s="24"/>
      <c r="G298" s="11"/>
      <c r="H298" s="95"/>
      <c r="I298" s="102"/>
      <c r="J298" s="120"/>
      <c r="K29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8" s="72" t="str">
        <f>IFERROR(IF(NOT(ISBLANK(Table143[[#This Row],[BASE PRICE PER ITEM2]])), Table143[[#This Row],[BASE PRICE PER ITEM2]] + $M$2, ""), "")</f>
        <v/>
      </c>
      <c r="M298" s="115"/>
      <c r="N29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8" s="7"/>
      <c r="P298" s="7"/>
      <c r="Q298" s="7"/>
      <c r="R298" s="7"/>
      <c r="S298" s="7"/>
      <c r="T298" s="7"/>
      <c r="U298" s="7"/>
      <c r="V29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8" s="20" t="str">
        <f>IFERROR(Table143[[#This Row],[BASE PRICE PER ITEM2]]*Table143[[#This Row],[TOTAL BASE STOCK QUANTITY]],"")</f>
        <v/>
      </c>
      <c r="X298" s="20" t="str">
        <f>IFERROR(Table143[[#This Row],[LAST SALE PRICE PER ITEM]]*Table143[[#This Row],[TOTAL BASE STOCK QUANTITY]], "")</f>
        <v/>
      </c>
      <c r="Y298" s="6" t="str">
        <f>IF(O298="",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8" s="22" t="str">
        <f>IFERROR(Table143[[#This Row],[SALE PRICE PER ITEM]]*Table143[[#This Row],[TOTAL REMAINING STOCK QUANTITY]],"")</f>
        <v/>
      </c>
      <c r="AH298" s="27"/>
    </row>
    <row r="299" spans="2:34" ht="18.600000000000001" thickBot="1" x14ac:dyDescent="0.3">
      <c r="B299" s="34" t="s">
        <v>763</v>
      </c>
      <c r="C299" s="11"/>
      <c r="D299" s="87" t="str">
        <f>IF(Table143[[#This Row],[TOTAL BASE STOCK QUANTITY]]= "", "", IF(Table143[[#This Row],[TOTAL BASE STOCK QUANTITY]] &lt;1,"Out of Stock","Avaliable"))</f>
        <v/>
      </c>
      <c r="E299" s="24"/>
      <c r="F299" s="24"/>
      <c r="G299" s="11"/>
      <c r="H299" s="95"/>
      <c r="I299" s="102"/>
      <c r="J299" s="120"/>
      <c r="K29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299" s="72" t="str">
        <f>IFERROR(IF(NOT(ISBLANK(Table143[[#This Row],[BASE PRICE PER ITEM2]])), Table143[[#This Row],[BASE PRICE PER ITEM2]] + $M$2, ""), "")</f>
        <v/>
      </c>
      <c r="M299" s="115"/>
      <c r="N29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299" s="7"/>
      <c r="P299" s="7"/>
      <c r="Q299" s="7"/>
      <c r="R299" s="7"/>
      <c r="S299" s="7"/>
      <c r="T299" s="7"/>
      <c r="U299" s="7"/>
      <c r="V29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299" s="20" t="str">
        <f>IFERROR(Table143[[#This Row],[BASE PRICE PER ITEM2]]*Table143[[#This Row],[TOTAL BASE STOCK QUANTITY]],"")</f>
        <v/>
      </c>
      <c r="X299" s="20" t="str">
        <f>IFERROR(Table143[[#This Row],[LAST SALE PRICE PER ITEM]]*Table143[[#This Row],[TOTAL BASE STOCK QUANTITY]], "")</f>
        <v/>
      </c>
      <c r="Y299" s="6" t="str">
        <f>IF(O299="",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29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29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29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29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29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29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29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299" s="22" t="str">
        <f>IFERROR(Table143[[#This Row],[SALE PRICE PER ITEM]]*Table143[[#This Row],[TOTAL REMAINING STOCK QUANTITY]],"")</f>
        <v/>
      </c>
      <c r="AH299" s="27"/>
    </row>
    <row r="300" spans="2:34" ht="18.600000000000001" thickBot="1" x14ac:dyDescent="0.3">
      <c r="B300" s="34" t="s">
        <v>764</v>
      </c>
      <c r="C300" s="11"/>
      <c r="D300" s="87" t="str">
        <f>IF(Table143[[#This Row],[TOTAL BASE STOCK QUANTITY]]= "", "", IF(Table143[[#This Row],[TOTAL BASE STOCK QUANTITY]] &lt;1,"Out of Stock","Avaliable"))</f>
        <v/>
      </c>
      <c r="E300" s="24"/>
      <c r="F300" s="24"/>
      <c r="G300" s="11"/>
      <c r="H300" s="95"/>
      <c r="I300" s="102"/>
      <c r="J300" s="120"/>
      <c r="K30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0" s="72" t="str">
        <f>IFERROR(IF(NOT(ISBLANK(Table143[[#This Row],[BASE PRICE PER ITEM2]])), Table143[[#This Row],[BASE PRICE PER ITEM2]] + $M$2, ""), "")</f>
        <v/>
      </c>
      <c r="M300" s="115"/>
      <c r="N30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0" s="7"/>
      <c r="P300" s="7"/>
      <c r="Q300" s="7"/>
      <c r="R300" s="7"/>
      <c r="S300" s="7"/>
      <c r="T300" s="7"/>
      <c r="U300" s="7"/>
      <c r="V30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0" s="20" t="str">
        <f>IFERROR(Table143[[#This Row],[BASE PRICE PER ITEM2]]*Table143[[#This Row],[TOTAL BASE STOCK QUANTITY]],"")</f>
        <v/>
      </c>
      <c r="X300" s="20" t="str">
        <f>IFERROR(Table143[[#This Row],[LAST SALE PRICE PER ITEM]]*Table143[[#This Row],[TOTAL BASE STOCK QUANTITY]], "")</f>
        <v/>
      </c>
      <c r="Y300" s="6" t="str">
        <f>IF(O300="",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0" s="22" t="str">
        <f>IFERROR(Table143[[#This Row],[SALE PRICE PER ITEM]]*Table143[[#This Row],[TOTAL REMAINING STOCK QUANTITY]],"")</f>
        <v/>
      </c>
      <c r="AH300" s="27"/>
    </row>
    <row r="301" spans="2:34" ht="18.600000000000001" thickBot="1" x14ac:dyDescent="0.3">
      <c r="B301" s="34" t="s">
        <v>765</v>
      </c>
      <c r="C301" s="11"/>
      <c r="D301" s="87" t="str">
        <f>IF(Table143[[#This Row],[TOTAL BASE STOCK QUANTITY]]= "", "", IF(Table143[[#This Row],[TOTAL BASE STOCK QUANTITY]] &lt;1,"Out of Stock","Avaliable"))</f>
        <v/>
      </c>
      <c r="E301" s="24"/>
      <c r="F301" s="24"/>
      <c r="G301" s="11"/>
      <c r="H301" s="95"/>
      <c r="I301" s="102"/>
      <c r="J301" s="120"/>
      <c r="K30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1" s="72" t="str">
        <f>IFERROR(IF(NOT(ISBLANK(Table143[[#This Row],[BASE PRICE PER ITEM2]])), Table143[[#This Row],[BASE PRICE PER ITEM2]] + $M$2, ""), "")</f>
        <v/>
      </c>
      <c r="M301" s="115"/>
      <c r="N30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1" s="7"/>
      <c r="P301" s="7"/>
      <c r="Q301" s="7"/>
      <c r="R301" s="7"/>
      <c r="S301" s="7"/>
      <c r="T301" s="7"/>
      <c r="U301" s="7"/>
      <c r="V30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1" s="20" t="str">
        <f>IFERROR(Table143[[#This Row],[BASE PRICE PER ITEM2]]*Table143[[#This Row],[TOTAL BASE STOCK QUANTITY]],"")</f>
        <v/>
      </c>
      <c r="X301" s="20" t="str">
        <f>IFERROR(Table143[[#This Row],[LAST SALE PRICE PER ITEM]]*Table143[[#This Row],[TOTAL BASE STOCK QUANTITY]], "")</f>
        <v/>
      </c>
      <c r="Y301" s="6" t="str">
        <f>IF(O301="",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1" s="22" t="str">
        <f>IFERROR(Table143[[#This Row],[SALE PRICE PER ITEM]]*Table143[[#This Row],[TOTAL REMAINING STOCK QUANTITY]],"")</f>
        <v/>
      </c>
      <c r="AH301" s="27"/>
    </row>
    <row r="302" spans="2:34" ht="18.600000000000001" thickBot="1" x14ac:dyDescent="0.3">
      <c r="B302" s="34" t="s">
        <v>766</v>
      </c>
      <c r="C302" s="11"/>
      <c r="D302" s="87" t="str">
        <f>IF(Table143[[#This Row],[TOTAL BASE STOCK QUANTITY]]= "", "", IF(Table143[[#This Row],[TOTAL BASE STOCK QUANTITY]] &lt;1,"Out of Stock","Avaliable"))</f>
        <v/>
      </c>
      <c r="E302" s="24"/>
      <c r="F302" s="24"/>
      <c r="G302" s="11"/>
      <c r="H302" s="95"/>
      <c r="I302" s="102"/>
      <c r="J302" s="120"/>
      <c r="K30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2" s="72" t="str">
        <f>IFERROR(IF(NOT(ISBLANK(Table143[[#This Row],[BASE PRICE PER ITEM2]])), Table143[[#This Row],[BASE PRICE PER ITEM2]] + $M$2, ""), "")</f>
        <v/>
      </c>
      <c r="M302" s="115"/>
      <c r="N30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2" s="7"/>
      <c r="P302" s="7"/>
      <c r="Q302" s="7"/>
      <c r="R302" s="7"/>
      <c r="S302" s="7"/>
      <c r="T302" s="7"/>
      <c r="U302" s="7"/>
      <c r="V30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2" s="20" t="str">
        <f>IFERROR(Table143[[#This Row],[BASE PRICE PER ITEM2]]*Table143[[#This Row],[TOTAL BASE STOCK QUANTITY]],"")</f>
        <v/>
      </c>
      <c r="X302" s="20" t="str">
        <f>IFERROR(Table143[[#This Row],[LAST SALE PRICE PER ITEM]]*Table143[[#This Row],[TOTAL BASE STOCK QUANTITY]], "")</f>
        <v/>
      </c>
      <c r="Y302" s="6" t="str">
        <f>IF(O302="",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2" s="22" t="str">
        <f>IFERROR(Table143[[#This Row],[SALE PRICE PER ITEM]]*Table143[[#This Row],[TOTAL REMAINING STOCK QUANTITY]],"")</f>
        <v/>
      </c>
      <c r="AH302" s="27"/>
    </row>
    <row r="303" spans="2:34" ht="18.600000000000001" thickBot="1" x14ac:dyDescent="0.3">
      <c r="B303" s="34" t="s">
        <v>767</v>
      </c>
      <c r="C303" s="11"/>
      <c r="D303" s="87" t="str">
        <f>IF(Table143[[#This Row],[TOTAL BASE STOCK QUANTITY]]= "", "", IF(Table143[[#This Row],[TOTAL BASE STOCK QUANTITY]] &lt;1,"Out of Stock","Avaliable"))</f>
        <v/>
      </c>
      <c r="E303" s="24"/>
      <c r="F303" s="24"/>
      <c r="G303" s="11"/>
      <c r="H303" s="95"/>
      <c r="I303" s="102"/>
      <c r="J303" s="120"/>
      <c r="K30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3" s="72" t="str">
        <f>IFERROR(IF(NOT(ISBLANK(Table143[[#This Row],[BASE PRICE PER ITEM2]])), Table143[[#This Row],[BASE PRICE PER ITEM2]] + $M$2, ""), "")</f>
        <v/>
      </c>
      <c r="M303" s="115"/>
      <c r="N30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3" s="7"/>
      <c r="P303" s="7"/>
      <c r="Q303" s="7"/>
      <c r="R303" s="7"/>
      <c r="S303" s="7"/>
      <c r="T303" s="7"/>
      <c r="U303" s="7"/>
      <c r="V30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3" s="20" t="str">
        <f>IFERROR(Table143[[#This Row],[BASE PRICE PER ITEM2]]*Table143[[#This Row],[TOTAL BASE STOCK QUANTITY]],"")</f>
        <v/>
      </c>
      <c r="X303" s="20" t="str">
        <f>IFERROR(Table143[[#This Row],[LAST SALE PRICE PER ITEM]]*Table143[[#This Row],[TOTAL BASE STOCK QUANTITY]], "")</f>
        <v/>
      </c>
      <c r="Y303" s="6" t="str">
        <f>IF(O303="",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3" s="22" t="str">
        <f>IFERROR(Table143[[#This Row],[SALE PRICE PER ITEM]]*Table143[[#This Row],[TOTAL REMAINING STOCK QUANTITY]],"")</f>
        <v/>
      </c>
      <c r="AH303" s="27"/>
    </row>
    <row r="304" spans="2:34" ht="18.600000000000001" thickBot="1" x14ac:dyDescent="0.3">
      <c r="B304" s="34" t="s">
        <v>768</v>
      </c>
      <c r="C304" s="11"/>
      <c r="D304" s="87" t="str">
        <f>IF(Table143[[#This Row],[TOTAL BASE STOCK QUANTITY]]= "", "", IF(Table143[[#This Row],[TOTAL BASE STOCK QUANTITY]] &lt;1,"Out of Stock","Avaliable"))</f>
        <v/>
      </c>
      <c r="E304" s="24"/>
      <c r="F304" s="24"/>
      <c r="G304" s="11"/>
      <c r="H304" s="95"/>
      <c r="I304" s="102"/>
      <c r="J304" s="120"/>
      <c r="K30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4" s="72" t="str">
        <f>IFERROR(IF(NOT(ISBLANK(Table143[[#This Row],[BASE PRICE PER ITEM2]])), Table143[[#This Row],[BASE PRICE PER ITEM2]] + $M$2, ""), "")</f>
        <v/>
      </c>
      <c r="M304" s="115"/>
      <c r="N30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4" s="7"/>
      <c r="P304" s="7"/>
      <c r="Q304" s="7"/>
      <c r="R304" s="7"/>
      <c r="S304" s="7"/>
      <c r="T304" s="7"/>
      <c r="U304" s="7"/>
      <c r="V30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4" s="20" t="str">
        <f>IFERROR(Table143[[#This Row],[BASE PRICE PER ITEM2]]*Table143[[#This Row],[TOTAL BASE STOCK QUANTITY]],"")</f>
        <v/>
      </c>
      <c r="X304" s="20" t="str">
        <f>IFERROR(Table143[[#This Row],[LAST SALE PRICE PER ITEM]]*Table143[[#This Row],[TOTAL BASE STOCK QUANTITY]], "")</f>
        <v/>
      </c>
      <c r="Y304" s="6" t="str">
        <f>IF(O304="",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4" s="22" t="str">
        <f>IFERROR(Table143[[#This Row],[SALE PRICE PER ITEM]]*Table143[[#This Row],[TOTAL REMAINING STOCK QUANTITY]],"")</f>
        <v/>
      </c>
      <c r="AH304" s="27"/>
    </row>
    <row r="305" spans="2:34" ht="18.600000000000001" thickBot="1" x14ac:dyDescent="0.3">
      <c r="B305" s="34" t="s">
        <v>769</v>
      </c>
      <c r="C305" s="11"/>
      <c r="D305" s="87" t="str">
        <f>IF(Table143[[#This Row],[TOTAL BASE STOCK QUANTITY]]= "", "", IF(Table143[[#This Row],[TOTAL BASE STOCK QUANTITY]] &lt;1,"Out of Stock","Avaliable"))</f>
        <v/>
      </c>
      <c r="E305" s="24"/>
      <c r="F305" s="24"/>
      <c r="G305" s="11"/>
      <c r="H305" s="95"/>
      <c r="I305" s="102"/>
      <c r="J305" s="120"/>
      <c r="K30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5" s="72" t="str">
        <f>IFERROR(IF(NOT(ISBLANK(Table143[[#This Row],[BASE PRICE PER ITEM2]])), Table143[[#This Row],[BASE PRICE PER ITEM2]] + $M$2, ""), "")</f>
        <v/>
      </c>
      <c r="M305" s="115"/>
      <c r="N30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5" s="7"/>
      <c r="P305" s="7"/>
      <c r="Q305" s="7"/>
      <c r="R305" s="7"/>
      <c r="S305" s="7"/>
      <c r="T305" s="7"/>
      <c r="U305" s="7"/>
      <c r="V30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5" s="20" t="str">
        <f>IFERROR(Table143[[#This Row],[BASE PRICE PER ITEM2]]*Table143[[#This Row],[TOTAL BASE STOCK QUANTITY]],"")</f>
        <v/>
      </c>
      <c r="X305" s="20" t="str">
        <f>IFERROR(Table143[[#This Row],[LAST SALE PRICE PER ITEM]]*Table143[[#This Row],[TOTAL BASE STOCK QUANTITY]], "")</f>
        <v/>
      </c>
      <c r="Y305" s="6" t="str">
        <f>IF(O305="",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5" s="22" t="str">
        <f>IFERROR(Table143[[#This Row],[SALE PRICE PER ITEM]]*Table143[[#This Row],[TOTAL REMAINING STOCK QUANTITY]],"")</f>
        <v/>
      </c>
      <c r="AH305" s="27"/>
    </row>
    <row r="306" spans="2:34" ht="18.600000000000001" thickBot="1" x14ac:dyDescent="0.3">
      <c r="B306" s="34" t="s">
        <v>770</v>
      </c>
      <c r="C306" s="11"/>
      <c r="D306" s="87" t="str">
        <f>IF(Table143[[#This Row],[TOTAL BASE STOCK QUANTITY]]= "", "", IF(Table143[[#This Row],[TOTAL BASE STOCK QUANTITY]] &lt;1,"Out of Stock","Avaliable"))</f>
        <v/>
      </c>
      <c r="E306" s="24"/>
      <c r="F306" s="24"/>
      <c r="G306" s="11"/>
      <c r="H306" s="95"/>
      <c r="I306" s="102"/>
      <c r="J306" s="120"/>
      <c r="K30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6" s="72" t="str">
        <f>IFERROR(IF(NOT(ISBLANK(Table143[[#This Row],[BASE PRICE PER ITEM2]])), Table143[[#This Row],[BASE PRICE PER ITEM2]] + $M$2, ""), "")</f>
        <v/>
      </c>
      <c r="M306" s="115"/>
      <c r="N30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6" s="7"/>
      <c r="P306" s="7"/>
      <c r="Q306" s="7"/>
      <c r="R306" s="7"/>
      <c r="S306" s="7"/>
      <c r="T306" s="7"/>
      <c r="U306" s="7"/>
      <c r="V30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6" s="20" t="str">
        <f>IFERROR(Table143[[#This Row],[BASE PRICE PER ITEM2]]*Table143[[#This Row],[TOTAL BASE STOCK QUANTITY]],"")</f>
        <v/>
      </c>
      <c r="X306" s="20" t="str">
        <f>IFERROR(Table143[[#This Row],[LAST SALE PRICE PER ITEM]]*Table143[[#This Row],[TOTAL BASE STOCK QUANTITY]], "")</f>
        <v/>
      </c>
      <c r="Y306" s="6" t="str">
        <f>IF(O306="",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6" s="22" t="str">
        <f>IFERROR(Table143[[#This Row],[SALE PRICE PER ITEM]]*Table143[[#This Row],[TOTAL REMAINING STOCK QUANTITY]],"")</f>
        <v/>
      </c>
      <c r="AH306" s="27"/>
    </row>
    <row r="307" spans="2:34" ht="18.600000000000001" thickBot="1" x14ac:dyDescent="0.3">
      <c r="B307" s="34" t="s">
        <v>771</v>
      </c>
      <c r="C307" s="11"/>
      <c r="D307" s="87" t="str">
        <f>IF(Table143[[#This Row],[TOTAL BASE STOCK QUANTITY]]= "", "", IF(Table143[[#This Row],[TOTAL BASE STOCK QUANTITY]] &lt;1,"Out of Stock","Avaliable"))</f>
        <v/>
      </c>
      <c r="E307" s="24"/>
      <c r="F307" s="24"/>
      <c r="G307" s="11"/>
      <c r="H307" s="95"/>
      <c r="I307" s="102"/>
      <c r="J307" s="120"/>
      <c r="K30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7" s="72" t="str">
        <f>IFERROR(IF(NOT(ISBLANK(Table143[[#This Row],[BASE PRICE PER ITEM2]])), Table143[[#This Row],[BASE PRICE PER ITEM2]] + $M$2, ""), "")</f>
        <v/>
      </c>
      <c r="M307" s="115"/>
      <c r="N30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7" s="7"/>
      <c r="P307" s="7"/>
      <c r="Q307" s="7"/>
      <c r="R307" s="7"/>
      <c r="S307" s="7"/>
      <c r="T307" s="7"/>
      <c r="U307" s="7"/>
      <c r="V30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7" s="20" t="str">
        <f>IFERROR(Table143[[#This Row],[BASE PRICE PER ITEM2]]*Table143[[#This Row],[TOTAL BASE STOCK QUANTITY]],"")</f>
        <v/>
      </c>
      <c r="X307" s="20" t="str">
        <f>IFERROR(Table143[[#This Row],[LAST SALE PRICE PER ITEM]]*Table143[[#This Row],[TOTAL BASE STOCK QUANTITY]], "")</f>
        <v/>
      </c>
      <c r="Y307" s="6" t="str">
        <f>IF(O307="",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7" s="22" t="str">
        <f>IFERROR(Table143[[#This Row],[SALE PRICE PER ITEM]]*Table143[[#This Row],[TOTAL REMAINING STOCK QUANTITY]],"")</f>
        <v/>
      </c>
      <c r="AH307" s="27"/>
    </row>
    <row r="308" spans="2:34" ht="18.600000000000001" thickBot="1" x14ac:dyDescent="0.3">
      <c r="B308" s="34" t="s">
        <v>772</v>
      </c>
      <c r="C308" s="11"/>
      <c r="D308" s="87" t="str">
        <f>IF(Table143[[#This Row],[TOTAL BASE STOCK QUANTITY]]= "", "", IF(Table143[[#This Row],[TOTAL BASE STOCK QUANTITY]] &lt;1,"Out of Stock","Avaliable"))</f>
        <v/>
      </c>
      <c r="E308" s="24"/>
      <c r="F308" s="24"/>
      <c r="G308" s="11"/>
      <c r="H308" s="95"/>
      <c r="I308" s="102"/>
      <c r="J308" s="120"/>
      <c r="K30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8" s="72" t="str">
        <f>IFERROR(IF(NOT(ISBLANK(Table143[[#This Row],[BASE PRICE PER ITEM2]])), Table143[[#This Row],[BASE PRICE PER ITEM2]] + $M$2, ""), "")</f>
        <v/>
      </c>
      <c r="M308" s="115"/>
      <c r="N30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8" s="7"/>
      <c r="P308" s="7"/>
      <c r="Q308" s="7"/>
      <c r="R308" s="7"/>
      <c r="S308" s="7"/>
      <c r="T308" s="7"/>
      <c r="U308" s="7"/>
      <c r="V30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8" s="20" t="str">
        <f>IFERROR(Table143[[#This Row],[BASE PRICE PER ITEM2]]*Table143[[#This Row],[TOTAL BASE STOCK QUANTITY]],"")</f>
        <v/>
      </c>
      <c r="X308" s="20" t="str">
        <f>IFERROR(Table143[[#This Row],[LAST SALE PRICE PER ITEM]]*Table143[[#This Row],[TOTAL BASE STOCK QUANTITY]], "")</f>
        <v/>
      </c>
      <c r="Y308" s="6" t="str">
        <f>IF(O308="",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8" s="22" t="str">
        <f>IFERROR(Table143[[#This Row],[SALE PRICE PER ITEM]]*Table143[[#This Row],[TOTAL REMAINING STOCK QUANTITY]],"")</f>
        <v/>
      </c>
      <c r="AH308" s="27"/>
    </row>
    <row r="309" spans="2:34" ht="18.600000000000001" thickBot="1" x14ac:dyDescent="0.3">
      <c r="B309" s="34" t="s">
        <v>773</v>
      </c>
      <c r="C309" s="11"/>
      <c r="D309" s="87" t="str">
        <f>IF(Table143[[#This Row],[TOTAL BASE STOCK QUANTITY]]= "", "", IF(Table143[[#This Row],[TOTAL BASE STOCK QUANTITY]] &lt;1,"Out of Stock","Avaliable"))</f>
        <v/>
      </c>
      <c r="E309" s="24"/>
      <c r="F309" s="24"/>
      <c r="G309" s="11"/>
      <c r="H309" s="95"/>
      <c r="I309" s="102"/>
      <c r="J309" s="120"/>
      <c r="K30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09" s="72" t="str">
        <f>IFERROR(IF(NOT(ISBLANK(Table143[[#This Row],[BASE PRICE PER ITEM2]])), Table143[[#This Row],[BASE PRICE PER ITEM2]] + $M$2, ""), "")</f>
        <v/>
      </c>
      <c r="M309" s="115"/>
      <c r="N30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09" s="7"/>
      <c r="P309" s="7"/>
      <c r="Q309" s="7"/>
      <c r="R309" s="7"/>
      <c r="S309" s="7"/>
      <c r="T309" s="7"/>
      <c r="U309" s="7"/>
      <c r="V30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09" s="20" t="str">
        <f>IFERROR(Table143[[#This Row],[BASE PRICE PER ITEM2]]*Table143[[#This Row],[TOTAL BASE STOCK QUANTITY]],"")</f>
        <v/>
      </c>
      <c r="X309" s="20" t="str">
        <f>IFERROR(Table143[[#This Row],[LAST SALE PRICE PER ITEM]]*Table143[[#This Row],[TOTAL BASE STOCK QUANTITY]], "")</f>
        <v/>
      </c>
      <c r="Y309" s="6" t="str">
        <f>IF(O309="",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0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0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0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0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0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0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0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09" s="22" t="str">
        <f>IFERROR(Table143[[#This Row],[SALE PRICE PER ITEM]]*Table143[[#This Row],[TOTAL REMAINING STOCK QUANTITY]],"")</f>
        <v/>
      </c>
      <c r="AH309" s="27"/>
    </row>
    <row r="310" spans="2:34" ht="18.600000000000001" thickBot="1" x14ac:dyDescent="0.3">
      <c r="B310" s="34" t="s">
        <v>774</v>
      </c>
      <c r="C310" s="11"/>
      <c r="D310" s="87" t="str">
        <f>IF(Table143[[#This Row],[TOTAL BASE STOCK QUANTITY]]= "", "", IF(Table143[[#This Row],[TOTAL BASE STOCK QUANTITY]] &lt;1,"Out of Stock","Avaliable"))</f>
        <v/>
      </c>
      <c r="E310" s="24"/>
      <c r="F310" s="24"/>
      <c r="G310" s="11"/>
      <c r="H310" s="95"/>
      <c r="I310" s="102"/>
      <c r="J310" s="120"/>
      <c r="K31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0" s="72" t="str">
        <f>IFERROR(IF(NOT(ISBLANK(Table143[[#This Row],[BASE PRICE PER ITEM2]])), Table143[[#This Row],[BASE PRICE PER ITEM2]] + $M$2, ""), "")</f>
        <v/>
      </c>
      <c r="M310" s="115"/>
      <c r="N31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0" s="7"/>
      <c r="P310" s="7"/>
      <c r="Q310" s="7"/>
      <c r="R310" s="7"/>
      <c r="S310" s="7"/>
      <c r="T310" s="7"/>
      <c r="U310" s="7"/>
      <c r="V31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0" s="20" t="str">
        <f>IFERROR(Table143[[#This Row],[BASE PRICE PER ITEM2]]*Table143[[#This Row],[TOTAL BASE STOCK QUANTITY]],"")</f>
        <v/>
      </c>
      <c r="X310" s="20" t="str">
        <f>IFERROR(Table143[[#This Row],[LAST SALE PRICE PER ITEM]]*Table143[[#This Row],[TOTAL BASE STOCK QUANTITY]], "")</f>
        <v/>
      </c>
      <c r="Y310" s="6" t="str">
        <f>IF(O310="",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0" s="22" t="str">
        <f>IFERROR(Table143[[#This Row],[SALE PRICE PER ITEM]]*Table143[[#This Row],[TOTAL REMAINING STOCK QUANTITY]],"")</f>
        <v/>
      </c>
      <c r="AH310" s="27"/>
    </row>
    <row r="311" spans="2:34" ht="18.600000000000001" thickBot="1" x14ac:dyDescent="0.3">
      <c r="B311" s="34" t="s">
        <v>775</v>
      </c>
      <c r="C311" s="11"/>
      <c r="D311" s="87" t="str">
        <f>IF(Table143[[#This Row],[TOTAL BASE STOCK QUANTITY]]= "", "", IF(Table143[[#This Row],[TOTAL BASE STOCK QUANTITY]] &lt;1,"Out of Stock","Avaliable"))</f>
        <v/>
      </c>
      <c r="E311" s="24"/>
      <c r="F311" s="24"/>
      <c r="G311" s="11"/>
      <c r="H311" s="95"/>
      <c r="I311" s="102"/>
      <c r="J311" s="120"/>
      <c r="K31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1" s="72" t="str">
        <f>IFERROR(IF(NOT(ISBLANK(Table143[[#This Row],[BASE PRICE PER ITEM2]])), Table143[[#This Row],[BASE PRICE PER ITEM2]] + $M$2, ""), "")</f>
        <v/>
      </c>
      <c r="M311" s="115"/>
      <c r="N31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1" s="7"/>
      <c r="P311" s="7"/>
      <c r="Q311" s="7"/>
      <c r="R311" s="7"/>
      <c r="S311" s="7"/>
      <c r="T311" s="7"/>
      <c r="U311" s="7"/>
      <c r="V31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1" s="20" t="str">
        <f>IFERROR(Table143[[#This Row],[BASE PRICE PER ITEM2]]*Table143[[#This Row],[TOTAL BASE STOCK QUANTITY]],"")</f>
        <v/>
      </c>
      <c r="X311" s="20" t="str">
        <f>IFERROR(Table143[[#This Row],[LAST SALE PRICE PER ITEM]]*Table143[[#This Row],[TOTAL BASE STOCK QUANTITY]], "")</f>
        <v/>
      </c>
      <c r="Y311" s="6" t="str">
        <f>IF(O311="",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1" s="22" t="str">
        <f>IFERROR(Table143[[#This Row],[SALE PRICE PER ITEM]]*Table143[[#This Row],[TOTAL REMAINING STOCK QUANTITY]],"")</f>
        <v/>
      </c>
      <c r="AH311" s="27"/>
    </row>
    <row r="312" spans="2:34" ht="18.600000000000001" thickBot="1" x14ac:dyDescent="0.3">
      <c r="B312" s="34" t="s">
        <v>776</v>
      </c>
      <c r="C312" s="11"/>
      <c r="D312" s="87" t="str">
        <f>IF(Table143[[#This Row],[TOTAL BASE STOCK QUANTITY]]= "", "", IF(Table143[[#This Row],[TOTAL BASE STOCK QUANTITY]] &lt;1,"Out of Stock","Avaliable"))</f>
        <v/>
      </c>
      <c r="E312" s="24"/>
      <c r="F312" s="24"/>
      <c r="G312" s="11"/>
      <c r="H312" s="95"/>
      <c r="I312" s="102"/>
      <c r="J312" s="120"/>
      <c r="K31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2" s="72" t="str">
        <f>IFERROR(IF(NOT(ISBLANK(Table143[[#This Row],[BASE PRICE PER ITEM2]])), Table143[[#This Row],[BASE PRICE PER ITEM2]] + $M$2, ""), "")</f>
        <v/>
      </c>
      <c r="M312" s="115"/>
      <c r="N31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2" s="7"/>
      <c r="P312" s="7"/>
      <c r="Q312" s="7"/>
      <c r="R312" s="7"/>
      <c r="S312" s="7"/>
      <c r="T312" s="7"/>
      <c r="U312" s="7"/>
      <c r="V31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2" s="20" t="str">
        <f>IFERROR(Table143[[#This Row],[BASE PRICE PER ITEM2]]*Table143[[#This Row],[TOTAL BASE STOCK QUANTITY]],"")</f>
        <v/>
      </c>
      <c r="X312" s="20" t="str">
        <f>IFERROR(Table143[[#This Row],[LAST SALE PRICE PER ITEM]]*Table143[[#This Row],[TOTAL BASE STOCK QUANTITY]], "")</f>
        <v/>
      </c>
      <c r="Y312" s="6" t="str">
        <f>IF(O312="",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2" s="22" t="str">
        <f>IFERROR(Table143[[#This Row],[SALE PRICE PER ITEM]]*Table143[[#This Row],[TOTAL REMAINING STOCK QUANTITY]],"")</f>
        <v/>
      </c>
      <c r="AH312" s="27"/>
    </row>
    <row r="313" spans="2:34" ht="18.600000000000001" thickBot="1" x14ac:dyDescent="0.3">
      <c r="B313" s="34" t="s">
        <v>777</v>
      </c>
      <c r="C313" s="11"/>
      <c r="D313" s="87" t="str">
        <f>IF(Table143[[#This Row],[TOTAL BASE STOCK QUANTITY]]= "", "", IF(Table143[[#This Row],[TOTAL BASE STOCK QUANTITY]] &lt;1,"Out of Stock","Avaliable"))</f>
        <v/>
      </c>
      <c r="E313" s="24"/>
      <c r="F313" s="24"/>
      <c r="G313" s="11"/>
      <c r="H313" s="95"/>
      <c r="I313" s="102"/>
      <c r="J313" s="120"/>
      <c r="K31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3" s="72" t="str">
        <f>IFERROR(IF(NOT(ISBLANK(Table143[[#This Row],[BASE PRICE PER ITEM2]])), Table143[[#This Row],[BASE PRICE PER ITEM2]] + $M$2, ""), "")</f>
        <v/>
      </c>
      <c r="M313" s="115"/>
      <c r="N31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3" s="7"/>
      <c r="P313" s="7"/>
      <c r="Q313" s="7"/>
      <c r="R313" s="7"/>
      <c r="S313" s="7"/>
      <c r="T313" s="7"/>
      <c r="U313" s="7"/>
      <c r="V31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3" s="20" t="str">
        <f>IFERROR(Table143[[#This Row],[BASE PRICE PER ITEM2]]*Table143[[#This Row],[TOTAL BASE STOCK QUANTITY]],"")</f>
        <v/>
      </c>
      <c r="X313" s="20" t="str">
        <f>IFERROR(Table143[[#This Row],[LAST SALE PRICE PER ITEM]]*Table143[[#This Row],[TOTAL BASE STOCK QUANTITY]], "")</f>
        <v/>
      </c>
      <c r="Y313" s="6" t="str">
        <f>IF(O313="",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3" s="22" t="str">
        <f>IFERROR(Table143[[#This Row],[SALE PRICE PER ITEM]]*Table143[[#This Row],[TOTAL REMAINING STOCK QUANTITY]],"")</f>
        <v/>
      </c>
      <c r="AH313" s="27"/>
    </row>
    <row r="314" spans="2:34" ht="18.600000000000001" thickBot="1" x14ac:dyDescent="0.3">
      <c r="B314" s="34" t="s">
        <v>778</v>
      </c>
      <c r="C314" s="11"/>
      <c r="D314" s="87" t="str">
        <f>IF(Table143[[#This Row],[TOTAL BASE STOCK QUANTITY]]= "", "", IF(Table143[[#This Row],[TOTAL BASE STOCK QUANTITY]] &lt;1,"Out of Stock","Avaliable"))</f>
        <v/>
      </c>
      <c r="E314" s="24"/>
      <c r="F314" s="24"/>
      <c r="G314" s="11"/>
      <c r="H314" s="95"/>
      <c r="I314" s="102"/>
      <c r="J314" s="120"/>
      <c r="K31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4" s="72" t="str">
        <f>IFERROR(IF(NOT(ISBLANK(Table143[[#This Row],[BASE PRICE PER ITEM2]])), Table143[[#This Row],[BASE PRICE PER ITEM2]] + $M$2, ""), "")</f>
        <v/>
      </c>
      <c r="M314" s="115"/>
      <c r="N31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4" s="7"/>
      <c r="P314" s="7"/>
      <c r="Q314" s="7"/>
      <c r="R314" s="7"/>
      <c r="S314" s="7"/>
      <c r="T314" s="7"/>
      <c r="U314" s="7"/>
      <c r="V31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4" s="20" t="str">
        <f>IFERROR(Table143[[#This Row],[BASE PRICE PER ITEM2]]*Table143[[#This Row],[TOTAL BASE STOCK QUANTITY]],"")</f>
        <v/>
      </c>
      <c r="X314" s="20" t="str">
        <f>IFERROR(Table143[[#This Row],[LAST SALE PRICE PER ITEM]]*Table143[[#This Row],[TOTAL BASE STOCK QUANTITY]], "")</f>
        <v/>
      </c>
      <c r="Y314" s="6" t="str">
        <f>IF(O314="",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4" s="22" t="str">
        <f>IFERROR(Table143[[#This Row],[SALE PRICE PER ITEM]]*Table143[[#This Row],[TOTAL REMAINING STOCK QUANTITY]],"")</f>
        <v/>
      </c>
      <c r="AH314" s="27"/>
    </row>
    <row r="315" spans="2:34" ht="18.600000000000001" thickBot="1" x14ac:dyDescent="0.3">
      <c r="B315" s="34" t="s">
        <v>779</v>
      </c>
      <c r="C315" s="11"/>
      <c r="D315" s="87" t="str">
        <f>IF(Table143[[#This Row],[TOTAL BASE STOCK QUANTITY]]= "", "", IF(Table143[[#This Row],[TOTAL BASE STOCK QUANTITY]] &lt;1,"Out of Stock","Avaliable"))</f>
        <v/>
      </c>
      <c r="E315" s="24"/>
      <c r="F315" s="24"/>
      <c r="G315" s="11"/>
      <c r="H315" s="95"/>
      <c r="I315" s="102"/>
      <c r="J315" s="120"/>
      <c r="K31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5" s="72" t="str">
        <f>IFERROR(IF(NOT(ISBLANK(Table143[[#This Row],[BASE PRICE PER ITEM2]])), Table143[[#This Row],[BASE PRICE PER ITEM2]] + $M$2, ""), "")</f>
        <v/>
      </c>
      <c r="M315" s="115"/>
      <c r="N31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5" s="7"/>
      <c r="P315" s="7"/>
      <c r="Q315" s="7"/>
      <c r="R315" s="7"/>
      <c r="S315" s="7"/>
      <c r="T315" s="7"/>
      <c r="U315" s="7"/>
      <c r="V31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5" s="20" t="str">
        <f>IFERROR(Table143[[#This Row],[BASE PRICE PER ITEM2]]*Table143[[#This Row],[TOTAL BASE STOCK QUANTITY]],"")</f>
        <v/>
      </c>
      <c r="X315" s="20" t="str">
        <f>IFERROR(Table143[[#This Row],[LAST SALE PRICE PER ITEM]]*Table143[[#This Row],[TOTAL BASE STOCK QUANTITY]], "")</f>
        <v/>
      </c>
      <c r="Y315" s="6" t="str">
        <f>IF(O315="",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5" s="22" t="str">
        <f>IFERROR(Table143[[#This Row],[SALE PRICE PER ITEM]]*Table143[[#This Row],[TOTAL REMAINING STOCK QUANTITY]],"")</f>
        <v/>
      </c>
      <c r="AH315" s="27"/>
    </row>
    <row r="316" spans="2:34" ht="18.600000000000001" thickBot="1" x14ac:dyDescent="0.3">
      <c r="B316" s="34" t="s">
        <v>780</v>
      </c>
      <c r="C316" s="11"/>
      <c r="D316" s="87" t="str">
        <f>IF(Table143[[#This Row],[TOTAL BASE STOCK QUANTITY]]= "", "", IF(Table143[[#This Row],[TOTAL BASE STOCK QUANTITY]] &lt;1,"Out of Stock","Avaliable"))</f>
        <v/>
      </c>
      <c r="E316" s="24"/>
      <c r="F316" s="24"/>
      <c r="G316" s="11"/>
      <c r="H316" s="95"/>
      <c r="I316" s="102"/>
      <c r="J316" s="120"/>
      <c r="K31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6" s="72" t="str">
        <f>IFERROR(IF(NOT(ISBLANK(Table143[[#This Row],[BASE PRICE PER ITEM2]])), Table143[[#This Row],[BASE PRICE PER ITEM2]] + $M$2, ""), "")</f>
        <v/>
      </c>
      <c r="M316" s="115"/>
      <c r="N31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6" s="7"/>
      <c r="P316" s="7"/>
      <c r="Q316" s="7"/>
      <c r="R316" s="7"/>
      <c r="S316" s="7"/>
      <c r="T316" s="7"/>
      <c r="U316" s="7"/>
      <c r="V31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6" s="20" t="str">
        <f>IFERROR(Table143[[#This Row],[BASE PRICE PER ITEM2]]*Table143[[#This Row],[TOTAL BASE STOCK QUANTITY]],"")</f>
        <v/>
      </c>
      <c r="X316" s="20" t="str">
        <f>IFERROR(Table143[[#This Row],[LAST SALE PRICE PER ITEM]]*Table143[[#This Row],[TOTAL BASE STOCK QUANTITY]], "")</f>
        <v/>
      </c>
      <c r="Y316" s="6" t="str">
        <f>IF(O316="",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6" s="22" t="str">
        <f>IFERROR(Table143[[#This Row],[SALE PRICE PER ITEM]]*Table143[[#This Row],[TOTAL REMAINING STOCK QUANTITY]],"")</f>
        <v/>
      </c>
      <c r="AH316" s="27"/>
    </row>
    <row r="317" spans="2:34" ht="18.600000000000001" thickBot="1" x14ac:dyDescent="0.3">
      <c r="B317" s="34" t="s">
        <v>781</v>
      </c>
      <c r="C317" s="11"/>
      <c r="D317" s="87" t="str">
        <f>IF(Table143[[#This Row],[TOTAL BASE STOCK QUANTITY]]= "", "", IF(Table143[[#This Row],[TOTAL BASE STOCK QUANTITY]] &lt;1,"Out of Stock","Avaliable"))</f>
        <v/>
      </c>
      <c r="E317" s="24"/>
      <c r="F317" s="24"/>
      <c r="G317" s="11"/>
      <c r="H317" s="95"/>
      <c r="I317" s="102"/>
      <c r="J317" s="120"/>
      <c r="K31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7" s="72" t="str">
        <f>IFERROR(IF(NOT(ISBLANK(Table143[[#This Row],[BASE PRICE PER ITEM2]])), Table143[[#This Row],[BASE PRICE PER ITEM2]] + $M$2, ""), "")</f>
        <v/>
      </c>
      <c r="M317" s="115"/>
      <c r="N31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7" s="7"/>
      <c r="P317" s="7"/>
      <c r="Q317" s="7"/>
      <c r="R317" s="7"/>
      <c r="S317" s="7"/>
      <c r="T317" s="7"/>
      <c r="U317" s="7"/>
      <c r="V31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7" s="20" t="str">
        <f>IFERROR(Table143[[#This Row],[BASE PRICE PER ITEM2]]*Table143[[#This Row],[TOTAL BASE STOCK QUANTITY]],"")</f>
        <v/>
      </c>
      <c r="X317" s="20" t="str">
        <f>IFERROR(Table143[[#This Row],[LAST SALE PRICE PER ITEM]]*Table143[[#This Row],[TOTAL BASE STOCK QUANTITY]], "")</f>
        <v/>
      </c>
      <c r="Y317" s="6" t="str">
        <f>IF(O317="",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7" s="22" t="str">
        <f>IFERROR(Table143[[#This Row],[SALE PRICE PER ITEM]]*Table143[[#This Row],[TOTAL REMAINING STOCK QUANTITY]],"")</f>
        <v/>
      </c>
      <c r="AH317" s="27"/>
    </row>
    <row r="318" spans="2:34" ht="18.600000000000001" thickBot="1" x14ac:dyDescent="0.3">
      <c r="B318" s="34" t="s">
        <v>782</v>
      </c>
      <c r="C318" s="11"/>
      <c r="D318" s="87" t="str">
        <f>IF(Table143[[#This Row],[TOTAL BASE STOCK QUANTITY]]= "", "", IF(Table143[[#This Row],[TOTAL BASE STOCK QUANTITY]] &lt;1,"Out of Stock","Avaliable"))</f>
        <v/>
      </c>
      <c r="E318" s="24"/>
      <c r="F318" s="24"/>
      <c r="G318" s="11"/>
      <c r="H318" s="95"/>
      <c r="I318" s="102"/>
      <c r="J318" s="120"/>
      <c r="K31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8" s="72" t="str">
        <f>IFERROR(IF(NOT(ISBLANK(Table143[[#This Row],[BASE PRICE PER ITEM2]])), Table143[[#This Row],[BASE PRICE PER ITEM2]] + $M$2, ""), "")</f>
        <v/>
      </c>
      <c r="M318" s="115"/>
      <c r="N31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8" s="7"/>
      <c r="P318" s="7"/>
      <c r="Q318" s="7"/>
      <c r="R318" s="7"/>
      <c r="S318" s="7"/>
      <c r="T318" s="7"/>
      <c r="U318" s="7"/>
      <c r="V31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8" s="20" t="str">
        <f>IFERROR(Table143[[#This Row],[BASE PRICE PER ITEM2]]*Table143[[#This Row],[TOTAL BASE STOCK QUANTITY]],"")</f>
        <v/>
      </c>
      <c r="X318" s="20" t="str">
        <f>IFERROR(Table143[[#This Row],[LAST SALE PRICE PER ITEM]]*Table143[[#This Row],[TOTAL BASE STOCK QUANTITY]], "")</f>
        <v/>
      </c>
      <c r="Y318" s="6" t="str">
        <f>IF(O318="",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8" s="22" t="str">
        <f>IFERROR(Table143[[#This Row],[SALE PRICE PER ITEM]]*Table143[[#This Row],[TOTAL REMAINING STOCK QUANTITY]],"")</f>
        <v/>
      </c>
      <c r="AH318" s="27"/>
    </row>
    <row r="319" spans="2:34" ht="18.600000000000001" thickBot="1" x14ac:dyDescent="0.3">
      <c r="B319" s="34" t="s">
        <v>783</v>
      </c>
      <c r="C319" s="11"/>
      <c r="D319" s="87" t="str">
        <f>IF(Table143[[#This Row],[TOTAL BASE STOCK QUANTITY]]= "", "", IF(Table143[[#This Row],[TOTAL BASE STOCK QUANTITY]] &lt;1,"Out of Stock","Avaliable"))</f>
        <v/>
      </c>
      <c r="E319" s="24"/>
      <c r="F319" s="24"/>
      <c r="G319" s="11"/>
      <c r="H319" s="95"/>
      <c r="I319" s="102"/>
      <c r="J319" s="120"/>
      <c r="K31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19" s="72" t="str">
        <f>IFERROR(IF(NOT(ISBLANK(Table143[[#This Row],[BASE PRICE PER ITEM2]])), Table143[[#This Row],[BASE PRICE PER ITEM2]] + $M$2, ""), "")</f>
        <v/>
      </c>
      <c r="M319" s="115"/>
      <c r="N31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19" s="7"/>
      <c r="P319" s="7"/>
      <c r="Q319" s="7"/>
      <c r="R319" s="7"/>
      <c r="S319" s="7"/>
      <c r="T319" s="7"/>
      <c r="U319" s="7"/>
      <c r="V31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19" s="20" t="str">
        <f>IFERROR(Table143[[#This Row],[BASE PRICE PER ITEM2]]*Table143[[#This Row],[TOTAL BASE STOCK QUANTITY]],"")</f>
        <v/>
      </c>
      <c r="X319" s="20" t="str">
        <f>IFERROR(Table143[[#This Row],[LAST SALE PRICE PER ITEM]]*Table143[[#This Row],[TOTAL BASE STOCK QUANTITY]], "")</f>
        <v/>
      </c>
      <c r="Y319" s="6" t="str">
        <f>IF(O319="",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1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1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1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1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1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1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1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19" s="22" t="str">
        <f>IFERROR(Table143[[#This Row],[SALE PRICE PER ITEM]]*Table143[[#This Row],[TOTAL REMAINING STOCK QUANTITY]],"")</f>
        <v/>
      </c>
      <c r="AH319" s="27"/>
    </row>
    <row r="320" spans="2:34" ht="18.600000000000001" thickBot="1" x14ac:dyDescent="0.3">
      <c r="B320" s="34" t="s">
        <v>784</v>
      </c>
      <c r="C320" s="11"/>
      <c r="D320" s="87" t="str">
        <f>IF(Table143[[#This Row],[TOTAL BASE STOCK QUANTITY]]= "", "", IF(Table143[[#This Row],[TOTAL BASE STOCK QUANTITY]] &lt;1,"Out of Stock","Avaliable"))</f>
        <v/>
      </c>
      <c r="E320" s="24"/>
      <c r="F320" s="24"/>
      <c r="G320" s="11"/>
      <c r="H320" s="95"/>
      <c r="I320" s="102"/>
      <c r="J320" s="120"/>
      <c r="K32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0" s="72" t="str">
        <f>IFERROR(IF(NOT(ISBLANK(Table143[[#This Row],[BASE PRICE PER ITEM2]])), Table143[[#This Row],[BASE PRICE PER ITEM2]] + $M$2, ""), "")</f>
        <v/>
      </c>
      <c r="M320" s="115"/>
      <c r="N32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0" s="7"/>
      <c r="P320" s="7"/>
      <c r="Q320" s="7"/>
      <c r="R320" s="7"/>
      <c r="S320" s="7"/>
      <c r="T320" s="7"/>
      <c r="U320" s="7"/>
      <c r="V32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0" s="20" t="str">
        <f>IFERROR(Table143[[#This Row],[BASE PRICE PER ITEM2]]*Table143[[#This Row],[TOTAL BASE STOCK QUANTITY]],"")</f>
        <v/>
      </c>
      <c r="X320" s="20" t="str">
        <f>IFERROR(Table143[[#This Row],[LAST SALE PRICE PER ITEM]]*Table143[[#This Row],[TOTAL BASE STOCK QUANTITY]], "")</f>
        <v/>
      </c>
      <c r="Y320" s="6" t="str">
        <f>IF(O320="",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0" s="22" t="str">
        <f>IFERROR(Table143[[#This Row],[SALE PRICE PER ITEM]]*Table143[[#This Row],[TOTAL REMAINING STOCK QUANTITY]],"")</f>
        <v/>
      </c>
      <c r="AH320" s="27"/>
    </row>
    <row r="321" spans="2:34" ht="18.600000000000001" thickBot="1" x14ac:dyDescent="0.3">
      <c r="B321" s="34" t="s">
        <v>785</v>
      </c>
      <c r="C321" s="11"/>
      <c r="D321" s="87" t="str">
        <f>IF(Table143[[#This Row],[TOTAL BASE STOCK QUANTITY]]= "", "", IF(Table143[[#This Row],[TOTAL BASE STOCK QUANTITY]] &lt;1,"Out of Stock","Avaliable"))</f>
        <v/>
      </c>
      <c r="E321" s="24"/>
      <c r="F321" s="24"/>
      <c r="G321" s="11"/>
      <c r="H321" s="95"/>
      <c r="I321" s="102"/>
      <c r="J321" s="120"/>
      <c r="K32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1" s="72" t="str">
        <f>IFERROR(IF(NOT(ISBLANK(Table143[[#This Row],[BASE PRICE PER ITEM2]])), Table143[[#This Row],[BASE PRICE PER ITEM2]] + $M$2, ""), "")</f>
        <v/>
      </c>
      <c r="M321" s="115"/>
      <c r="N32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1" s="7"/>
      <c r="P321" s="7"/>
      <c r="Q321" s="7"/>
      <c r="R321" s="7"/>
      <c r="S321" s="7"/>
      <c r="T321" s="7"/>
      <c r="U321" s="7"/>
      <c r="V32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1" s="20" t="str">
        <f>IFERROR(Table143[[#This Row],[BASE PRICE PER ITEM2]]*Table143[[#This Row],[TOTAL BASE STOCK QUANTITY]],"")</f>
        <v/>
      </c>
      <c r="X321" s="20" t="str">
        <f>IFERROR(Table143[[#This Row],[LAST SALE PRICE PER ITEM]]*Table143[[#This Row],[TOTAL BASE STOCK QUANTITY]], "")</f>
        <v/>
      </c>
      <c r="Y321" s="6" t="str">
        <f>IF(O321="",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1" s="22" t="str">
        <f>IFERROR(Table143[[#This Row],[SALE PRICE PER ITEM]]*Table143[[#This Row],[TOTAL REMAINING STOCK QUANTITY]],"")</f>
        <v/>
      </c>
      <c r="AH321" s="27"/>
    </row>
    <row r="322" spans="2:34" ht="18.600000000000001" thickBot="1" x14ac:dyDescent="0.3">
      <c r="B322" s="34" t="s">
        <v>786</v>
      </c>
      <c r="C322" s="11"/>
      <c r="D322" s="87" t="str">
        <f>IF(Table143[[#This Row],[TOTAL BASE STOCK QUANTITY]]= "", "", IF(Table143[[#This Row],[TOTAL BASE STOCK QUANTITY]] &lt;1,"Out of Stock","Avaliable"))</f>
        <v/>
      </c>
      <c r="E322" s="24"/>
      <c r="F322" s="24"/>
      <c r="G322" s="11"/>
      <c r="H322" s="95"/>
      <c r="I322" s="102"/>
      <c r="J322" s="120"/>
      <c r="K32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2" s="72" t="str">
        <f>IFERROR(IF(NOT(ISBLANK(Table143[[#This Row],[BASE PRICE PER ITEM2]])), Table143[[#This Row],[BASE PRICE PER ITEM2]] + $M$2, ""), "")</f>
        <v/>
      </c>
      <c r="M322" s="115"/>
      <c r="N32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2" s="7"/>
      <c r="P322" s="7"/>
      <c r="Q322" s="7"/>
      <c r="R322" s="7"/>
      <c r="S322" s="7"/>
      <c r="T322" s="7"/>
      <c r="U322" s="7"/>
      <c r="V32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2" s="20" t="str">
        <f>IFERROR(Table143[[#This Row],[BASE PRICE PER ITEM2]]*Table143[[#This Row],[TOTAL BASE STOCK QUANTITY]],"")</f>
        <v/>
      </c>
      <c r="X322" s="20" t="str">
        <f>IFERROR(Table143[[#This Row],[LAST SALE PRICE PER ITEM]]*Table143[[#This Row],[TOTAL BASE STOCK QUANTITY]], "")</f>
        <v/>
      </c>
      <c r="Y322" s="6" t="str">
        <f>IF(O322="",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2" s="22" t="str">
        <f>IFERROR(Table143[[#This Row],[SALE PRICE PER ITEM]]*Table143[[#This Row],[TOTAL REMAINING STOCK QUANTITY]],"")</f>
        <v/>
      </c>
      <c r="AH322" s="27"/>
    </row>
    <row r="323" spans="2:34" ht="18.600000000000001" thickBot="1" x14ac:dyDescent="0.3">
      <c r="B323" s="34" t="s">
        <v>787</v>
      </c>
      <c r="C323" s="11"/>
      <c r="D323" s="87" t="str">
        <f>IF(Table143[[#This Row],[TOTAL BASE STOCK QUANTITY]]= "", "", IF(Table143[[#This Row],[TOTAL BASE STOCK QUANTITY]] &lt;1,"Out of Stock","Avaliable"))</f>
        <v/>
      </c>
      <c r="E323" s="24"/>
      <c r="F323" s="24"/>
      <c r="G323" s="11"/>
      <c r="H323" s="95"/>
      <c r="I323" s="102"/>
      <c r="J323" s="120"/>
      <c r="K32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3" s="72" t="str">
        <f>IFERROR(IF(NOT(ISBLANK(Table143[[#This Row],[BASE PRICE PER ITEM2]])), Table143[[#This Row],[BASE PRICE PER ITEM2]] + $M$2, ""), "")</f>
        <v/>
      </c>
      <c r="M323" s="115"/>
      <c r="N32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3" s="7"/>
      <c r="P323" s="7"/>
      <c r="Q323" s="7"/>
      <c r="R323" s="7"/>
      <c r="S323" s="7"/>
      <c r="T323" s="7"/>
      <c r="U323" s="7"/>
      <c r="V32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3" s="20" t="str">
        <f>IFERROR(Table143[[#This Row],[BASE PRICE PER ITEM2]]*Table143[[#This Row],[TOTAL BASE STOCK QUANTITY]],"")</f>
        <v/>
      </c>
      <c r="X323" s="20" t="str">
        <f>IFERROR(Table143[[#This Row],[LAST SALE PRICE PER ITEM]]*Table143[[#This Row],[TOTAL BASE STOCK QUANTITY]], "")</f>
        <v/>
      </c>
      <c r="Y323" s="6" t="str">
        <f>IF(O323="",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3" s="22" t="str">
        <f>IFERROR(Table143[[#This Row],[SALE PRICE PER ITEM]]*Table143[[#This Row],[TOTAL REMAINING STOCK QUANTITY]],"")</f>
        <v/>
      </c>
      <c r="AH323" s="27"/>
    </row>
    <row r="324" spans="2:34" ht="18.600000000000001" thickBot="1" x14ac:dyDescent="0.3">
      <c r="B324" s="34" t="s">
        <v>788</v>
      </c>
      <c r="C324" s="11"/>
      <c r="D324" s="87" t="str">
        <f>IF(Table143[[#This Row],[TOTAL BASE STOCK QUANTITY]]= "", "", IF(Table143[[#This Row],[TOTAL BASE STOCK QUANTITY]] &lt;1,"Out of Stock","Avaliable"))</f>
        <v/>
      </c>
      <c r="E324" s="24"/>
      <c r="F324" s="24"/>
      <c r="G324" s="11"/>
      <c r="H324" s="95"/>
      <c r="I324" s="102"/>
      <c r="J324" s="120"/>
      <c r="K32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4" s="72" t="str">
        <f>IFERROR(IF(NOT(ISBLANK(Table143[[#This Row],[BASE PRICE PER ITEM2]])), Table143[[#This Row],[BASE PRICE PER ITEM2]] + $M$2, ""), "")</f>
        <v/>
      </c>
      <c r="M324" s="115"/>
      <c r="N32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4" s="7"/>
      <c r="P324" s="7"/>
      <c r="Q324" s="7"/>
      <c r="R324" s="7"/>
      <c r="S324" s="7"/>
      <c r="T324" s="7"/>
      <c r="U324" s="7"/>
      <c r="V32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4" s="20" t="str">
        <f>IFERROR(Table143[[#This Row],[BASE PRICE PER ITEM2]]*Table143[[#This Row],[TOTAL BASE STOCK QUANTITY]],"")</f>
        <v/>
      </c>
      <c r="X324" s="20" t="str">
        <f>IFERROR(Table143[[#This Row],[LAST SALE PRICE PER ITEM]]*Table143[[#This Row],[TOTAL BASE STOCK QUANTITY]], "")</f>
        <v/>
      </c>
      <c r="Y324" s="6" t="str">
        <f>IF(O324="",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4" s="22" t="str">
        <f>IFERROR(Table143[[#This Row],[SALE PRICE PER ITEM]]*Table143[[#This Row],[TOTAL REMAINING STOCK QUANTITY]],"")</f>
        <v/>
      </c>
      <c r="AH324" s="27"/>
    </row>
    <row r="325" spans="2:34" ht="18.600000000000001" thickBot="1" x14ac:dyDescent="0.3">
      <c r="B325" s="34" t="s">
        <v>789</v>
      </c>
      <c r="C325" s="11"/>
      <c r="D325" s="87" t="str">
        <f>IF(Table143[[#This Row],[TOTAL BASE STOCK QUANTITY]]= "", "", IF(Table143[[#This Row],[TOTAL BASE STOCK QUANTITY]] &lt;1,"Out of Stock","Avaliable"))</f>
        <v/>
      </c>
      <c r="E325" s="24"/>
      <c r="F325" s="24"/>
      <c r="G325" s="11"/>
      <c r="H325" s="95"/>
      <c r="I325" s="102"/>
      <c r="J325" s="120"/>
      <c r="K32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5" s="72" t="str">
        <f>IFERROR(IF(NOT(ISBLANK(Table143[[#This Row],[BASE PRICE PER ITEM2]])), Table143[[#This Row],[BASE PRICE PER ITEM2]] + $M$2, ""), "")</f>
        <v/>
      </c>
      <c r="M325" s="115"/>
      <c r="N32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5" s="7"/>
      <c r="P325" s="7"/>
      <c r="Q325" s="7"/>
      <c r="R325" s="7"/>
      <c r="S325" s="7"/>
      <c r="T325" s="7"/>
      <c r="U325" s="7"/>
      <c r="V32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5" s="20" t="str">
        <f>IFERROR(Table143[[#This Row],[BASE PRICE PER ITEM2]]*Table143[[#This Row],[TOTAL BASE STOCK QUANTITY]],"")</f>
        <v/>
      </c>
      <c r="X325" s="20" t="str">
        <f>IFERROR(Table143[[#This Row],[LAST SALE PRICE PER ITEM]]*Table143[[#This Row],[TOTAL BASE STOCK QUANTITY]], "")</f>
        <v/>
      </c>
      <c r="Y325" s="6" t="str">
        <f>IF(O325="",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5" s="22" t="str">
        <f>IFERROR(Table143[[#This Row],[SALE PRICE PER ITEM]]*Table143[[#This Row],[TOTAL REMAINING STOCK QUANTITY]],"")</f>
        <v/>
      </c>
      <c r="AH325" s="27"/>
    </row>
    <row r="326" spans="2:34" ht="18.600000000000001" thickBot="1" x14ac:dyDescent="0.3">
      <c r="B326" s="34" t="s">
        <v>790</v>
      </c>
      <c r="C326" s="11"/>
      <c r="D326" s="87" t="str">
        <f>IF(Table143[[#This Row],[TOTAL BASE STOCK QUANTITY]]= "", "", IF(Table143[[#This Row],[TOTAL BASE STOCK QUANTITY]] &lt;1,"Out of Stock","Avaliable"))</f>
        <v/>
      </c>
      <c r="E326" s="24"/>
      <c r="F326" s="24"/>
      <c r="G326" s="11"/>
      <c r="H326" s="95"/>
      <c r="I326" s="102"/>
      <c r="J326" s="120"/>
      <c r="K32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6" s="72" t="str">
        <f>IFERROR(IF(NOT(ISBLANK(Table143[[#This Row],[BASE PRICE PER ITEM2]])), Table143[[#This Row],[BASE PRICE PER ITEM2]] + $M$2, ""), "")</f>
        <v/>
      </c>
      <c r="M326" s="115"/>
      <c r="N32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6" s="7"/>
      <c r="P326" s="7"/>
      <c r="Q326" s="7"/>
      <c r="R326" s="7"/>
      <c r="S326" s="7"/>
      <c r="T326" s="7"/>
      <c r="U326" s="7"/>
      <c r="V32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6" s="20" t="str">
        <f>IFERROR(Table143[[#This Row],[BASE PRICE PER ITEM2]]*Table143[[#This Row],[TOTAL BASE STOCK QUANTITY]],"")</f>
        <v/>
      </c>
      <c r="X326" s="20" t="str">
        <f>IFERROR(Table143[[#This Row],[LAST SALE PRICE PER ITEM]]*Table143[[#This Row],[TOTAL BASE STOCK QUANTITY]], "")</f>
        <v/>
      </c>
      <c r="Y326" s="6" t="str">
        <f>IF(O326="",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6" s="22" t="str">
        <f>IFERROR(Table143[[#This Row],[SALE PRICE PER ITEM]]*Table143[[#This Row],[TOTAL REMAINING STOCK QUANTITY]],"")</f>
        <v/>
      </c>
      <c r="AH326" s="27"/>
    </row>
    <row r="327" spans="2:34" ht="18.600000000000001" thickBot="1" x14ac:dyDescent="0.3">
      <c r="B327" s="34" t="s">
        <v>791</v>
      </c>
      <c r="C327" s="11"/>
      <c r="D327" s="87" t="str">
        <f>IF(Table143[[#This Row],[TOTAL BASE STOCK QUANTITY]]= "", "", IF(Table143[[#This Row],[TOTAL BASE STOCK QUANTITY]] &lt;1,"Out of Stock","Avaliable"))</f>
        <v/>
      </c>
      <c r="E327" s="24"/>
      <c r="F327" s="24"/>
      <c r="G327" s="11"/>
      <c r="H327" s="95"/>
      <c r="I327" s="102"/>
      <c r="J327" s="120"/>
      <c r="K32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7" s="72" t="str">
        <f>IFERROR(IF(NOT(ISBLANK(Table143[[#This Row],[BASE PRICE PER ITEM2]])), Table143[[#This Row],[BASE PRICE PER ITEM2]] + $M$2, ""), "")</f>
        <v/>
      </c>
      <c r="M327" s="115"/>
      <c r="N32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7" s="7"/>
      <c r="P327" s="7"/>
      <c r="Q327" s="7"/>
      <c r="R327" s="7"/>
      <c r="S327" s="7"/>
      <c r="T327" s="7"/>
      <c r="U327" s="7"/>
      <c r="V32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7" s="20" t="str">
        <f>IFERROR(Table143[[#This Row],[BASE PRICE PER ITEM2]]*Table143[[#This Row],[TOTAL BASE STOCK QUANTITY]],"")</f>
        <v/>
      </c>
      <c r="X327" s="20" t="str">
        <f>IFERROR(Table143[[#This Row],[LAST SALE PRICE PER ITEM]]*Table143[[#This Row],[TOTAL BASE STOCK QUANTITY]], "")</f>
        <v/>
      </c>
      <c r="Y327" s="6" t="str">
        <f>IF(O327="",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7" s="22" t="str">
        <f>IFERROR(Table143[[#This Row],[SALE PRICE PER ITEM]]*Table143[[#This Row],[TOTAL REMAINING STOCK QUANTITY]],"")</f>
        <v/>
      </c>
      <c r="AH327" s="27"/>
    </row>
    <row r="328" spans="2:34" ht="18.600000000000001" thickBot="1" x14ac:dyDescent="0.3">
      <c r="B328" s="34" t="s">
        <v>792</v>
      </c>
      <c r="C328" s="11"/>
      <c r="D328" s="87" t="str">
        <f>IF(Table143[[#This Row],[TOTAL BASE STOCK QUANTITY]]= "", "", IF(Table143[[#This Row],[TOTAL BASE STOCK QUANTITY]] &lt;1,"Out of Stock","Avaliable"))</f>
        <v/>
      </c>
      <c r="E328" s="24"/>
      <c r="F328" s="24"/>
      <c r="G328" s="11"/>
      <c r="H328" s="95"/>
      <c r="I328" s="102"/>
      <c r="J328" s="120"/>
      <c r="K32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8" s="72" t="str">
        <f>IFERROR(IF(NOT(ISBLANK(Table143[[#This Row],[BASE PRICE PER ITEM2]])), Table143[[#This Row],[BASE PRICE PER ITEM2]] + $M$2, ""), "")</f>
        <v/>
      </c>
      <c r="M328" s="115"/>
      <c r="N32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8" s="7"/>
      <c r="P328" s="7"/>
      <c r="Q328" s="7"/>
      <c r="R328" s="7"/>
      <c r="S328" s="7"/>
      <c r="T328" s="7"/>
      <c r="U328" s="7"/>
      <c r="V32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8" s="20" t="str">
        <f>IFERROR(Table143[[#This Row],[BASE PRICE PER ITEM2]]*Table143[[#This Row],[TOTAL BASE STOCK QUANTITY]],"")</f>
        <v/>
      </c>
      <c r="X328" s="20" t="str">
        <f>IFERROR(Table143[[#This Row],[LAST SALE PRICE PER ITEM]]*Table143[[#This Row],[TOTAL BASE STOCK QUANTITY]], "")</f>
        <v/>
      </c>
      <c r="Y328" s="6" t="str">
        <f>IF(O328="",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8" s="22" t="str">
        <f>IFERROR(Table143[[#This Row],[SALE PRICE PER ITEM]]*Table143[[#This Row],[TOTAL REMAINING STOCK QUANTITY]],"")</f>
        <v/>
      </c>
      <c r="AH328" s="27"/>
    </row>
    <row r="329" spans="2:34" ht="18.600000000000001" thickBot="1" x14ac:dyDescent="0.3">
      <c r="B329" s="34" t="s">
        <v>793</v>
      </c>
      <c r="C329" s="11"/>
      <c r="D329" s="87" t="str">
        <f>IF(Table143[[#This Row],[TOTAL BASE STOCK QUANTITY]]= "", "", IF(Table143[[#This Row],[TOTAL BASE STOCK QUANTITY]] &lt;1,"Out of Stock","Avaliable"))</f>
        <v/>
      </c>
      <c r="E329" s="24"/>
      <c r="F329" s="24"/>
      <c r="G329" s="11"/>
      <c r="H329" s="95"/>
      <c r="I329" s="102"/>
      <c r="J329" s="120"/>
      <c r="K32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29" s="72" t="str">
        <f>IFERROR(IF(NOT(ISBLANK(Table143[[#This Row],[BASE PRICE PER ITEM2]])), Table143[[#This Row],[BASE PRICE PER ITEM2]] + $M$2, ""), "")</f>
        <v/>
      </c>
      <c r="M329" s="115"/>
      <c r="N32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29" s="7"/>
      <c r="P329" s="7"/>
      <c r="Q329" s="7"/>
      <c r="R329" s="7"/>
      <c r="S329" s="7"/>
      <c r="T329" s="7"/>
      <c r="U329" s="7"/>
      <c r="V32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29" s="20" t="str">
        <f>IFERROR(Table143[[#This Row],[BASE PRICE PER ITEM2]]*Table143[[#This Row],[TOTAL BASE STOCK QUANTITY]],"")</f>
        <v/>
      </c>
      <c r="X329" s="20" t="str">
        <f>IFERROR(Table143[[#This Row],[LAST SALE PRICE PER ITEM]]*Table143[[#This Row],[TOTAL BASE STOCK QUANTITY]], "")</f>
        <v/>
      </c>
      <c r="Y329" s="6" t="str">
        <f>IF(O329="",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2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2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2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2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2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2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2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29" s="22" t="str">
        <f>IFERROR(Table143[[#This Row],[SALE PRICE PER ITEM]]*Table143[[#This Row],[TOTAL REMAINING STOCK QUANTITY]],"")</f>
        <v/>
      </c>
      <c r="AH329" s="27"/>
    </row>
    <row r="330" spans="2:34" ht="18.600000000000001" thickBot="1" x14ac:dyDescent="0.3">
      <c r="B330" s="34" t="s">
        <v>794</v>
      </c>
      <c r="C330" s="11"/>
      <c r="D330" s="87" t="str">
        <f>IF(Table143[[#This Row],[TOTAL BASE STOCK QUANTITY]]= "", "", IF(Table143[[#This Row],[TOTAL BASE STOCK QUANTITY]] &lt;1,"Out of Stock","Avaliable"))</f>
        <v/>
      </c>
      <c r="E330" s="24"/>
      <c r="F330" s="24"/>
      <c r="G330" s="11"/>
      <c r="H330" s="95"/>
      <c r="I330" s="102"/>
      <c r="J330" s="120"/>
      <c r="K33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0" s="72" t="str">
        <f>IFERROR(IF(NOT(ISBLANK(Table143[[#This Row],[BASE PRICE PER ITEM2]])), Table143[[#This Row],[BASE PRICE PER ITEM2]] + $M$2, ""), "")</f>
        <v/>
      </c>
      <c r="M330" s="115"/>
      <c r="N33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0" s="7"/>
      <c r="P330" s="7"/>
      <c r="Q330" s="7"/>
      <c r="R330" s="7"/>
      <c r="S330" s="7"/>
      <c r="T330" s="7"/>
      <c r="U330" s="7"/>
      <c r="V33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0" s="20" t="str">
        <f>IFERROR(Table143[[#This Row],[BASE PRICE PER ITEM2]]*Table143[[#This Row],[TOTAL BASE STOCK QUANTITY]],"")</f>
        <v/>
      </c>
      <c r="X330" s="20" t="str">
        <f>IFERROR(Table143[[#This Row],[LAST SALE PRICE PER ITEM]]*Table143[[#This Row],[TOTAL BASE STOCK QUANTITY]], "")</f>
        <v/>
      </c>
      <c r="Y330" s="6" t="str">
        <f>IF(O330="",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0" s="22" t="str">
        <f>IFERROR(Table143[[#This Row],[SALE PRICE PER ITEM]]*Table143[[#This Row],[TOTAL REMAINING STOCK QUANTITY]],"")</f>
        <v/>
      </c>
      <c r="AH330" s="27"/>
    </row>
    <row r="331" spans="2:34" ht="18.600000000000001" thickBot="1" x14ac:dyDescent="0.3">
      <c r="B331" s="34" t="s">
        <v>795</v>
      </c>
      <c r="C331" s="11"/>
      <c r="D331" s="87" t="str">
        <f>IF(Table143[[#This Row],[TOTAL BASE STOCK QUANTITY]]= "", "", IF(Table143[[#This Row],[TOTAL BASE STOCK QUANTITY]] &lt;1,"Out of Stock","Avaliable"))</f>
        <v/>
      </c>
      <c r="E331" s="24"/>
      <c r="F331" s="24"/>
      <c r="G331" s="11"/>
      <c r="H331" s="95"/>
      <c r="I331" s="102"/>
      <c r="J331" s="120"/>
      <c r="K33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1" s="72" t="str">
        <f>IFERROR(IF(NOT(ISBLANK(Table143[[#This Row],[BASE PRICE PER ITEM2]])), Table143[[#This Row],[BASE PRICE PER ITEM2]] + $M$2, ""), "")</f>
        <v/>
      </c>
      <c r="M331" s="115"/>
      <c r="N33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1" s="7"/>
      <c r="P331" s="7"/>
      <c r="Q331" s="7"/>
      <c r="R331" s="7"/>
      <c r="S331" s="7"/>
      <c r="T331" s="7"/>
      <c r="U331" s="7"/>
      <c r="V33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1" s="20" t="str">
        <f>IFERROR(Table143[[#This Row],[BASE PRICE PER ITEM2]]*Table143[[#This Row],[TOTAL BASE STOCK QUANTITY]],"")</f>
        <v/>
      </c>
      <c r="X331" s="20" t="str">
        <f>IFERROR(Table143[[#This Row],[LAST SALE PRICE PER ITEM]]*Table143[[#This Row],[TOTAL BASE STOCK QUANTITY]], "")</f>
        <v/>
      </c>
      <c r="Y331" s="6" t="str">
        <f>IF(O331="",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1" s="22" t="str">
        <f>IFERROR(Table143[[#This Row],[SALE PRICE PER ITEM]]*Table143[[#This Row],[TOTAL REMAINING STOCK QUANTITY]],"")</f>
        <v/>
      </c>
      <c r="AH331" s="27"/>
    </row>
    <row r="332" spans="2:34" ht="18.600000000000001" thickBot="1" x14ac:dyDescent="0.3">
      <c r="B332" s="34" t="s">
        <v>796</v>
      </c>
      <c r="C332" s="11"/>
      <c r="D332" s="87" t="str">
        <f>IF(Table143[[#This Row],[TOTAL BASE STOCK QUANTITY]]= "", "", IF(Table143[[#This Row],[TOTAL BASE STOCK QUANTITY]] &lt;1,"Out of Stock","Avaliable"))</f>
        <v/>
      </c>
      <c r="E332" s="24"/>
      <c r="F332" s="24"/>
      <c r="G332" s="11"/>
      <c r="H332" s="95"/>
      <c r="I332" s="102"/>
      <c r="J332" s="120"/>
      <c r="K33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2" s="72" t="str">
        <f>IFERROR(IF(NOT(ISBLANK(Table143[[#This Row],[BASE PRICE PER ITEM2]])), Table143[[#This Row],[BASE PRICE PER ITEM2]] + $M$2, ""), "")</f>
        <v/>
      </c>
      <c r="M332" s="115"/>
      <c r="N33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2" s="7"/>
      <c r="P332" s="7"/>
      <c r="Q332" s="7"/>
      <c r="R332" s="7"/>
      <c r="S332" s="7"/>
      <c r="T332" s="7"/>
      <c r="U332" s="7"/>
      <c r="V33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2" s="20" t="str">
        <f>IFERROR(Table143[[#This Row],[BASE PRICE PER ITEM2]]*Table143[[#This Row],[TOTAL BASE STOCK QUANTITY]],"")</f>
        <v/>
      </c>
      <c r="X332" s="20" t="str">
        <f>IFERROR(Table143[[#This Row],[LAST SALE PRICE PER ITEM]]*Table143[[#This Row],[TOTAL BASE STOCK QUANTITY]], "")</f>
        <v/>
      </c>
      <c r="Y332" s="6" t="str">
        <f>IF(O332="",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2" s="22" t="str">
        <f>IFERROR(Table143[[#This Row],[SALE PRICE PER ITEM]]*Table143[[#This Row],[TOTAL REMAINING STOCK QUANTITY]],"")</f>
        <v/>
      </c>
      <c r="AH332" s="27"/>
    </row>
    <row r="333" spans="2:34" ht="18.600000000000001" thickBot="1" x14ac:dyDescent="0.3">
      <c r="B333" s="34" t="s">
        <v>797</v>
      </c>
      <c r="C333" s="11"/>
      <c r="D333" s="87" t="str">
        <f>IF(Table143[[#This Row],[TOTAL BASE STOCK QUANTITY]]= "", "", IF(Table143[[#This Row],[TOTAL BASE STOCK QUANTITY]] &lt;1,"Out of Stock","Avaliable"))</f>
        <v/>
      </c>
      <c r="E333" s="24"/>
      <c r="F333" s="24"/>
      <c r="G333" s="11"/>
      <c r="H333" s="95"/>
      <c r="I333" s="102"/>
      <c r="J333" s="120"/>
      <c r="K33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3" s="72" t="str">
        <f>IFERROR(IF(NOT(ISBLANK(Table143[[#This Row],[BASE PRICE PER ITEM2]])), Table143[[#This Row],[BASE PRICE PER ITEM2]] + $M$2, ""), "")</f>
        <v/>
      </c>
      <c r="M333" s="115"/>
      <c r="N33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3" s="7"/>
      <c r="P333" s="7"/>
      <c r="Q333" s="7"/>
      <c r="R333" s="7"/>
      <c r="S333" s="7"/>
      <c r="T333" s="7"/>
      <c r="U333" s="7"/>
      <c r="V33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3" s="20" t="str">
        <f>IFERROR(Table143[[#This Row],[BASE PRICE PER ITEM2]]*Table143[[#This Row],[TOTAL BASE STOCK QUANTITY]],"")</f>
        <v/>
      </c>
      <c r="X333" s="20" t="str">
        <f>IFERROR(Table143[[#This Row],[LAST SALE PRICE PER ITEM]]*Table143[[#This Row],[TOTAL BASE STOCK QUANTITY]], "")</f>
        <v/>
      </c>
      <c r="Y333" s="6" t="str">
        <f>IF(O333="",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3" s="22" t="str">
        <f>IFERROR(Table143[[#This Row],[SALE PRICE PER ITEM]]*Table143[[#This Row],[TOTAL REMAINING STOCK QUANTITY]],"")</f>
        <v/>
      </c>
      <c r="AH333" s="27"/>
    </row>
    <row r="334" spans="2:34" ht="18.600000000000001" thickBot="1" x14ac:dyDescent="0.3">
      <c r="B334" s="34" t="s">
        <v>798</v>
      </c>
      <c r="C334" s="11"/>
      <c r="D334" s="87" t="str">
        <f>IF(Table143[[#This Row],[TOTAL BASE STOCK QUANTITY]]= "", "", IF(Table143[[#This Row],[TOTAL BASE STOCK QUANTITY]] &lt;1,"Out of Stock","Avaliable"))</f>
        <v/>
      </c>
      <c r="E334" s="24"/>
      <c r="F334" s="24"/>
      <c r="G334" s="11"/>
      <c r="H334" s="95"/>
      <c r="I334" s="102"/>
      <c r="J334" s="120"/>
      <c r="K33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4" s="72" t="str">
        <f>IFERROR(IF(NOT(ISBLANK(Table143[[#This Row],[BASE PRICE PER ITEM2]])), Table143[[#This Row],[BASE PRICE PER ITEM2]] + $M$2, ""), "")</f>
        <v/>
      </c>
      <c r="M334" s="115"/>
      <c r="N33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4" s="7"/>
      <c r="P334" s="7"/>
      <c r="Q334" s="7"/>
      <c r="R334" s="7"/>
      <c r="S334" s="7"/>
      <c r="T334" s="7"/>
      <c r="U334" s="7"/>
      <c r="V33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4" s="20" t="str">
        <f>IFERROR(Table143[[#This Row],[BASE PRICE PER ITEM2]]*Table143[[#This Row],[TOTAL BASE STOCK QUANTITY]],"")</f>
        <v/>
      </c>
      <c r="X334" s="20" t="str">
        <f>IFERROR(Table143[[#This Row],[LAST SALE PRICE PER ITEM]]*Table143[[#This Row],[TOTAL BASE STOCK QUANTITY]], "")</f>
        <v/>
      </c>
      <c r="Y334" s="6" t="str">
        <f>IF(O334="",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4" s="22" t="str">
        <f>IFERROR(Table143[[#This Row],[SALE PRICE PER ITEM]]*Table143[[#This Row],[TOTAL REMAINING STOCK QUANTITY]],"")</f>
        <v/>
      </c>
      <c r="AH334" s="27"/>
    </row>
    <row r="335" spans="2:34" ht="18.600000000000001" thickBot="1" x14ac:dyDescent="0.3">
      <c r="B335" s="34" t="s">
        <v>799</v>
      </c>
      <c r="C335" s="11"/>
      <c r="D335" s="87" t="str">
        <f>IF(Table143[[#This Row],[TOTAL BASE STOCK QUANTITY]]= "", "", IF(Table143[[#This Row],[TOTAL BASE STOCK QUANTITY]] &lt;1,"Out of Stock","Avaliable"))</f>
        <v/>
      </c>
      <c r="E335" s="24"/>
      <c r="F335" s="24"/>
      <c r="G335" s="11"/>
      <c r="H335" s="95"/>
      <c r="I335" s="102"/>
      <c r="J335" s="120"/>
      <c r="K33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5" s="72" t="str">
        <f>IFERROR(IF(NOT(ISBLANK(Table143[[#This Row],[BASE PRICE PER ITEM2]])), Table143[[#This Row],[BASE PRICE PER ITEM2]] + $M$2, ""), "")</f>
        <v/>
      </c>
      <c r="M335" s="115"/>
      <c r="N33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5" s="7"/>
      <c r="P335" s="7"/>
      <c r="Q335" s="7"/>
      <c r="R335" s="7"/>
      <c r="S335" s="7"/>
      <c r="T335" s="7"/>
      <c r="U335" s="7"/>
      <c r="V33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5" s="20" t="str">
        <f>IFERROR(Table143[[#This Row],[BASE PRICE PER ITEM2]]*Table143[[#This Row],[TOTAL BASE STOCK QUANTITY]],"")</f>
        <v/>
      </c>
      <c r="X335" s="20" t="str">
        <f>IFERROR(Table143[[#This Row],[LAST SALE PRICE PER ITEM]]*Table143[[#This Row],[TOTAL BASE STOCK QUANTITY]], "")</f>
        <v/>
      </c>
      <c r="Y335" s="6" t="str">
        <f>IF(O335="",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5" s="22" t="str">
        <f>IFERROR(Table143[[#This Row],[SALE PRICE PER ITEM]]*Table143[[#This Row],[TOTAL REMAINING STOCK QUANTITY]],"")</f>
        <v/>
      </c>
      <c r="AH335" s="27"/>
    </row>
    <row r="336" spans="2:34" ht="18.600000000000001" thickBot="1" x14ac:dyDescent="0.3">
      <c r="B336" s="34" t="s">
        <v>800</v>
      </c>
      <c r="C336" s="11"/>
      <c r="D336" s="87" t="str">
        <f>IF(Table143[[#This Row],[TOTAL BASE STOCK QUANTITY]]= "", "", IF(Table143[[#This Row],[TOTAL BASE STOCK QUANTITY]] &lt;1,"Out of Stock","Avaliable"))</f>
        <v/>
      </c>
      <c r="E336" s="24"/>
      <c r="F336" s="24"/>
      <c r="G336" s="11"/>
      <c r="H336" s="95"/>
      <c r="I336" s="102"/>
      <c r="J336" s="120"/>
      <c r="K33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6" s="72" t="str">
        <f>IFERROR(IF(NOT(ISBLANK(Table143[[#This Row],[BASE PRICE PER ITEM2]])), Table143[[#This Row],[BASE PRICE PER ITEM2]] + $M$2, ""), "")</f>
        <v/>
      </c>
      <c r="M336" s="115"/>
      <c r="N33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6" s="7"/>
      <c r="P336" s="7"/>
      <c r="Q336" s="7"/>
      <c r="R336" s="7"/>
      <c r="S336" s="7"/>
      <c r="T336" s="7"/>
      <c r="U336" s="7"/>
      <c r="V33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6" s="20" t="str">
        <f>IFERROR(Table143[[#This Row],[BASE PRICE PER ITEM2]]*Table143[[#This Row],[TOTAL BASE STOCK QUANTITY]],"")</f>
        <v/>
      </c>
      <c r="X336" s="20" t="str">
        <f>IFERROR(Table143[[#This Row],[LAST SALE PRICE PER ITEM]]*Table143[[#This Row],[TOTAL BASE STOCK QUANTITY]], "")</f>
        <v/>
      </c>
      <c r="Y336" s="6" t="str">
        <f>IF(O336="",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6" s="22" t="str">
        <f>IFERROR(Table143[[#This Row],[SALE PRICE PER ITEM]]*Table143[[#This Row],[TOTAL REMAINING STOCK QUANTITY]],"")</f>
        <v/>
      </c>
      <c r="AH336" s="27"/>
    </row>
    <row r="337" spans="2:34" ht="18.600000000000001" thickBot="1" x14ac:dyDescent="0.3">
      <c r="B337" s="34" t="s">
        <v>801</v>
      </c>
      <c r="C337" s="11"/>
      <c r="D337" s="87" t="str">
        <f>IF(Table143[[#This Row],[TOTAL BASE STOCK QUANTITY]]= "", "", IF(Table143[[#This Row],[TOTAL BASE STOCK QUANTITY]] &lt;1,"Out of Stock","Avaliable"))</f>
        <v/>
      </c>
      <c r="E337" s="24"/>
      <c r="F337" s="24"/>
      <c r="G337" s="11"/>
      <c r="H337" s="95"/>
      <c r="I337" s="102"/>
      <c r="J337" s="120"/>
      <c r="K33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7" s="72" t="str">
        <f>IFERROR(IF(NOT(ISBLANK(Table143[[#This Row],[BASE PRICE PER ITEM2]])), Table143[[#This Row],[BASE PRICE PER ITEM2]] + $M$2, ""), "")</f>
        <v/>
      </c>
      <c r="M337" s="115"/>
      <c r="N33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7" s="7"/>
      <c r="P337" s="7"/>
      <c r="Q337" s="7"/>
      <c r="R337" s="7"/>
      <c r="S337" s="7"/>
      <c r="T337" s="7"/>
      <c r="U337" s="7"/>
      <c r="V33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7" s="20" t="str">
        <f>IFERROR(Table143[[#This Row],[BASE PRICE PER ITEM2]]*Table143[[#This Row],[TOTAL BASE STOCK QUANTITY]],"")</f>
        <v/>
      </c>
      <c r="X337" s="20" t="str">
        <f>IFERROR(Table143[[#This Row],[LAST SALE PRICE PER ITEM]]*Table143[[#This Row],[TOTAL BASE STOCK QUANTITY]], "")</f>
        <v/>
      </c>
      <c r="Y337" s="6" t="str">
        <f>IF(O337="",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7" s="22" t="str">
        <f>IFERROR(Table143[[#This Row],[SALE PRICE PER ITEM]]*Table143[[#This Row],[TOTAL REMAINING STOCK QUANTITY]],"")</f>
        <v/>
      </c>
      <c r="AH337" s="27"/>
    </row>
    <row r="338" spans="2:34" ht="18.600000000000001" thickBot="1" x14ac:dyDescent="0.3">
      <c r="B338" s="34" t="s">
        <v>802</v>
      </c>
      <c r="C338" s="11"/>
      <c r="D338" s="87" t="str">
        <f>IF(Table143[[#This Row],[TOTAL BASE STOCK QUANTITY]]= "", "", IF(Table143[[#This Row],[TOTAL BASE STOCK QUANTITY]] &lt;1,"Out of Stock","Avaliable"))</f>
        <v/>
      </c>
      <c r="E338" s="24"/>
      <c r="F338" s="24"/>
      <c r="G338" s="11"/>
      <c r="H338" s="95"/>
      <c r="I338" s="102"/>
      <c r="J338" s="120"/>
      <c r="K33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8" s="72" t="str">
        <f>IFERROR(IF(NOT(ISBLANK(Table143[[#This Row],[BASE PRICE PER ITEM2]])), Table143[[#This Row],[BASE PRICE PER ITEM2]] + $M$2, ""), "")</f>
        <v/>
      </c>
      <c r="M338" s="115"/>
      <c r="N33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8" s="7"/>
      <c r="P338" s="7"/>
      <c r="Q338" s="7"/>
      <c r="R338" s="7"/>
      <c r="S338" s="7"/>
      <c r="T338" s="7"/>
      <c r="U338" s="7"/>
      <c r="V33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8" s="20" t="str">
        <f>IFERROR(Table143[[#This Row],[BASE PRICE PER ITEM2]]*Table143[[#This Row],[TOTAL BASE STOCK QUANTITY]],"")</f>
        <v/>
      </c>
      <c r="X338" s="20" t="str">
        <f>IFERROR(Table143[[#This Row],[LAST SALE PRICE PER ITEM]]*Table143[[#This Row],[TOTAL BASE STOCK QUANTITY]], "")</f>
        <v/>
      </c>
      <c r="Y338" s="6" t="str">
        <f>IF(O338="",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8" s="22" t="str">
        <f>IFERROR(Table143[[#This Row],[SALE PRICE PER ITEM]]*Table143[[#This Row],[TOTAL REMAINING STOCK QUANTITY]],"")</f>
        <v/>
      </c>
      <c r="AH338" s="27"/>
    </row>
    <row r="339" spans="2:34" ht="18.600000000000001" thickBot="1" x14ac:dyDescent="0.3">
      <c r="B339" s="34" t="s">
        <v>803</v>
      </c>
      <c r="C339" s="11"/>
      <c r="D339" s="87" t="str">
        <f>IF(Table143[[#This Row],[TOTAL BASE STOCK QUANTITY]]= "", "", IF(Table143[[#This Row],[TOTAL BASE STOCK QUANTITY]] &lt;1,"Out of Stock","Avaliable"))</f>
        <v/>
      </c>
      <c r="E339" s="24"/>
      <c r="F339" s="24"/>
      <c r="G339" s="11"/>
      <c r="H339" s="95"/>
      <c r="I339" s="102"/>
      <c r="J339" s="120"/>
      <c r="K33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39" s="72" t="str">
        <f>IFERROR(IF(NOT(ISBLANK(Table143[[#This Row],[BASE PRICE PER ITEM2]])), Table143[[#This Row],[BASE PRICE PER ITEM2]] + $M$2, ""), "")</f>
        <v/>
      </c>
      <c r="M339" s="115"/>
      <c r="N33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39" s="7"/>
      <c r="P339" s="7"/>
      <c r="Q339" s="7"/>
      <c r="R339" s="7"/>
      <c r="S339" s="7"/>
      <c r="T339" s="7"/>
      <c r="U339" s="7"/>
      <c r="V33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39" s="20" t="str">
        <f>IFERROR(Table143[[#This Row],[BASE PRICE PER ITEM2]]*Table143[[#This Row],[TOTAL BASE STOCK QUANTITY]],"")</f>
        <v/>
      </c>
      <c r="X339" s="20" t="str">
        <f>IFERROR(Table143[[#This Row],[LAST SALE PRICE PER ITEM]]*Table143[[#This Row],[TOTAL BASE STOCK QUANTITY]], "")</f>
        <v/>
      </c>
      <c r="Y339" s="6" t="str">
        <f>IF(O339="",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3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3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3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3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3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3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3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39" s="22" t="str">
        <f>IFERROR(Table143[[#This Row],[SALE PRICE PER ITEM]]*Table143[[#This Row],[TOTAL REMAINING STOCK QUANTITY]],"")</f>
        <v/>
      </c>
      <c r="AH339" s="27"/>
    </row>
    <row r="340" spans="2:34" ht="18.600000000000001" thickBot="1" x14ac:dyDescent="0.3">
      <c r="B340" s="34" t="s">
        <v>804</v>
      </c>
      <c r="C340" s="11"/>
      <c r="D340" s="87" t="str">
        <f>IF(Table143[[#This Row],[TOTAL BASE STOCK QUANTITY]]= "", "", IF(Table143[[#This Row],[TOTAL BASE STOCK QUANTITY]] &lt;1,"Out of Stock","Avaliable"))</f>
        <v/>
      </c>
      <c r="E340" s="24"/>
      <c r="F340" s="24"/>
      <c r="G340" s="11"/>
      <c r="H340" s="95"/>
      <c r="I340" s="102"/>
      <c r="J340" s="120"/>
      <c r="K34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0" s="72" t="str">
        <f>IFERROR(IF(NOT(ISBLANK(Table143[[#This Row],[BASE PRICE PER ITEM2]])), Table143[[#This Row],[BASE PRICE PER ITEM2]] + $M$2, ""), "")</f>
        <v/>
      </c>
      <c r="M340" s="115"/>
      <c r="N34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0" s="7"/>
      <c r="P340" s="7"/>
      <c r="Q340" s="7"/>
      <c r="R340" s="7"/>
      <c r="S340" s="7"/>
      <c r="T340" s="7"/>
      <c r="U340" s="7"/>
      <c r="V34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0" s="20" t="str">
        <f>IFERROR(Table143[[#This Row],[BASE PRICE PER ITEM2]]*Table143[[#This Row],[TOTAL BASE STOCK QUANTITY]],"")</f>
        <v/>
      </c>
      <c r="X340" s="20" t="str">
        <f>IFERROR(Table143[[#This Row],[LAST SALE PRICE PER ITEM]]*Table143[[#This Row],[TOTAL BASE STOCK QUANTITY]], "")</f>
        <v/>
      </c>
      <c r="Y340" s="6" t="str">
        <f>IF(O340="",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0" s="22" t="str">
        <f>IFERROR(Table143[[#This Row],[SALE PRICE PER ITEM]]*Table143[[#This Row],[TOTAL REMAINING STOCK QUANTITY]],"")</f>
        <v/>
      </c>
      <c r="AH340" s="27"/>
    </row>
    <row r="341" spans="2:34" ht="18.600000000000001" thickBot="1" x14ac:dyDescent="0.3">
      <c r="B341" s="34" t="s">
        <v>805</v>
      </c>
      <c r="C341" s="11"/>
      <c r="D341" s="87" t="str">
        <f>IF(Table143[[#This Row],[TOTAL BASE STOCK QUANTITY]]= "", "", IF(Table143[[#This Row],[TOTAL BASE STOCK QUANTITY]] &lt;1,"Out of Stock","Avaliable"))</f>
        <v/>
      </c>
      <c r="E341" s="24"/>
      <c r="F341" s="24"/>
      <c r="G341" s="11"/>
      <c r="H341" s="95"/>
      <c r="I341" s="102"/>
      <c r="J341" s="120"/>
      <c r="K34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1" s="72" t="str">
        <f>IFERROR(IF(NOT(ISBLANK(Table143[[#This Row],[BASE PRICE PER ITEM2]])), Table143[[#This Row],[BASE PRICE PER ITEM2]] + $M$2, ""), "")</f>
        <v/>
      </c>
      <c r="M341" s="115"/>
      <c r="N34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1" s="7"/>
      <c r="P341" s="7"/>
      <c r="Q341" s="7"/>
      <c r="R341" s="7"/>
      <c r="S341" s="7"/>
      <c r="T341" s="7"/>
      <c r="U341" s="7"/>
      <c r="V34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1" s="20" t="str">
        <f>IFERROR(Table143[[#This Row],[BASE PRICE PER ITEM2]]*Table143[[#This Row],[TOTAL BASE STOCK QUANTITY]],"")</f>
        <v/>
      </c>
      <c r="X341" s="20" t="str">
        <f>IFERROR(Table143[[#This Row],[LAST SALE PRICE PER ITEM]]*Table143[[#This Row],[TOTAL BASE STOCK QUANTITY]], "")</f>
        <v/>
      </c>
      <c r="Y341" s="6" t="str">
        <f>IF(O341="",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1" s="22" t="str">
        <f>IFERROR(Table143[[#This Row],[SALE PRICE PER ITEM]]*Table143[[#This Row],[TOTAL REMAINING STOCK QUANTITY]],"")</f>
        <v/>
      </c>
      <c r="AH341" s="27"/>
    </row>
    <row r="342" spans="2:34" ht="18.600000000000001" thickBot="1" x14ac:dyDescent="0.3">
      <c r="B342" s="34" t="s">
        <v>806</v>
      </c>
      <c r="C342" s="11"/>
      <c r="D342" s="87" t="str">
        <f>IF(Table143[[#This Row],[TOTAL BASE STOCK QUANTITY]]= "", "", IF(Table143[[#This Row],[TOTAL BASE STOCK QUANTITY]] &lt;1,"Out of Stock","Avaliable"))</f>
        <v/>
      </c>
      <c r="E342" s="24"/>
      <c r="F342" s="24"/>
      <c r="G342" s="11"/>
      <c r="H342" s="95"/>
      <c r="I342" s="102"/>
      <c r="J342" s="120"/>
      <c r="K34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2" s="72" t="str">
        <f>IFERROR(IF(NOT(ISBLANK(Table143[[#This Row],[BASE PRICE PER ITEM2]])), Table143[[#This Row],[BASE PRICE PER ITEM2]] + $M$2, ""), "")</f>
        <v/>
      </c>
      <c r="M342" s="115"/>
      <c r="N34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2" s="7"/>
      <c r="P342" s="7"/>
      <c r="Q342" s="7"/>
      <c r="R342" s="7"/>
      <c r="S342" s="7"/>
      <c r="T342" s="7"/>
      <c r="U342" s="7"/>
      <c r="V34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2" s="20" t="str">
        <f>IFERROR(Table143[[#This Row],[BASE PRICE PER ITEM2]]*Table143[[#This Row],[TOTAL BASE STOCK QUANTITY]],"")</f>
        <v/>
      </c>
      <c r="X342" s="20" t="str">
        <f>IFERROR(Table143[[#This Row],[LAST SALE PRICE PER ITEM]]*Table143[[#This Row],[TOTAL BASE STOCK QUANTITY]], "")</f>
        <v/>
      </c>
      <c r="Y342" s="6" t="str">
        <f>IF(O342="",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2" s="22" t="str">
        <f>IFERROR(Table143[[#This Row],[SALE PRICE PER ITEM]]*Table143[[#This Row],[TOTAL REMAINING STOCK QUANTITY]],"")</f>
        <v/>
      </c>
      <c r="AH342" s="27"/>
    </row>
    <row r="343" spans="2:34" ht="18.600000000000001" thickBot="1" x14ac:dyDescent="0.3">
      <c r="B343" s="34" t="s">
        <v>807</v>
      </c>
      <c r="C343" s="11"/>
      <c r="D343" s="87" t="str">
        <f>IF(Table143[[#This Row],[TOTAL BASE STOCK QUANTITY]]= "", "", IF(Table143[[#This Row],[TOTAL BASE STOCK QUANTITY]] &lt;1,"Out of Stock","Avaliable"))</f>
        <v/>
      </c>
      <c r="E343" s="24"/>
      <c r="F343" s="24"/>
      <c r="G343" s="11"/>
      <c r="H343" s="95"/>
      <c r="I343" s="102"/>
      <c r="J343" s="120"/>
      <c r="K34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3" s="72" t="str">
        <f>IFERROR(IF(NOT(ISBLANK(Table143[[#This Row],[BASE PRICE PER ITEM2]])), Table143[[#This Row],[BASE PRICE PER ITEM2]] + $M$2, ""), "")</f>
        <v/>
      </c>
      <c r="M343" s="115"/>
      <c r="N34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3" s="7"/>
      <c r="P343" s="7"/>
      <c r="Q343" s="7"/>
      <c r="R343" s="7"/>
      <c r="S343" s="7"/>
      <c r="T343" s="7"/>
      <c r="U343" s="7"/>
      <c r="V34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3" s="20" t="str">
        <f>IFERROR(Table143[[#This Row],[BASE PRICE PER ITEM2]]*Table143[[#This Row],[TOTAL BASE STOCK QUANTITY]],"")</f>
        <v/>
      </c>
      <c r="X343" s="20" t="str">
        <f>IFERROR(Table143[[#This Row],[LAST SALE PRICE PER ITEM]]*Table143[[#This Row],[TOTAL BASE STOCK QUANTITY]], "")</f>
        <v/>
      </c>
      <c r="Y343" s="6" t="str">
        <f>IF(O343="",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3" s="22" t="str">
        <f>IFERROR(Table143[[#This Row],[SALE PRICE PER ITEM]]*Table143[[#This Row],[TOTAL REMAINING STOCK QUANTITY]],"")</f>
        <v/>
      </c>
      <c r="AH343" s="27"/>
    </row>
    <row r="344" spans="2:34" ht="18.600000000000001" thickBot="1" x14ac:dyDescent="0.3">
      <c r="B344" s="34" t="s">
        <v>808</v>
      </c>
      <c r="C344" s="11"/>
      <c r="D344" s="87" t="str">
        <f>IF(Table143[[#This Row],[TOTAL BASE STOCK QUANTITY]]= "", "", IF(Table143[[#This Row],[TOTAL BASE STOCK QUANTITY]] &lt;1,"Out of Stock","Avaliable"))</f>
        <v/>
      </c>
      <c r="E344" s="24"/>
      <c r="F344" s="24"/>
      <c r="G344" s="11"/>
      <c r="H344" s="95"/>
      <c r="I344" s="102"/>
      <c r="J344" s="120"/>
      <c r="K34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4" s="72" t="str">
        <f>IFERROR(IF(NOT(ISBLANK(Table143[[#This Row],[BASE PRICE PER ITEM2]])), Table143[[#This Row],[BASE PRICE PER ITEM2]] + $M$2, ""), "")</f>
        <v/>
      </c>
      <c r="M344" s="115"/>
      <c r="N34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4" s="7"/>
      <c r="P344" s="7"/>
      <c r="Q344" s="7"/>
      <c r="R344" s="7"/>
      <c r="S344" s="7"/>
      <c r="T344" s="7"/>
      <c r="U344" s="7"/>
      <c r="V34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4" s="20" t="str">
        <f>IFERROR(Table143[[#This Row],[BASE PRICE PER ITEM2]]*Table143[[#This Row],[TOTAL BASE STOCK QUANTITY]],"")</f>
        <v/>
      </c>
      <c r="X344" s="20" t="str">
        <f>IFERROR(Table143[[#This Row],[LAST SALE PRICE PER ITEM]]*Table143[[#This Row],[TOTAL BASE STOCK QUANTITY]], "")</f>
        <v/>
      </c>
      <c r="Y344" s="6" t="str">
        <f>IF(O344="",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4" s="22" t="str">
        <f>IFERROR(Table143[[#This Row],[SALE PRICE PER ITEM]]*Table143[[#This Row],[TOTAL REMAINING STOCK QUANTITY]],"")</f>
        <v/>
      </c>
      <c r="AH344" s="27"/>
    </row>
    <row r="345" spans="2:34" ht="18.600000000000001" thickBot="1" x14ac:dyDescent="0.3">
      <c r="B345" s="34" t="s">
        <v>809</v>
      </c>
      <c r="C345" s="11"/>
      <c r="D345" s="87" t="str">
        <f>IF(Table143[[#This Row],[TOTAL BASE STOCK QUANTITY]]= "", "", IF(Table143[[#This Row],[TOTAL BASE STOCK QUANTITY]] &lt;1,"Out of Stock","Avaliable"))</f>
        <v/>
      </c>
      <c r="E345" s="24"/>
      <c r="F345" s="24"/>
      <c r="G345" s="11"/>
      <c r="H345" s="95"/>
      <c r="I345" s="102"/>
      <c r="J345" s="120"/>
      <c r="K34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5" s="72" t="str">
        <f>IFERROR(IF(NOT(ISBLANK(Table143[[#This Row],[BASE PRICE PER ITEM2]])), Table143[[#This Row],[BASE PRICE PER ITEM2]] + $M$2, ""), "")</f>
        <v/>
      </c>
      <c r="M345" s="115"/>
      <c r="N34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5" s="7"/>
      <c r="P345" s="7"/>
      <c r="Q345" s="7"/>
      <c r="R345" s="7"/>
      <c r="S345" s="7"/>
      <c r="T345" s="7"/>
      <c r="U345" s="7"/>
      <c r="V34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5" s="20" t="str">
        <f>IFERROR(Table143[[#This Row],[BASE PRICE PER ITEM2]]*Table143[[#This Row],[TOTAL BASE STOCK QUANTITY]],"")</f>
        <v/>
      </c>
      <c r="X345" s="20" t="str">
        <f>IFERROR(Table143[[#This Row],[LAST SALE PRICE PER ITEM]]*Table143[[#This Row],[TOTAL BASE STOCK QUANTITY]], "")</f>
        <v/>
      </c>
      <c r="Y345" s="6" t="str">
        <f>IF(O345="",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5" s="22" t="str">
        <f>IFERROR(Table143[[#This Row],[SALE PRICE PER ITEM]]*Table143[[#This Row],[TOTAL REMAINING STOCK QUANTITY]],"")</f>
        <v/>
      </c>
      <c r="AH345" s="27"/>
    </row>
    <row r="346" spans="2:34" ht="18.600000000000001" thickBot="1" x14ac:dyDescent="0.3">
      <c r="B346" s="34" t="s">
        <v>810</v>
      </c>
      <c r="C346" s="11"/>
      <c r="D346" s="87" t="str">
        <f>IF(Table143[[#This Row],[TOTAL BASE STOCK QUANTITY]]= "", "", IF(Table143[[#This Row],[TOTAL BASE STOCK QUANTITY]] &lt;1,"Out of Stock","Avaliable"))</f>
        <v/>
      </c>
      <c r="E346" s="24"/>
      <c r="F346" s="24"/>
      <c r="G346" s="11"/>
      <c r="H346" s="95"/>
      <c r="I346" s="102"/>
      <c r="J346" s="120"/>
      <c r="K34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6" s="72" t="str">
        <f>IFERROR(IF(NOT(ISBLANK(Table143[[#This Row],[BASE PRICE PER ITEM2]])), Table143[[#This Row],[BASE PRICE PER ITEM2]] + $M$2, ""), "")</f>
        <v/>
      </c>
      <c r="M346" s="115"/>
      <c r="N34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6" s="7"/>
      <c r="P346" s="7"/>
      <c r="Q346" s="7"/>
      <c r="R346" s="7"/>
      <c r="S346" s="7"/>
      <c r="T346" s="7"/>
      <c r="U346" s="7"/>
      <c r="V34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6" s="20" t="str">
        <f>IFERROR(Table143[[#This Row],[BASE PRICE PER ITEM2]]*Table143[[#This Row],[TOTAL BASE STOCK QUANTITY]],"")</f>
        <v/>
      </c>
      <c r="X346" s="20" t="str">
        <f>IFERROR(Table143[[#This Row],[LAST SALE PRICE PER ITEM]]*Table143[[#This Row],[TOTAL BASE STOCK QUANTITY]], "")</f>
        <v/>
      </c>
      <c r="Y346" s="6" t="str">
        <f>IF(O346="",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6" s="22" t="str">
        <f>IFERROR(Table143[[#This Row],[SALE PRICE PER ITEM]]*Table143[[#This Row],[TOTAL REMAINING STOCK QUANTITY]],"")</f>
        <v/>
      </c>
      <c r="AH346" s="27"/>
    </row>
    <row r="347" spans="2:34" ht="18.600000000000001" thickBot="1" x14ac:dyDescent="0.3">
      <c r="B347" s="34" t="s">
        <v>811</v>
      </c>
      <c r="C347" s="11"/>
      <c r="D347" s="87" t="str">
        <f>IF(Table143[[#This Row],[TOTAL BASE STOCK QUANTITY]]= "", "", IF(Table143[[#This Row],[TOTAL BASE STOCK QUANTITY]] &lt;1,"Out of Stock","Avaliable"))</f>
        <v/>
      </c>
      <c r="E347" s="24"/>
      <c r="F347" s="24"/>
      <c r="G347" s="11"/>
      <c r="H347" s="95"/>
      <c r="I347" s="102"/>
      <c r="J347" s="120"/>
      <c r="K34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7" s="72" t="str">
        <f>IFERROR(IF(NOT(ISBLANK(Table143[[#This Row],[BASE PRICE PER ITEM2]])), Table143[[#This Row],[BASE PRICE PER ITEM2]] + $M$2, ""), "")</f>
        <v/>
      </c>
      <c r="M347" s="115"/>
      <c r="N34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7" s="7"/>
      <c r="P347" s="7"/>
      <c r="Q347" s="7"/>
      <c r="R347" s="7"/>
      <c r="S347" s="7"/>
      <c r="T347" s="7"/>
      <c r="U347" s="7"/>
      <c r="V34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7" s="20" t="str">
        <f>IFERROR(Table143[[#This Row],[BASE PRICE PER ITEM2]]*Table143[[#This Row],[TOTAL BASE STOCK QUANTITY]],"")</f>
        <v/>
      </c>
      <c r="X347" s="20" t="str">
        <f>IFERROR(Table143[[#This Row],[LAST SALE PRICE PER ITEM]]*Table143[[#This Row],[TOTAL BASE STOCK QUANTITY]], "")</f>
        <v/>
      </c>
      <c r="Y347" s="6" t="str">
        <f>IF(O347="",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7" s="22" t="str">
        <f>IFERROR(Table143[[#This Row],[SALE PRICE PER ITEM]]*Table143[[#This Row],[TOTAL REMAINING STOCK QUANTITY]],"")</f>
        <v/>
      </c>
      <c r="AH347" s="27"/>
    </row>
    <row r="348" spans="2:34" ht="18.600000000000001" thickBot="1" x14ac:dyDescent="0.3">
      <c r="B348" s="34" t="s">
        <v>812</v>
      </c>
      <c r="C348" s="11"/>
      <c r="D348" s="87" t="str">
        <f>IF(Table143[[#This Row],[TOTAL BASE STOCK QUANTITY]]= "", "", IF(Table143[[#This Row],[TOTAL BASE STOCK QUANTITY]] &lt;1,"Out of Stock","Avaliable"))</f>
        <v/>
      </c>
      <c r="E348" s="24"/>
      <c r="F348" s="24"/>
      <c r="G348" s="11"/>
      <c r="H348" s="95"/>
      <c r="I348" s="102"/>
      <c r="J348" s="120"/>
      <c r="K34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8" s="72" t="str">
        <f>IFERROR(IF(NOT(ISBLANK(Table143[[#This Row],[BASE PRICE PER ITEM2]])), Table143[[#This Row],[BASE PRICE PER ITEM2]] + $M$2, ""), "")</f>
        <v/>
      </c>
      <c r="M348" s="115"/>
      <c r="N34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8" s="7"/>
      <c r="P348" s="7"/>
      <c r="Q348" s="7"/>
      <c r="R348" s="7"/>
      <c r="S348" s="7"/>
      <c r="T348" s="7"/>
      <c r="U348" s="7"/>
      <c r="V34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8" s="20" t="str">
        <f>IFERROR(Table143[[#This Row],[BASE PRICE PER ITEM2]]*Table143[[#This Row],[TOTAL BASE STOCK QUANTITY]],"")</f>
        <v/>
      </c>
      <c r="X348" s="20" t="str">
        <f>IFERROR(Table143[[#This Row],[LAST SALE PRICE PER ITEM]]*Table143[[#This Row],[TOTAL BASE STOCK QUANTITY]], "")</f>
        <v/>
      </c>
      <c r="Y348" s="6" t="str">
        <f>IF(O348="",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8" s="22" t="str">
        <f>IFERROR(Table143[[#This Row],[SALE PRICE PER ITEM]]*Table143[[#This Row],[TOTAL REMAINING STOCK QUANTITY]],"")</f>
        <v/>
      </c>
      <c r="AH348" s="27"/>
    </row>
    <row r="349" spans="2:34" ht="18.600000000000001" thickBot="1" x14ac:dyDescent="0.3">
      <c r="B349" s="34" t="s">
        <v>813</v>
      </c>
      <c r="C349" s="11"/>
      <c r="D349" s="87" t="str">
        <f>IF(Table143[[#This Row],[TOTAL BASE STOCK QUANTITY]]= "", "", IF(Table143[[#This Row],[TOTAL BASE STOCK QUANTITY]] &lt;1,"Out of Stock","Avaliable"))</f>
        <v/>
      </c>
      <c r="E349" s="24"/>
      <c r="F349" s="24"/>
      <c r="G349" s="11"/>
      <c r="H349" s="95"/>
      <c r="I349" s="102"/>
      <c r="J349" s="120"/>
      <c r="K34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49" s="72" t="str">
        <f>IFERROR(IF(NOT(ISBLANK(Table143[[#This Row],[BASE PRICE PER ITEM2]])), Table143[[#This Row],[BASE PRICE PER ITEM2]] + $M$2, ""), "")</f>
        <v/>
      </c>
      <c r="M349" s="115"/>
      <c r="N34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49" s="7"/>
      <c r="P349" s="7"/>
      <c r="Q349" s="7"/>
      <c r="R349" s="7"/>
      <c r="S349" s="7"/>
      <c r="T349" s="7"/>
      <c r="U349" s="7"/>
      <c r="V34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49" s="20" t="str">
        <f>IFERROR(Table143[[#This Row],[BASE PRICE PER ITEM2]]*Table143[[#This Row],[TOTAL BASE STOCK QUANTITY]],"")</f>
        <v/>
      </c>
      <c r="X349" s="20" t="str">
        <f>IFERROR(Table143[[#This Row],[LAST SALE PRICE PER ITEM]]*Table143[[#This Row],[TOTAL BASE STOCK QUANTITY]], "")</f>
        <v/>
      </c>
      <c r="Y349" s="6" t="str">
        <f>IF(O349="",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4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4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4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4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4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4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4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49" s="22" t="str">
        <f>IFERROR(Table143[[#This Row],[SALE PRICE PER ITEM]]*Table143[[#This Row],[TOTAL REMAINING STOCK QUANTITY]],"")</f>
        <v/>
      </c>
      <c r="AH349" s="27"/>
    </row>
    <row r="350" spans="2:34" ht="18.600000000000001" thickBot="1" x14ac:dyDescent="0.3">
      <c r="B350" s="34" t="s">
        <v>814</v>
      </c>
      <c r="C350" s="11"/>
      <c r="D350" s="87" t="str">
        <f>IF(Table143[[#This Row],[TOTAL BASE STOCK QUANTITY]]= "", "", IF(Table143[[#This Row],[TOTAL BASE STOCK QUANTITY]] &lt;1,"Out of Stock","Avaliable"))</f>
        <v/>
      </c>
      <c r="E350" s="24"/>
      <c r="F350" s="24"/>
      <c r="G350" s="11"/>
      <c r="H350" s="95"/>
      <c r="I350" s="102"/>
      <c r="J350" s="120"/>
      <c r="K35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0" s="72" t="str">
        <f>IFERROR(IF(NOT(ISBLANK(Table143[[#This Row],[BASE PRICE PER ITEM2]])), Table143[[#This Row],[BASE PRICE PER ITEM2]] + $M$2, ""), "")</f>
        <v/>
      </c>
      <c r="M350" s="115"/>
      <c r="N35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0" s="7"/>
      <c r="P350" s="7"/>
      <c r="Q350" s="7"/>
      <c r="R350" s="7"/>
      <c r="S350" s="7"/>
      <c r="T350" s="7"/>
      <c r="U350" s="7"/>
      <c r="V35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0" s="20" t="str">
        <f>IFERROR(Table143[[#This Row],[BASE PRICE PER ITEM2]]*Table143[[#This Row],[TOTAL BASE STOCK QUANTITY]],"")</f>
        <v/>
      </c>
      <c r="X350" s="20" t="str">
        <f>IFERROR(Table143[[#This Row],[LAST SALE PRICE PER ITEM]]*Table143[[#This Row],[TOTAL BASE STOCK QUANTITY]], "")</f>
        <v/>
      </c>
      <c r="Y350" s="6" t="str">
        <f>IF(O350="",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0" s="22" t="str">
        <f>IFERROR(Table143[[#This Row],[SALE PRICE PER ITEM]]*Table143[[#This Row],[TOTAL REMAINING STOCK QUANTITY]],"")</f>
        <v/>
      </c>
      <c r="AH350" s="27"/>
    </row>
    <row r="351" spans="2:34" ht="18.600000000000001" thickBot="1" x14ac:dyDescent="0.3">
      <c r="B351" s="34" t="s">
        <v>815</v>
      </c>
      <c r="C351" s="11"/>
      <c r="D351" s="87" t="str">
        <f>IF(Table143[[#This Row],[TOTAL BASE STOCK QUANTITY]]= "", "", IF(Table143[[#This Row],[TOTAL BASE STOCK QUANTITY]] &lt;1,"Out of Stock","Avaliable"))</f>
        <v/>
      </c>
      <c r="E351" s="24"/>
      <c r="F351" s="24"/>
      <c r="G351" s="11"/>
      <c r="H351" s="95"/>
      <c r="I351" s="102"/>
      <c r="J351" s="120"/>
      <c r="K35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1" s="72" t="str">
        <f>IFERROR(IF(NOT(ISBLANK(Table143[[#This Row],[BASE PRICE PER ITEM2]])), Table143[[#This Row],[BASE PRICE PER ITEM2]] + $M$2, ""), "")</f>
        <v/>
      </c>
      <c r="M351" s="115"/>
      <c r="N35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1" s="7"/>
      <c r="P351" s="7"/>
      <c r="Q351" s="7"/>
      <c r="R351" s="7"/>
      <c r="S351" s="7"/>
      <c r="T351" s="7"/>
      <c r="U351" s="7"/>
      <c r="V35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1" s="20" t="str">
        <f>IFERROR(Table143[[#This Row],[BASE PRICE PER ITEM2]]*Table143[[#This Row],[TOTAL BASE STOCK QUANTITY]],"")</f>
        <v/>
      </c>
      <c r="X351" s="20" t="str">
        <f>IFERROR(Table143[[#This Row],[LAST SALE PRICE PER ITEM]]*Table143[[#This Row],[TOTAL BASE STOCK QUANTITY]], "")</f>
        <v/>
      </c>
      <c r="Y351" s="6" t="str">
        <f>IF(O351="",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1" s="22" t="str">
        <f>IFERROR(Table143[[#This Row],[SALE PRICE PER ITEM]]*Table143[[#This Row],[TOTAL REMAINING STOCK QUANTITY]],"")</f>
        <v/>
      </c>
      <c r="AH351" s="27"/>
    </row>
    <row r="352" spans="2:34" ht="18.600000000000001" thickBot="1" x14ac:dyDescent="0.3">
      <c r="B352" s="34" t="s">
        <v>816</v>
      </c>
      <c r="C352" s="11"/>
      <c r="D352" s="87" t="str">
        <f>IF(Table143[[#This Row],[TOTAL BASE STOCK QUANTITY]]= "", "", IF(Table143[[#This Row],[TOTAL BASE STOCK QUANTITY]] &lt;1,"Out of Stock","Avaliable"))</f>
        <v/>
      </c>
      <c r="E352" s="24"/>
      <c r="F352" s="24"/>
      <c r="G352" s="11"/>
      <c r="H352" s="95"/>
      <c r="I352" s="102"/>
      <c r="J352" s="120"/>
      <c r="K35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2" s="72" t="str">
        <f>IFERROR(IF(NOT(ISBLANK(Table143[[#This Row],[BASE PRICE PER ITEM2]])), Table143[[#This Row],[BASE PRICE PER ITEM2]] + $M$2, ""), "")</f>
        <v/>
      </c>
      <c r="M352" s="115"/>
      <c r="N35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2" s="7"/>
      <c r="P352" s="7"/>
      <c r="Q352" s="7"/>
      <c r="R352" s="7"/>
      <c r="S352" s="7"/>
      <c r="T352" s="7"/>
      <c r="U352" s="7"/>
      <c r="V35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2" s="20" t="str">
        <f>IFERROR(Table143[[#This Row],[BASE PRICE PER ITEM2]]*Table143[[#This Row],[TOTAL BASE STOCK QUANTITY]],"")</f>
        <v/>
      </c>
      <c r="X352" s="20" t="str">
        <f>IFERROR(Table143[[#This Row],[LAST SALE PRICE PER ITEM]]*Table143[[#This Row],[TOTAL BASE STOCK QUANTITY]], "")</f>
        <v/>
      </c>
      <c r="Y352" s="6" t="str">
        <f>IF(O352="",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2" s="22" t="str">
        <f>IFERROR(Table143[[#This Row],[SALE PRICE PER ITEM]]*Table143[[#This Row],[TOTAL REMAINING STOCK QUANTITY]],"")</f>
        <v/>
      </c>
      <c r="AH352" s="27"/>
    </row>
    <row r="353" spans="2:34" ht="18.600000000000001" thickBot="1" x14ac:dyDescent="0.3">
      <c r="B353" s="34" t="s">
        <v>817</v>
      </c>
      <c r="C353" s="11"/>
      <c r="D353" s="87" t="str">
        <f>IF(Table143[[#This Row],[TOTAL BASE STOCK QUANTITY]]= "", "", IF(Table143[[#This Row],[TOTAL BASE STOCK QUANTITY]] &lt;1,"Out of Stock","Avaliable"))</f>
        <v/>
      </c>
      <c r="E353" s="24"/>
      <c r="F353" s="24"/>
      <c r="G353" s="11"/>
      <c r="H353" s="95"/>
      <c r="I353" s="102"/>
      <c r="J353" s="120"/>
      <c r="K35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3" s="72" t="str">
        <f>IFERROR(IF(NOT(ISBLANK(Table143[[#This Row],[BASE PRICE PER ITEM2]])), Table143[[#This Row],[BASE PRICE PER ITEM2]] + $M$2, ""), "")</f>
        <v/>
      </c>
      <c r="M353" s="115"/>
      <c r="N35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3" s="7"/>
      <c r="P353" s="7"/>
      <c r="Q353" s="7"/>
      <c r="R353" s="7"/>
      <c r="S353" s="7"/>
      <c r="T353" s="7"/>
      <c r="U353" s="7"/>
      <c r="V35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3" s="20" t="str">
        <f>IFERROR(Table143[[#This Row],[BASE PRICE PER ITEM2]]*Table143[[#This Row],[TOTAL BASE STOCK QUANTITY]],"")</f>
        <v/>
      </c>
      <c r="X353" s="20" t="str">
        <f>IFERROR(Table143[[#This Row],[LAST SALE PRICE PER ITEM]]*Table143[[#This Row],[TOTAL BASE STOCK QUANTITY]], "")</f>
        <v/>
      </c>
      <c r="Y353" s="6" t="str">
        <f>IF(O353="",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3" s="22" t="str">
        <f>IFERROR(Table143[[#This Row],[SALE PRICE PER ITEM]]*Table143[[#This Row],[TOTAL REMAINING STOCK QUANTITY]],"")</f>
        <v/>
      </c>
      <c r="AH353" s="27"/>
    </row>
    <row r="354" spans="2:34" ht="18.600000000000001" thickBot="1" x14ac:dyDescent="0.3">
      <c r="B354" s="34" t="s">
        <v>818</v>
      </c>
      <c r="C354" s="11"/>
      <c r="D354" s="87" t="str">
        <f>IF(Table143[[#This Row],[TOTAL BASE STOCK QUANTITY]]= "", "", IF(Table143[[#This Row],[TOTAL BASE STOCK QUANTITY]] &lt;1,"Out of Stock","Avaliable"))</f>
        <v/>
      </c>
      <c r="E354" s="24"/>
      <c r="F354" s="24"/>
      <c r="G354" s="11"/>
      <c r="H354" s="95"/>
      <c r="I354" s="102"/>
      <c r="J354" s="120"/>
      <c r="K35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4" s="72" t="str">
        <f>IFERROR(IF(NOT(ISBLANK(Table143[[#This Row],[BASE PRICE PER ITEM2]])), Table143[[#This Row],[BASE PRICE PER ITEM2]] + $M$2, ""), "")</f>
        <v/>
      </c>
      <c r="M354" s="115"/>
      <c r="N35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4" s="7"/>
      <c r="P354" s="7"/>
      <c r="Q354" s="7"/>
      <c r="R354" s="7"/>
      <c r="S354" s="7"/>
      <c r="T354" s="7"/>
      <c r="U354" s="7"/>
      <c r="V35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4" s="20" t="str">
        <f>IFERROR(Table143[[#This Row],[BASE PRICE PER ITEM2]]*Table143[[#This Row],[TOTAL BASE STOCK QUANTITY]],"")</f>
        <v/>
      </c>
      <c r="X354" s="20" t="str">
        <f>IFERROR(Table143[[#This Row],[LAST SALE PRICE PER ITEM]]*Table143[[#This Row],[TOTAL BASE STOCK QUANTITY]], "")</f>
        <v/>
      </c>
      <c r="Y354" s="6" t="str">
        <f>IF(O354="",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4" s="22" t="str">
        <f>IFERROR(Table143[[#This Row],[SALE PRICE PER ITEM]]*Table143[[#This Row],[TOTAL REMAINING STOCK QUANTITY]],"")</f>
        <v/>
      </c>
      <c r="AH354" s="27"/>
    </row>
    <row r="355" spans="2:34" ht="18.600000000000001" thickBot="1" x14ac:dyDescent="0.3">
      <c r="B355" s="34" t="s">
        <v>819</v>
      </c>
      <c r="C355" s="11"/>
      <c r="D355" s="87" t="str">
        <f>IF(Table143[[#This Row],[TOTAL BASE STOCK QUANTITY]]= "", "", IF(Table143[[#This Row],[TOTAL BASE STOCK QUANTITY]] &lt;1,"Out of Stock","Avaliable"))</f>
        <v/>
      </c>
      <c r="E355" s="24"/>
      <c r="F355" s="24"/>
      <c r="G355" s="11"/>
      <c r="H355" s="95"/>
      <c r="I355" s="102"/>
      <c r="J355" s="120"/>
      <c r="K35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5" s="72" t="str">
        <f>IFERROR(IF(NOT(ISBLANK(Table143[[#This Row],[BASE PRICE PER ITEM2]])), Table143[[#This Row],[BASE PRICE PER ITEM2]] + $M$2, ""), "")</f>
        <v/>
      </c>
      <c r="M355" s="115"/>
      <c r="N35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5" s="7"/>
      <c r="P355" s="7"/>
      <c r="Q355" s="7"/>
      <c r="R355" s="7"/>
      <c r="S355" s="7"/>
      <c r="T355" s="7"/>
      <c r="U355" s="7"/>
      <c r="V35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5" s="20" t="str">
        <f>IFERROR(Table143[[#This Row],[BASE PRICE PER ITEM2]]*Table143[[#This Row],[TOTAL BASE STOCK QUANTITY]],"")</f>
        <v/>
      </c>
      <c r="X355" s="20" t="str">
        <f>IFERROR(Table143[[#This Row],[LAST SALE PRICE PER ITEM]]*Table143[[#This Row],[TOTAL BASE STOCK QUANTITY]], "")</f>
        <v/>
      </c>
      <c r="Y355" s="6" t="str">
        <f>IF(O355="",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5" s="22" t="str">
        <f>IFERROR(Table143[[#This Row],[SALE PRICE PER ITEM]]*Table143[[#This Row],[TOTAL REMAINING STOCK QUANTITY]],"")</f>
        <v/>
      </c>
      <c r="AH355" s="27"/>
    </row>
    <row r="356" spans="2:34" ht="18.600000000000001" thickBot="1" x14ac:dyDescent="0.3">
      <c r="B356" s="34" t="s">
        <v>820</v>
      </c>
      <c r="C356" s="11"/>
      <c r="D356" s="87" t="str">
        <f>IF(Table143[[#This Row],[TOTAL BASE STOCK QUANTITY]]= "", "", IF(Table143[[#This Row],[TOTAL BASE STOCK QUANTITY]] &lt;1,"Out of Stock","Avaliable"))</f>
        <v/>
      </c>
      <c r="E356" s="24"/>
      <c r="F356" s="24"/>
      <c r="G356" s="11"/>
      <c r="H356" s="95"/>
      <c r="I356" s="102"/>
      <c r="J356" s="120"/>
      <c r="K35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6" s="72" t="str">
        <f>IFERROR(IF(NOT(ISBLANK(Table143[[#This Row],[BASE PRICE PER ITEM2]])), Table143[[#This Row],[BASE PRICE PER ITEM2]] + $M$2, ""), "")</f>
        <v/>
      </c>
      <c r="M356" s="115"/>
      <c r="N35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6" s="7"/>
      <c r="P356" s="7"/>
      <c r="Q356" s="7"/>
      <c r="R356" s="7"/>
      <c r="S356" s="7"/>
      <c r="T356" s="7"/>
      <c r="U356" s="7"/>
      <c r="V35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6" s="20" t="str">
        <f>IFERROR(Table143[[#This Row],[BASE PRICE PER ITEM2]]*Table143[[#This Row],[TOTAL BASE STOCK QUANTITY]],"")</f>
        <v/>
      </c>
      <c r="X356" s="20" t="str">
        <f>IFERROR(Table143[[#This Row],[LAST SALE PRICE PER ITEM]]*Table143[[#This Row],[TOTAL BASE STOCK QUANTITY]], "")</f>
        <v/>
      </c>
      <c r="Y356" s="6" t="str">
        <f>IF(O356="",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6" s="22" t="str">
        <f>IFERROR(Table143[[#This Row],[SALE PRICE PER ITEM]]*Table143[[#This Row],[TOTAL REMAINING STOCK QUANTITY]],"")</f>
        <v/>
      </c>
      <c r="AH356" s="27"/>
    </row>
    <row r="357" spans="2:34" ht="18.600000000000001" thickBot="1" x14ac:dyDescent="0.3">
      <c r="B357" s="34" t="s">
        <v>821</v>
      </c>
      <c r="C357" s="11"/>
      <c r="D357" s="87" t="str">
        <f>IF(Table143[[#This Row],[TOTAL BASE STOCK QUANTITY]]= "", "", IF(Table143[[#This Row],[TOTAL BASE STOCK QUANTITY]] &lt;1,"Out of Stock","Avaliable"))</f>
        <v/>
      </c>
      <c r="E357" s="24"/>
      <c r="F357" s="24"/>
      <c r="G357" s="11"/>
      <c r="H357" s="95"/>
      <c r="I357" s="102"/>
      <c r="J357" s="120"/>
      <c r="K35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7" s="72" t="str">
        <f>IFERROR(IF(NOT(ISBLANK(Table143[[#This Row],[BASE PRICE PER ITEM2]])), Table143[[#This Row],[BASE PRICE PER ITEM2]] + $M$2, ""), "")</f>
        <v/>
      </c>
      <c r="M357" s="115"/>
      <c r="N35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7" s="7"/>
      <c r="P357" s="7"/>
      <c r="Q357" s="7"/>
      <c r="R357" s="7"/>
      <c r="S357" s="7"/>
      <c r="T357" s="7"/>
      <c r="U357" s="7"/>
      <c r="V35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7" s="20" t="str">
        <f>IFERROR(Table143[[#This Row],[BASE PRICE PER ITEM2]]*Table143[[#This Row],[TOTAL BASE STOCK QUANTITY]],"")</f>
        <v/>
      </c>
      <c r="X357" s="20" t="str">
        <f>IFERROR(Table143[[#This Row],[LAST SALE PRICE PER ITEM]]*Table143[[#This Row],[TOTAL BASE STOCK QUANTITY]], "")</f>
        <v/>
      </c>
      <c r="Y357" s="6" t="str">
        <f>IF(O357="",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7" s="22" t="str">
        <f>IFERROR(Table143[[#This Row],[SALE PRICE PER ITEM]]*Table143[[#This Row],[TOTAL REMAINING STOCK QUANTITY]],"")</f>
        <v/>
      </c>
      <c r="AH357" s="27"/>
    </row>
    <row r="358" spans="2:34" ht="18.600000000000001" thickBot="1" x14ac:dyDescent="0.3">
      <c r="B358" s="34" t="s">
        <v>822</v>
      </c>
      <c r="C358" s="11"/>
      <c r="D358" s="87" t="str">
        <f>IF(Table143[[#This Row],[TOTAL BASE STOCK QUANTITY]]= "", "", IF(Table143[[#This Row],[TOTAL BASE STOCK QUANTITY]] &lt;1,"Out of Stock","Avaliable"))</f>
        <v/>
      </c>
      <c r="E358" s="24"/>
      <c r="F358" s="24"/>
      <c r="G358" s="11"/>
      <c r="H358" s="95"/>
      <c r="I358" s="102"/>
      <c r="J358" s="120"/>
      <c r="K35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8" s="72" t="str">
        <f>IFERROR(IF(NOT(ISBLANK(Table143[[#This Row],[BASE PRICE PER ITEM2]])), Table143[[#This Row],[BASE PRICE PER ITEM2]] + $M$2, ""), "")</f>
        <v/>
      </c>
      <c r="M358" s="115"/>
      <c r="N35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8" s="7"/>
      <c r="P358" s="7"/>
      <c r="Q358" s="7"/>
      <c r="R358" s="7"/>
      <c r="S358" s="7"/>
      <c r="T358" s="7"/>
      <c r="U358" s="7"/>
      <c r="V35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8" s="20" t="str">
        <f>IFERROR(Table143[[#This Row],[BASE PRICE PER ITEM2]]*Table143[[#This Row],[TOTAL BASE STOCK QUANTITY]],"")</f>
        <v/>
      </c>
      <c r="X358" s="20" t="str">
        <f>IFERROR(Table143[[#This Row],[LAST SALE PRICE PER ITEM]]*Table143[[#This Row],[TOTAL BASE STOCK QUANTITY]], "")</f>
        <v/>
      </c>
      <c r="Y358" s="6" t="str">
        <f>IF(O358="",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8" s="22" t="str">
        <f>IFERROR(Table143[[#This Row],[SALE PRICE PER ITEM]]*Table143[[#This Row],[TOTAL REMAINING STOCK QUANTITY]],"")</f>
        <v/>
      </c>
      <c r="AH358" s="27"/>
    </row>
    <row r="359" spans="2:34" ht="18.600000000000001" thickBot="1" x14ac:dyDescent="0.3">
      <c r="B359" s="34" t="s">
        <v>823</v>
      </c>
      <c r="C359" s="11"/>
      <c r="D359" s="87" t="str">
        <f>IF(Table143[[#This Row],[TOTAL BASE STOCK QUANTITY]]= "", "", IF(Table143[[#This Row],[TOTAL BASE STOCK QUANTITY]] &lt;1,"Out of Stock","Avaliable"))</f>
        <v/>
      </c>
      <c r="E359" s="24"/>
      <c r="F359" s="24"/>
      <c r="G359" s="11"/>
      <c r="H359" s="95"/>
      <c r="I359" s="102"/>
      <c r="J359" s="120"/>
      <c r="K35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59" s="72" t="str">
        <f>IFERROR(IF(NOT(ISBLANK(Table143[[#This Row],[BASE PRICE PER ITEM2]])), Table143[[#This Row],[BASE PRICE PER ITEM2]] + $M$2, ""), "")</f>
        <v/>
      </c>
      <c r="M359" s="115"/>
      <c r="N35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59" s="7"/>
      <c r="P359" s="7"/>
      <c r="Q359" s="7"/>
      <c r="R359" s="7"/>
      <c r="S359" s="7"/>
      <c r="T359" s="7"/>
      <c r="U359" s="7"/>
      <c r="V35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59" s="20" t="str">
        <f>IFERROR(Table143[[#This Row],[BASE PRICE PER ITEM2]]*Table143[[#This Row],[TOTAL BASE STOCK QUANTITY]],"")</f>
        <v/>
      </c>
      <c r="X359" s="20" t="str">
        <f>IFERROR(Table143[[#This Row],[LAST SALE PRICE PER ITEM]]*Table143[[#This Row],[TOTAL BASE STOCK QUANTITY]], "")</f>
        <v/>
      </c>
      <c r="Y359" s="6" t="str">
        <f>IF(O359="",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5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5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5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5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5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5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5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59" s="22" t="str">
        <f>IFERROR(Table143[[#This Row],[SALE PRICE PER ITEM]]*Table143[[#This Row],[TOTAL REMAINING STOCK QUANTITY]],"")</f>
        <v/>
      </c>
      <c r="AH359" s="27"/>
    </row>
    <row r="360" spans="2:34" ht="18.600000000000001" thickBot="1" x14ac:dyDescent="0.3">
      <c r="B360" s="34" t="s">
        <v>824</v>
      </c>
      <c r="C360" s="11"/>
      <c r="D360" s="87" t="str">
        <f>IF(Table143[[#This Row],[TOTAL BASE STOCK QUANTITY]]= "", "", IF(Table143[[#This Row],[TOTAL BASE STOCK QUANTITY]] &lt;1,"Out of Stock","Avaliable"))</f>
        <v/>
      </c>
      <c r="E360" s="24"/>
      <c r="F360" s="24"/>
      <c r="G360" s="11"/>
      <c r="H360" s="95"/>
      <c r="I360" s="102"/>
      <c r="J360" s="120"/>
      <c r="K36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0" s="72" t="str">
        <f>IFERROR(IF(NOT(ISBLANK(Table143[[#This Row],[BASE PRICE PER ITEM2]])), Table143[[#This Row],[BASE PRICE PER ITEM2]] + $M$2, ""), "")</f>
        <v/>
      </c>
      <c r="M360" s="115"/>
      <c r="N36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0" s="7"/>
      <c r="P360" s="7"/>
      <c r="Q360" s="7"/>
      <c r="R360" s="7"/>
      <c r="S360" s="7"/>
      <c r="T360" s="7"/>
      <c r="U360" s="7"/>
      <c r="V36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0" s="20" t="str">
        <f>IFERROR(Table143[[#This Row],[BASE PRICE PER ITEM2]]*Table143[[#This Row],[TOTAL BASE STOCK QUANTITY]],"")</f>
        <v/>
      </c>
      <c r="X360" s="20" t="str">
        <f>IFERROR(Table143[[#This Row],[LAST SALE PRICE PER ITEM]]*Table143[[#This Row],[TOTAL BASE STOCK QUANTITY]], "")</f>
        <v/>
      </c>
      <c r="Y360" s="6" t="str">
        <f>IF(O360="",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0" s="22" t="str">
        <f>IFERROR(Table143[[#This Row],[SALE PRICE PER ITEM]]*Table143[[#This Row],[TOTAL REMAINING STOCK QUANTITY]],"")</f>
        <v/>
      </c>
      <c r="AH360" s="27"/>
    </row>
    <row r="361" spans="2:34" ht="18.600000000000001" thickBot="1" x14ac:dyDescent="0.3">
      <c r="B361" s="34" t="s">
        <v>825</v>
      </c>
      <c r="C361" s="11"/>
      <c r="D361" s="87" t="str">
        <f>IF(Table143[[#This Row],[TOTAL BASE STOCK QUANTITY]]= "", "", IF(Table143[[#This Row],[TOTAL BASE STOCK QUANTITY]] &lt;1,"Out of Stock","Avaliable"))</f>
        <v/>
      </c>
      <c r="E361" s="24"/>
      <c r="F361" s="24"/>
      <c r="G361" s="11"/>
      <c r="H361" s="95"/>
      <c r="I361" s="102"/>
      <c r="J361" s="120"/>
      <c r="K36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1" s="72" t="str">
        <f>IFERROR(IF(NOT(ISBLANK(Table143[[#This Row],[BASE PRICE PER ITEM2]])), Table143[[#This Row],[BASE PRICE PER ITEM2]] + $M$2, ""), "")</f>
        <v/>
      </c>
      <c r="M361" s="115"/>
      <c r="N36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1" s="7"/>
      <c r="P361" s="7"/>
      <c r="Q361" s="7"/>
      <c r="R361" s="7"/>
      <c r="S361" s="7"/>
      <c r="T361" s="7"/>
      <c r="U361" s="7"/>
      <c r="V36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1" s="20" t="str">
        <f>IFERROR(Table143[[#This Row],[BASE PRICE PER ITEM2]]*Table143[[#This Row],[TOTAL BASE STOCK QUANTITY]],"")</f>
        <v/>
      </c>
      <c r="X361" s="20" t="str">
        <f>IFERROR(Table143[[#This Row],[LAST SALE PRICE PER ITEM]]*Table143[[#This Row],[TOTAL BASE STOCK QUANTITY]], "")</f>
        <v/>
      </c>
      <c r="Y361" s="6" t="str">
        <f>IF(O361="",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1" s="22" t="str">
        <f>IFERROR(Table143[[#This Row],[SALE PRICE PER ITEM]]*Table143[[#This Row],[TOTAL REMAINING STOCK QUANTITY]],"")</f>
        <v/>
      </c>
      <c r="AH361" s="27"/>
    </row>
    <row r="362" spans="2:34" ht="18.600000000000001" thickBot="1" x14ac:dyDescent="0.3">
      <c r="B362" s="34" t="s">
        <v>826</v>
      </c>
      <c r="C362" s="11"/>
      <c r="D362" s="87" t="str">
        <f>IF(Table143[[#This Row],[TOTAL BASE STOCK QUANTITY]]= "", "", IF(Table143[[#This Row],[TOTAL BASE STOCK QUANTITY]] &lt;1,"Out of Stock","Avaliable"))</f>
        <v/>
      </c>
      <c r="E362" s="24"/>
      <c r="F362" s="24"/>
      <c r="G362" s="11"/>
      <c r="H362" s="95"/>
      <c r="I362" s="102"/>
      <c r="J362" s="120"/>
      <c r="K36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2" s="72" t="str">
        <f>IFERROR(IF(NOT(ISBLANK(Table143[[#This Row],[BASE PRICE PER ITEM2]])), Table143[[#This Row],[BASE PRICE PER ITEM2]] + $M$2, ""), "")</f>
        <v/>
      </c>
      <c r="M362" s="115"/>
      <c r="N36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2" s="7"/>
      <c r="P362" s="7"/>
      <c r="Q362" s="7"/>
      <c r="R362" s="7"/>
      <c r="S362" s="7"/>
      <c r="T362" s="7"/>
      <c r="U362" s="7"/>
      <c r="V36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2" s="20" t="str">
        <f>IFERROR(Table143[[#This Row],[BASE PRICE PER ITEM2]]*Table143[[#This Row],[TOTAL BASE STOCK QUANTITY]],"")</f>
        <v/>
      </c>
      <c r="X362" s="20" t="str">
        <f>IFERROR(Table143[[#This Row],[LAST SALE PRICE PER ITEM]]*Table143[[#This Row],[TOTAL BASE STOCK QUANTITY]], "")</f>
        <v/>
      </c>
      <c r="Y362" s="6" t="str">
        <f>IF(O362="",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2" s="22" t="str">
        <f>IFERROR(Table143[[#This Row],[SALE PRICE PER ITEM]]*Table143[[#This Row],[TOTAL REMAINING STOCK QUANTITY]],"")</f>
        <v/>
      </c>
      <c r="AH362" s="27"/>
    </row>
    <row r="363" spans="2:34" ht="18.600000000000001" thickBot="1" x14ac:dyDescent="0.3">
      <c r="B363" s="34" t="s">
        <v>827</v>
      </c>
      <c r="C363" s="11"/>
      <c r="D363" s="87" t="str">
        <f>IF(Table143[[#This Row],[TOTAL BASE STOCK QUANTITY]]= "", "", IF(Table143[[#This Row],[TOTAL BASE STOCK QUANTITY]] &lt;1,"Out of Stock","Avaliable"))</f>
        <v/>
      </c>
      <c r="E363" s="24"/>
      <c r="F363" s="24"/>
      <c r="G363" s="11"/>
      <c r="H363" s="95"/>
      <c r="I363" s="102"/>
      <c r="J363" s="120"/>
      <c r="K36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3" s="72" t="str">
        <f>IFERROR(IF(NOT(ISBLANK(Table143[[#This Row],[BASE PRICE PER ITEM2]])), Table143[[#This Row],[BASE PRICE PER ITEM2]] + $M$2, ""), "")</f>
        <v/>
      </c>
      <c r="M363" s="115"/>
      <c r="N36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3" s="7"/>
      <c r="P363" s="7"/>
      <c r="Q363" s="7"/>
      <c r="R363" s="7"/>
      <c r="S363" s="7"/>
      <c r="T363" s="7"/>
      <c r="U363" s="7"/>
      <c r="V36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3" s="20" t="str">
        <f>IFERROR(Table143[[#This Row],[BASE PRICE PER ITEM2]]*Table143[[#This Row],[TOTAL BASE STOCK QUANTITY]],"")</f>
        <v/>
      </c>
      <c r="X363" s="20" t="str">
        <f>IFERROR(Table143[[#This Row],[LAST SALE PRICE PER ITEM]]*Table143[[#This Row],[TOTAL BASE STOCK QUANTITY]], "")</f>
        <v/>
      </c>
      <c r="Y363" s="6" t="str">
        <f>IF(O363="",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3" s="22" t="str">
        <f>IFERROR(Table143[[#This Row],[SALE PRICE PER ITEM]]*Table143[[#This Row],[TOTAL REMAINING STOCK QUANTITY]],"")</f>
        <v/>
      </c>
      <c r="AH363" s="27"/>
    </row>
    <row r="364" spans="2:34" ht="18.600000000000001" thickBot="1" x14ac:dyDescent="0.3">
      <c r="B364" s="34" t="s">
        <v>828</v>
      </c>
      <c r="C364" s="11"/>
      <c r="D364" s="87" t="str">
        <f>IF(Table143[[#This Row],[TOTAL BASE STOCK QUANTITY]]= "", "", IF(Table143[[#This Row],[TOTAL BASE STOCK QUANTITY]] &lt;1,"Out of Stock","Avaliable"))</f>
        <v/>
      </c>
      <c r="E364" s="24"/>
      <c r="F364" s="24"/>
      <c r="G364" s="11"/>
      <c r="H364" s="95"/>
      <c r="I364" s="102"/>
      <c r="J364" s="120"/>
      <c r="K36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4" s="72" t="str">
        <f>IFERROR(IF(NOT(ISBLANK(Table143[[#This Row],[BASE PRICE PER ITEM2]])), Table143[[#This Row],[BASE PRICE PER ITEM2]] + $M$2, ""), "")</f>
        <v/>
      </c>
      <c r="M364" s="115"/>
      <c r="N36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4" s="7"/>
      <c r="P364" s="7"/>
      <c r="Q364" s="7"/>
      <c r="R364" s="7"/>
      <c r="S364" s="7"/>
      <c r="T364" s="7"/>
      <c r="U364" s="7"/>
      <c r="V36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4" s="20" t="str">
        <f>IFERROR(Table143[[#This Row],[BASE PRICE PER ITEM2]]*Table143[[#This Row],[TOTAL BASE STOCK QUANTITY]],"")</f>
        <v/>
      </c>
      <c r="X364" s="20" t="str">
        <f>IFERROR(Table143[[#This Row],[LAST SALE PRICE PER ITEM]]*Table143[[#This Row],[TOTAL BASE STOCK QUANTITY]], "")</f>
        <v/>
      </c>
      <c r="Y364" s="6" t="str">
        <f>IF(O364="",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4" s="22" t="str">
        <f>IFERROR(Table143[[#This Row],[SALE PRICE PER ITEM]]*Table143[[#This Row],[TOTAL REMAINING STOCK QUANTITY]],"")</f>
        <v/>
      </c>
      <c r="AH364" s="27"/>
    </row>
    <row r="365" spans="2:34" ht="18.600000000000001" thickBot="1" x14ac:dyDescent="0.3">
      <c r="B365" s="34" t="s">
        <v>829</v>
      </c>
      <c r="C365" s="11"/>
      <c r="D365" s="87" t="str">
        <f>IF(Table143[[#This Row],[TOTAL BASE STOCK QUANTITY]]= "", "", IF(Table143[[#This Row],[TOTAL BASE STOCK QUANTITY]] &lt;1,"Out of Stock","Avaliable"))</f>
        <v/>
      </c>
      <c r="E365" s="24"/>
      <c r="F365" s="24"/>
      <c r="G365" s="11"/>
      <c r="H365" s="95"/>
      <c r="I365" s="102"/>
      <c r="J365" s="120"/>
      <c r="K36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5" s="72" t="str">
        <f>IFERROR(IF(NOT(ISBLANK(Table143[[#This Row],[BASE PRICE PER ITEM2]])), Table143[[#This Row],[BASE PRICE PER ITEM2]] + $M$2, ""), "")</f>
        <v/>
      </c>
      <c r="M365" s="115"/>
      <c r="N36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5" s="7"/>
      <c r="P365" s="7"/>
      <c r="Q365" s="7"/>
      <c r="R365" s="7"/>
      <c r="S365" s="7"/>
      <c r="T365" s="7"/>
      <c r="U365" s="7"/>
      <c r="V36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5" s="20" t="str">
        <f>IFERROR(Table143[[#This Row],[BASE PRICE PER ITEM2]]*Table143[[#This Row],[TOTAL BASE STOCK QUANTITY]],"")</f>
        <v/>
      </c>
      <c r="X365" s="20" t="str">
        <f>IFERROR(Table143[[#This Row],[LAST SALE PRICE PER ITEM]]*Table143[[#This Row],[TOTAL BASE STOCK QUANTITY]], "")</f>
        <v/>
      </c>
      <c r="Y365" s="6" t="str">
        <f>IF(O365="",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5" s="22" t="str">
        <f>IFERROR(Table143[[#This Row],[SALE PRICE PER ITEM]]*Table143[[#This Row],[TOTAL REMAINING STOCK QUANTITY]],"")</f>
        <v/>
      </c>
      <c r="AH365" s="27"/>
    </row>
    <row r="366" spans="2:34" ht="18.600000000000001" thickBot="1" x14ac:dyDescent="0.3">
      <c r="B366" s="34" t="s">
        <v>830</v>
      </c>
      <c r="C366" s="11"/>
      <c r="D366" s="87" t="str">
        <f>IF(Table143[[#This Row],[TOTAL BASE STOCK QUANTITY]]= "", "", IF(Table143[[#This Row],[TOTAL BASE STOCK QUANTITY]] &lt;1,"Out of Stock","Avaliable"))</f>
        <v/>
      </c>
      <c r="E366" s="24"/>
      <c r="F366" s="24"/>
      <c r="G366" s="11"/>
      <c r="H366" s="95"/>
      <c r="I366" s="102"/>
      <c r="J366" s="120"/>
      <c r="K36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6" s="72" t="str">
        <f>IFERROR(IF(NOT(ISBLANK(Table143[[#This Row],[BASE PRICE PER ITEM2]])), Table143[[#This Row],[BASE PRICE PER ITEM2]] + $M$2, ""), "")</f>
        <v/>
      </c>
      <c r="M366" s="115"/>
      <c r="N36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6" s="7"/>
      <c r="P366" s="7"/>
      <c r="Q366" s="7"/>
      <c r="R366" s="7"/>
      <c r="S366" s="7"/>
      <c r="T366" s="7"/>
      <c r="U366" s="7"/>
      <c r="V36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6" s="20" t="str">
        <f>IFERROR(Table143[[#This Row],[BASE PRICE PER ITEM2]]*Table143[[#This Row],[TOTAL BASE STOCK QUANTITY]],"")</f>
        <v/>
      </c>
      <c r="X366" s="20" t="str">
        <f>IFERROR(Table143[[#This Row],[LAST SALE PRICE PER ITEM]]*Table143[[#This Row],[TOTAL BASE STOCK QUANTITY]], "")</f>
        <v/>
      </c>
      <c r="Y366" s="6" t="str">
        <f>IF(O366="",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6" s="22" t="str">
        <f>IFERROR(Table143[[#This Row],[SALE PRICE PER ITEM]]*Table143[[#This Row],[TOTAL REMAINING STOCK QUANTITY]],"")</f>
        <v/>
      </c>
      <c r="AH366" s="27"/>
    </row>
    <row r="367" spans="2:34" ht="18.600000000000001" thickBot="1" x14ac:dyDescent="0.3">
      <c r="B367" s="34" t="s">
        <v>831</v>
      </c>
      <c r="C367" s="11"/>
      <c r="D367" s="87" t="str">
        <f>IF(Table143[[#This Row],[TOTAL BASE STOCK QUANTITY]]= "", "", IF(Table143[[#This Row],[TOTAL BASE STOCK QUANTITY]] &lt;1,"Out of Stock","Avaliable"))</f>
        <v/>
      </c>
      <c r="E367" s="24"/>
      <c r="F367" s="24"/>
      <c r="G367" s="11"/>
      <c r="H367" s="95"/>
      <c r="I367" s="102"/>
      <c r="J367" s="120"/>
      <c r="K36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7" s="72" t="str">
        <f>IFERROR(IF(NOT(ISBLANK(Table143[[#This Row],[BASE PRICE PER ITEM2]])), Table143[[#This Row],[BASE PRICE PER ITEM2]] + $M$2, ""), "")</f>
        <v/>
      </c>
      <c r="M367" s="115"/>
      <c r="N36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7" s="7"/>
      <c r="P367" s="7"/>
      <c r="Q367" s="7"/>
      <c r="R367" s="7"/>
      <c r="S367" s="7"/>
      <c r="T367" s="7"/>
      <c r="U367" s="7"/>
      <c r="V36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7" s="20" t="str">
        <f>IFERROR(Table143[[#This Row],[BASE PRICE PER ITEM2]]*Table143[[#This Row],[TOTAL BASE STOCK QUANTITY]],"")</f>
        <v/>
      </c>
      <c r="X367" s="20" t="str">
        <f>IFERROR(Table143[[#This Row],[LAST SALE PRICE PER ITEM]]*Table143[[#This Row],[TOTAL BASE STOCK QUANTITY]], "")</f>
        <v/>
      </c>
      <c r="Y367" s="6" t="str">
        <f>IF(O367="",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7" s="22" t="str">
        <f>IFERROR(Table143[[#This Row],[SALE PRICE PER ITEM]]*Table143[[#This Row],[TOTAL REMAINING STOCK QUANTITY]],"")</f>
        <v/>
      </c>
      <c r="AH367" s="27"/>
    </row>
    <row r="368" spans="2:34" ht="18.600000000000001" thickBot="1" x14ac:dyDescent="0.3">
      <c r="B368" s="34" t="s">
        <v>832</v>
      </c>
      <c r="C368" s="11"/>
      <c r="D368" s="87" t="str">
        <f>IF(Table143[[#This Row],[TOTAL BASE STOCK QUANTITY]]= "", "", IF(Table143[[#This Row],[TOTAL BASE STOCK QUANTITY]] &lt;1,"Out of Stock","Avaliable"))</f>
        <v/>
      </c>
      <c r="E368" s="24"/>
      <c r="F368" s="24"/>
      <c r="G368" s="11"/>
      <c r="H368" s="95"/>
      <c r="I368" s="102"/>
      <c r="J368" s="120"/>
      <c r="K36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8" s="72" t="str">
        <f>IFERROR(IF(NOT(ISBLANK(Table143[[#This Row],[BASE PRICE PER ITEM2]])), Table143[[#This Row],[BASE PRICE PER ITEM2]] + $M$2, ""), "")</f>
        <v/>
      </c>
      <c r="M368" s="115"/>
      <c r="N36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8" s="7"/>
      <c r="P368" s="7"/>
      <c r="Q368" s="7"/>
      <c r="R368" s="7"/>
      <c r="S368" s="7"/>
      <c r="T368" s="7"/>
      <c r="U368" s="7"/>
      <c r="V36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8" s="20" t="str">
        <f>IFERROR(Table143[[#This Row],[BASE PRICE PER ITEM2]]*Table143[[#This Row],[TOTAL BASE STOCK QUANTITY]],"")</f>
        <v/>
      </c>
      <c r="X368" s="20" t="str">
        <f>IFERROR(Table143[[#This Row],[LAST SALE PRICE PER ITEM]]*Table143[[#This Row],[TOTAL BASE STOCK QUANTITY]], "")</f>
        <v/>
      </c>
      <c r="Y368" s="6" t="str">
        <f>IF(O368="",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8" s="22" t="str">
        <f>IFERROR(Table143[[#This Row],[SALE PRICE PER ITEM]]*Table143[[#This Row],[TOTAL REMAINING STOCK QUANTITY]],"")</f>
        <v/>
      </c>
      <c r="AH368" s="27"/>
    </row>
    <row r="369" spans="2:34" ht="18.600000000000001" thickBot="1" x14ac:dyDescent="0.3">
      <c r="B369" s="34" t="s">
        <v>833</v>
      </c>
      <c r="C369" s="11"/>
      <c r="D369" s="87" t="str">
        <f>IF(Table143[[#This Row],[TOTAL BASE STOCK QUANTITY]]= "", "", IF(Table143[[#This Row],[TOTAL BASE STOCK QUANTITY]] &lt;1,"Out of Stock","Avaliable"))</f>
        <v/>
      </c>
      <c r="E369" s="24"/>
      <c r="F369" s="24"/>
      <c r="G369" s="11"/>
      <c r="H369" s="95"/>
      <c r="I369" s="102"/>
      <c r="J369" s="120"/>
      <c r="K36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69" s="72" t="str">
        <f>IFERROR(IF(NOT(ISBLANK(Table143[[#This Row],[BASE PRICE PER ITEM2]])), Table143[[#This Row],[BASE PRICE PER ITEM2]] + $M$2, ""), "")</f>
        <v/>
      </c>
      <c r="M369" s="115"/>
      <c r="N36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69" s="7"/>
      <c r="P369" s="7"/>
      <c r="Q369" s="7"/>
      <c r="R369" s="7"/>
      <c r="S369" s="7"/>
      <c r="T369" s="7"/>
      <c r="U369" s="7"/>
      <c r="V36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69" s="20" t="str">
        <f>IFERROR(Table143[[#This Row],[BASE PRICE PER ITEM2]]*Table143[[#This Row],[TOTAL BASE STOCK QUANTITY]],"")</f>
        <v/>
      </c>
      <c r="X369" s="20" t="str">
        <f>IFERROR(Table143[[#This Row],[LAST SALE PRICE PER ITEM]]*Table143[[#This Row],[TOTAL BASE STOCK QUANTITY]], "")</f>
        <v/>
      </c>
      <c r="Y369" s="6" t="str">
        <f>IF(O369="",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6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6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6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6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6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6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6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69" s="22" t="str">
        <f>IFERROR(Table143[[#This Row],[SALE PRICE PER ITEM]]*Table143[[#This Row],[TOTAL REMAINING STOCK QUANTITY]],"")</f>
        <v/>
      </c>
      <c r="AH369" s="27"/>
    </row>
    <row r="370" spans="2:34" ht="18.600000000000001" thickBot="1" x14ac:dyDescent="0.3">
      <c r="B370" s="34" t="s">
        <v>834</v>
      </c>
      <c r="C370" s="11"/>
      <c r="D370" s="87" t="str">
        <f>IF(Table143[[#This Row],[TOTAL BASE STOCK QUANTITY]]= "", "", IF(Table143[[#This Row],[TOTAL BASE STOCK QUANTITY]] &lt;1,"Out of Stock","Avaliable"))</f>
        <v/>
      </c>
      <c r="E370" s="24"/>
      <c r="F370" s="24"/>
      <c r="G370" s="11"/>
      <c r="H370" s="95"/>
      <c r="I370" s="102"/>
      <c r="J370" s="120"/>
      <c r="K37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0" s="72" t="str">
        <f>IFERROR(IF(NOT(ISBLANK(Table143[[#This Row],[BASE PRICE PER ITEM2]])), Table143[[#This Row],[BASE PRICE PER ITEM2]] + $M$2, ""), "")</f>
        <v/>
      </c>
      <c r="M370" s="115"/>
      <c r="N37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0" s="7"/>
      <c r="P370" s="7"/>
      <c r="Q370" s="7"/>
      <c r="R370" s="7"/>
      <c r="S370" s="7"/>
      <c r="T370" s="7"/>
      <c r="U370" s="7"/>
      <c r="V37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0" s="20" t="str">
        <f>IFERROR(Table143[[#This Row],[BASE PRICE PER ITEM2]]*Table143[[#This Row],[TOTAL BASE STOCK QUANTITY]],"")</f>
        <v/>
      </c>
      <c r="X370" s="20" t="str">
        <f>IFERROR(Table143[[#This Row],[LAST SALE PRICE PER ITEM]]*Table143[[#This Row],[TOTAL BASE STOCK QUANTITY]], "")</f>
        <v/>
      </c>
      <c r="Y370" s="6" t="str">
        <f>IF(O370="",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0" s="22" t="str">
        <f>IFERROR(Table143[[#This Row],[SALE PRICE PER ITEM]]*Table143[[#This Row],[TOTAL REMAINING STOCK QUANTITY]],"")</f>
        <v/>
      </c>
      <c r="AH370" s="27"/>
    </row>
    <row r="371" spans="2:34" ht="18.600000000000001" thickBot="1" x14ac:dyDescent="0.3">
      <c r="B371" s="34" t="s">
        <v>835</v>
      </c>
      <c r="C371" s="11"/>
      <c r="D371" s="87" t="str">
        <f>IF(Table143[[#This Row],[TOTAL BASE STOCK QUANTITY]]= "", "", IF(Table143[[#This Row],[TOTAL BASE STOCK QUANTITY]] &lt;1,"Out of Stock","Avaliable"))</f>
        <v/>
      </c>
      <c r="E371" s="24"/>
      <c r="F371" s="24"/>
      <c r="G371" s="11"/>
      <c r="H371" s="95"/>
      <c r="I371" s="102"/>
      <c r="J371" s="120"/>
      <c r="K37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1" s="72" t="str">
        <f>IFERROR(IF(NOT(ISBLANK(Table143[[#This Row],[BASE PRICE PER ITEM2]])), Table143[[#This Row],[BASE PRICE PER ITEM2]] + $M$2, ""), "")</f>
        <v/>
      </c>
      <c r="M371" s="115"/>
      <c r="N37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1" s="7"/>
      <c r="P371" s="7"/>
      <c r="Q371" s="7"/>
      <c r="R371" s="7"/>
      <c r="S371" s="7"/>
      <c r="T371" s="7"/>
      <c r="U371" s="7"/>
      <c r="V37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1" s="20" t="str">
        <f>IFERROR(Table143[[#This Row],[BASE PRICE PER ITEM2]]*Table143[[#This Row],[TOTAL BASE STOCK QUANTITY]],"")</f>
        <v/>
      </c>
      <c r="X371" s="20" t="str">
        <f>IFERROR(Table143[[#This Row],[LAST SALE PRICE PER ITEM]]*Table143[[#This Row],[TOTAL BASE STOCK QUANTITY]], "")</f>
        <v/>
      </c>
      <c r="Y371" s="6" t="str">
        <f>IF(O371="",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1" s="22" t="str">
        <f>IFERROR(Table143[[#This Row],[SALE PRICE PER ITEM]]*Table143[[#This Row],[TOTAL REMAINING STOCK QUANTITY]],"")</f>
        <v/>
      </c>
      <c r="AH371" s="27"/>
    </row>
    <row r="372" spans="2:34" ht="18.600000000000001" thickBot="1" x14ac:dyDescent="0.3">
      <c r="B372" s="34" t="s">
        <v>836</v>
      </c>
      <c r="C372" s="11"/>
      <c r="D372" s="87" t="str">
        <f>IF(Table143[[#This Row],[TOTAL BASE STOCK QUANTITY]]= "", "", IF(Table143[[#This Row],[TOTAL BASE STOCK QUANTITY]] &lt;1,"Out of Stock","Avaliable"))</f>
        <v/>
      </c>
      <c r="E372" s="24"/>
      <c r="F372" s="24"/>
      <c r="G372" s="11"/>
      <c r="H372" s="95"/>
      <c r="I372" s="102"/>
      <c r="J372" s="120"/>
      <c r="K37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2" s="72" t="str">
        <f>IFERROR(IF(NOT(ISBLANK(Table143[[#This Row],[BASE PRICE PER ITEM2]])), Table143[[#This Row],[BASE PRICE PER ITEM2]] + $M$2, ""), "")</f>
        <v/>
      </c>
      <c r="M372" s="115"/>
      <c r="N37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2" s="7"/>
      <c r="P372" s="7"/>
      <c r="Q372" s="7"/>
      <c r="R372" s="7"/>
      <c r="S372" s="7"/>
      <c r="T372" s="7"/>
      <c r="U372" s="7"/>
      <c r="V37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2" s="20" t="str">
        <f>IFERROR(Table143[[#This Row],[BASE PRICE PER ITEM2]]*Table143[[#This Row],[TOTAL BASE STOCK QUANTITY]],"")</f>
        <v/>
      </c>
      <c r="X372" s="20" t="str">
        <f>IFERROR(Table143[[#This Row],[LAST SALE PRICE PER ITEM]]*Table143[[#This Row],[TOTAL BASE STOCK QUANTITY]], "")</f>
        <v/>
      </c>
      <c r="Y372" s="6" t="str">
        <f>IF(O372="",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2" s="22" t="str">
        <f>IFERROR(Table143[[#This Row],[SALE PRICE PER ITEM]]*Table143[[#This Row],[TOTAL REMAINING STOCK QUANTITY]],"")</f>
        <v/>
      </c>
      <c r="AH372" s="27"/>
    </row>
    <row r="373" spans="2:34" ht="18.600000000000001" thickBot="1" x14ac:dyDescent="0.3">
      <c r="B373" s="34" t="s">
        <v>837</v>
      </c>
      <c r="C373" s="11"/>
      <c r="D373" s="87" t="str">
        <f>IF(Table143[[#This Row],[TOTAL BASE STOCK QUANTITY]]= "", "", IF(Table143[[#This Row],[TOTAL BASE STOCK QUANTITY]] &lt;1,"Out of Stock","Avaliable"))</f>
        <v/>
      </c>
      <c r="E373" s="24"/>
      <c r="F373" s="24"/>
      <c r="G373" s="11"/>
      <c r="H373" s="95"/>
      <c r="I373" s="102"/>
      <c r="J373" s="120"/>
      <c r="K37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3" s="72" t="str">
        <f>IFERROR(IF(NOT(ISBLANK(Table143[[#This Row],[BASE PRICE PER ITEM2]])), Table143[[#This Row],[BASE PRICE PER ITEM2]] + $M$2, ""), "")</f>
        <v/>
      </c>
      <c r="M373" s="115"/>
      <c r="N37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3" s="7"/>
      <c r="P373" s="7"/>
      <c r="Q373" s="7"/>
      <c r="R373" s="7"/>
      <c r="S373" s="7"/>
      <c r="T373" s="7"/>
      <c r="U373" s="7"/>
      <c r="V37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3" s="20" t="str">
        <f>IFERROR(Table143[[#This Row],[BASE PRICE PER ITEM2]]*Table143[[#This Row],[TOTAL BASE STOCK QUANTITY]],"")</f>
        <v/>
      </c>
      <c r="X373" s="20" t="str">
        <f>IFERROR(Table143[[#This Row],[LAST SALE PRICE PER ITEM]]*Table143[[#This Row],[TOTAL BASE STOCK QUANTITY]], "")</f>
        <v/>
      </c>
      <c r="Y373" s="6" t="str">
        <f>IF(O373="",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3" s="22" t="str">
        <f>IFERROR(Table143[[#This Row],[SALE PRICE PER ITEM]]*Table143[[#This Row],[TOTAL REMAINING STOCK QUANTITY]],"")</f>
        <v/>
      </c>
      <c r="AH373" s="27"/>
    </row>
    <row r="374" spans="2:34" ht="18.600000000000001" thickBot="1" x14ac:dyDescent="0.3">
      <c r="B374" s="34" t="s">
        <v>838</v>
      </c>
      <c r="C374" s="11"/>
      <c r="D374" s="87" t="str">
        <f>IF(Table143[[#This Row],[TOTAL BASE STOCK QUANTITY]]= "", "", IF(Table143[[#This Row],[TOTAL BASE STOCK QUANTITY]] &lt;1,"Out of Stock","Avaliable"))</f>
        <v/>
      </c>
      <c r="E374" s="24"/>
      <c r="F374" s="24"/>
      <c r="G374" s="11"/>
      <c r="H374" s="95"/>
      <c r="I374" s="102"/>
      <c r="J374" s="120"/>
      <c r="K37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4" s="72" t="str">
        <f>IFERROR(IF(NOT(ISBLANK(Table143[[#This Row],[BASE PRICE PER ITEM2]])), Table143[[#This Row],[BASE PRICE PER ITEM2]] + $M$2, ""), "")</f>
        <v/>
      </c>
      <c r="M374" s="115"/>
      <c r="N37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4" s="7"/>
      <c r="P374" s="7"/>
      <c r="Q374" s="7"/>
      <c r="R374" s="7"/>
      <c r="S374" s="7"/>
      <c r="T374" s="7"/>
      <c r="U374" s="7"/>
      <c r="V37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4" s="20" t="str">
        <f>IFERROR(Table143[[#This Row],[BASE PRICE PER ITEM2]]*Table143[[#This Row],[TOTAL BASE STOCK QUANTITY]],"")</f>
        <v/>
      </c>
      <c r="X374" s="20" t="str">
        <f>IFERROR(Table143[[#This Row],[LAST SALE PRICE PER ITEM]]*Table143[[#This Row],[TOTAL BASE STOCK QUANTITY]], "")</f>
        <v/>
      </c>
      <c r="Y374" s="6" t="str">
        <f>IF(O374="",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4" s="22" t="str">
        <f>IFERROR(Table143[[#This Row],[SALE PRICE PER ITEM]]*Table143[[#This Row],[TOTAL REMAINING STOCK QUANTITY]],"")</f>
        <v/>
      </c>
      <c r="AH374" s="27"/>
    </row>
    <row r="375" spans="2:34" ht="18.600000000000001" thickBot="1" x14ac:dyDescent="0.3">
      <c r="B375" s="34" t="s">
        <v>839</v>
      </c>
      <c r="C375" s="11"/>
      <c r="D375" s="87" t="str">
        <f>IF(Table143[[#This Row],[TOTAL BASE STOCK QUANTITY]]= "", "", IF(Table143[[#This Row],[TOTAL BASE STOCK QUANTITY]] &lt;1,"Out of Stock","Avaliable"))</f>
        <v/>
      </c>
      <c r="E375" s="24"/>
      <c r="F375" s="24"/>
      <c r="G375" s="11"/>
      <c r="H375" s="95"/>
      <c r="I375" s="102"/>
      <c r="J375" s="120"/>
      <c r="K37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5" s="72" t="str">
        <f>IFERROR(IF(NOT(ISBLANK(Table143[[#This Row],[BASE PRICE PER ITEM2]])), Table143[[#This Row],[BASE PRICE PER ITEM2]] + $M$2, ""), "")</f>
        <v/>
      </c>
      <c r="M375" s="115"/>
      <c r="N37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5" s="7"/>
      <c r="P375" s="7"/>
      <c r="Q375" s="7"/>
      <c r="R375" s="7"/>
      <c r="S375" s="7"/>
      <c r="T375" s="7"/>
      <c r="U375" s="7"/>
      <c r="V37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5" s="20" t="str">
        <f>IFERROR(Table143[[#This Row],[BASE PRICE PER ITEM2]]*Table143[[#This Row],[TOTAL BASE STOCK QUANTITY]],"")</f>
        <v/>
      </c>
      <c r="X375" s="20" t="str">
        <f>IFERROR(Table143[[#This Row],[LAST SALE PRICE PER ITEM]]*Table143[[#This Row],[TOTAL BASE STOCK QUANTITY]], "")</f>
        <v/>
      </c>
      <c r="Y375" s="6" t="str">
        <f>IF(O375="",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5" s="22" t="str">
        <f>IFERROR(Table143[[#This Row],[SALE PRICE PER ITEM]]*Table143[[#This Row],[TOTAL REMAINING STOCK QUANTITY]],"")</f>
        <v/>
      </c>
      <c r="AH375" s="27"/>
    </row>
    <row r="376" spans="2:34" ht="18.600000000000001" thickBot="1" x14ac:dyDescent="0.3">
      <c r="B376" s="34" t="s">
        <v>840</v>
      </c>
      <c r="C376" s="11"/>
      <c r="D376" s="87" t="str">
        <f>IF(Table143[[#This Row],[TOTAL BASE STOCK QUANTITY]]= "", "", IF(Table143[[#This Row],[TOTAL BASE STOCK QUANTITY]] &lt;1,"Out of Stock","Avaliable"))</f>
        <v/>
      </c>
      <c r="E376" s="24"/>
      <c r="F376" s="24"/>
      <c r="G376" s="11"/>
      <c r="H376" s="95"/>
      <c r="I376" s="102"/>
      <c r="J376" s="120"/>
      <c r="K37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6" s="72" t="str">
        <f>IFERROR(IF(NOT(ISBLANK(Table143[[#This Row],[BASE PRICE PER ITEM2]])), Table143[[#This Row],[BASE PRICE PER ITEM2]] + $M$2, ""), "")</f>
        <v/>
      </c>
      <c r="M376" s="115"/>
      <c r="N37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6" s="7"/>
      <c r="P376" s="7"/>
      <c r="Q376" s="7"/>
      <c r="R376" s="7"/>
      <c r="S376" s="7"/>
      <c r="T376" s="7"/>
      <c r="U376" s="7"/>
      <c r="V37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6" s="20" t="str">
        <f>IFERROR(Table143[[#This Row],[BASE PRICE PER ITEM2]]*Table143[[#This Row],[TOTAL BASE STOCK QUANTITY]],"")</f>
        <v/>
      </c>
      <c r="X376" s="20" t="str">
        <f>IFERROR(Table143[[#This Row],[LAST SALE PRICE PER ITEM]]*Table143[[#This Row],[TOTAL BASE STOCK QUANTITY]], "")</f>
        <v/>
      </c>
      <c r="Y376" s="6" t="str">
        <f>IF(O376="",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6" s="22" t="str">
        <f>IFERROR(Table143[[#This Row],[SALE PRICE PER ITEM]]*Table143[[#This Row],[TOTAL REMAINING STOCK QUANTITY]],"")</f>
        <v/>
      </c>
      <c r="AH376" s="27"/>
    </row>
    <row r="377" spans="2:34" ht="18.600000000000001" thickBot="1" x14ac:dyDescent="0.3">
      <c r="B377" s="34" t="s">
        <v>841</v>
      </c>
      <c r="C377" s="11"/>
      <c r="D377" s="87" t="str">
        <f>IF(Table143[[#This Row],[TOTAL BASE STOCK QUANTITY]]= "", "", IF(Table143[[#This Row],[TOTAL BASE STOCK QUANTITY]] &lt;1,"Out of Stock","Avaliable"))</f>
        <v/>
      </c>
      <c r="E377" s="24"/>
      <c r="F377" s="24"/>
      <c r="G377" s="11"/>
      <c r="H377" s="95"/>
      <c r="I377" s="102"/>
      <c r="J377" s="120"/>
      <c r="K37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7" s="72" t="str">
        <f>IFERROR(IF(NOT(ISBLANK(Table143[[#This Row],[BASE PRICE PER ITEM2]])), Table143[[#This Row],[BASE PRICE PER ITEM2]] + $M$2, ""), "")</f>
        <v/>
      </c>
      <c r="M377" s="115"/>
      <c r="N37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7" s="7"/>
      <c r="P377" s="7"/>
      <c r="Q377" s="7"/>
      <c r="R377" s="7"/>
      <c r="S377" s="7"/>
      <c r="T377" s="7"/>
      <c r="U377" s="7"/>
      <c r="V37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7" s="20" t="str">
        <f>IFERROR(Table143[[#This Row],[BASE PRICE PER ITEM2]]*Table143[[#This Row],[TOTAL BASE STOCK QUANTITY]],"")</f>
        <v/>
      </c>
      <c r="X377" s="20" t="str">
        <f>IFERROR(Table143[[#This Row],[LAST SALE PRICE PER ITEM]]*Table143[[#This Row],[TOTAL BASE STOCK QUANTITY]], "")</f>
        <v/>
      </c>
      <c r="Y377" s="6" t="str">
        <f>IF(O377="",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7" s="22" t="str">
        <f>IFERROR(Table143[[#This Row],[SALE PRICE PER ITEM]]*Table143[[#This Row],[TOTAL REMAINING STOCK QUANTITY]],"")</f>
        <v/>
      </c>
      <c r="AH377" s="27"/>
    </row>
    <row r="378" spans="2:34" ht="18.600000000000001" thickBot="1" x14ac:dyDescent="0.3">
      <c r="B378" s="34" t="s">
        <v>842</v>
      </c>
      <c r="C378" s="11"/>
      <c r="D378" s="87" t="str">
        <f>IF(Table143[[#This Row],[TOTAL BASE STOCK QUANTITY]]= "", "", IF(Table143[[#This Row],[TOTAL BASE STOCK QUANTITY]] &lt;1,"Out of Stock","Avaliable"))</f>
        <v/>
      </c>
      <c r="E378" s="24"/>
      <c r="F378" s="24"/>
      <c r="G378" s="11"/>
      <c r="H378" s="95"/>
      <c r="I378" s="102"/>
      <c r="J378" s="120"/>
      <c r="K37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8" s="72" t="str">
        <f>IFERROR(IF(NOT(ISBLANK(Table143[[#This Row],[BASE PRICE PER ITEM2]])), Table143[[#This Row],[BASE PRICE PER ITEM2]] + $M$2, ""), "")</f>
        <v/>
      </c>
      <c r="M378" s="115"/>
      <c r="N37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8" s="7"/>
      <c r="P378" s="7"/>
      <c r="Q378" s="7"/>
      <c r="R378" s="7"/>
      <c r="S378" s="7"/>
      <c r="T378" s="7"/>
      <c r="U378" s="7"/>
      <c r="V37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8" s="20" t="str">
        <f>IFERROR(Table143[[#This Row],[BASE PRICE PER ITEM2]]*Table143[[#This Row],[TOTAL BASE STOCK QUANTITY]],"")</f>
        <v/>
      </c>
      <c r="X378" s="20" t="str">
        <f>IFERROR(Table143[[#This Row],[LAST SALE PRICE PER ITEM]]*Table143[[#This Row],[TOTAL BASE STOCK QUANTITY]], "")</f>
        <v/>
      </c>
      <c r="Y378" s="6" t="str">
        <f>IF(O378="",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8" s="22" t="str">
        <f>IFERROR(Table143[[#This Row],[SALE PRICE PER ITEM]]*Table143[[#This Row],[TOTAL REMAINING STOCK QUANTITY]],"")</f>
        <v/>
      </c>
      <c r="AH378" s="27"/>
    </row>
    <row r="379" spans="2:34" ht="18.600000000000001" thickBot="1" x14ac:dyDescent="0.3">
      <c r="B379" s="34" t="s">
        <v>843</v>
      </c>
      <c r="C379" s="11"/>
      <c r="D379" s="87" t="str">
        <f>IF(Table143[[#This Row],[TOTAL BASE STOCK QUANTITY]]= "", "", IF(Table143[[#This Row],[TOTAL BASE STOCK QUANTITY]] &lt;1,"Out of Stock","Avaliable"))</f>
        <v/>
      </c>
      <c r="E379" s="24"/>
      <c r="F379" s="24"/>
      <c r="G379" s="11"/>
      <c r="H379" s="95"/>
      <c r="I379" s="102"/>
      <c r="J379" s="120"/>
      <c r="K37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79" s="72" t="str">
        <f>IFERROR(IF(NOT(ISBLANK(Table143[[#This Row],[BASE PRICE PER ITEM2]])), Table143[[#This Row],[BASE PRICE PER ITEM2]] + $M$2, ""), "")</f>
        <v/>
      </c>
      <c r="M379" s="115"/>
      <c r="N37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79" s="7"/>
      <c r="P379" s="7"/>
      <c r="Q379" s="7"/>
      <c r="R379" s="7"/>
      <c r="S379" s="7"/>
      <c r="T379" s="7"/>
      <c r="U379" s="7"/>
      <c r="V37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79" s="20" t="str">
        <f>IFERROR(Table143[[#This Row],[BASE PRICE PER ITEM2]]*Table143[[#This Row],[TOTAL BASE STOCK QUANTITY]],"")</f>
        <v/>
      </c>
      <c r="X379" s="20" t="str">
        <f>IFERROR(Table143[[#This Row],[LAST SALE PRICE PER ITEM]]*Table143[[#This Row],[TOTAL BASE STOCK QUANTITY]], "")</f>
        <v/>
      </c>
      <c r="Y379" s="6" t="str">
        <f>IF(O379="",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7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7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7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7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7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7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7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79" s="22" t="str">
        <f>IFERROR(Table143[[#This Row],[SALE PRICE PER ITEM]]*Table143[[#This Row],[TOTAL REMAINING STOCK QUANTITY]],"")</f>
        <v/>
      </c>
      <c r="AH379" s="27"/>
    </row>
    <row r="380" spans="2:34" ht="18.600000000000001" thickBot="1" x14ac:dyDescent="0.3">
      <c r="B380" s="34" t="s">
        <v>844</v>
      </c>
      <c r="C380" s="11"/>
      <c r="D380" s="87" t="str">
        <f>IF(Table143[[#This Row],[TOTAL BASE STOCK QUANTITY]]= "", "", IF(Table143[[#This Row],[TOTAL BASE STOCK QUANTITY]] &lt;1,"Out of Stock","Avaliable"))</f>
        <v/>
      </c>
      <c r="E380" s="24"/>
      <c r="F380" s="24"/>
      <c r="G380" s="11"/>
      <c r="H380" s="95"/>
      <c r="I380" s="102"/>
      <c r="J380" s="120"/>
      <c r="K38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0" s="72" t="str">
        <f>IFERROR(IF(NOT(ISBLANK(Table143[[#This Row],[BASE PRICE PER ITEM2]])), Table143[[#This Row],[BASE PRICE PER ITEM2]] + $M$2, ""), "")</f>
        <v/>
      </c>
      <c r="M380" s="115"/>
      <c r="N38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0" s="7"/>
      <c r="P380" s="7"/>
      <c r="Q380" s="7"/>
      <c r="R380" s="7"/>
      <c r="S380" s="7"/>
      <c r="T380" s="7"/>
      <c r="U380" s="7"/>
      <c r="V38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0" s="20" t="str">
        <f>IFERROR(Table143[[#This Row],[BASE PRICE PER ITEM2]]*Table143[[#This Row],[TOTAL BASE STOCK QUANTITY]],"")</f>
        <v/>
      </c>
      <c r="X380" s="20" t="str">
        <f>IFERROR(Table143[[#This Row],[LAST SALE PRICE PER ITEM]]*Table143[[#This Row],[TOTAL BASE STOCK QUANTITY]], "")</f>
        <v/>
      </c>
      <c r="Y380" s="6" t="str">
        <f>IF(O380="",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0" s="22" t="str">
        <f>IFERROR(Table143[[#This Row],[SALE PRICE PER ITEM]]*Table143[[#This Row],[TOTAL REMAINING STOCK QUANTITY]],"")</f>
        <v/>
      </c>
      <c r="AH380" s="27"/>
    </row>
    <row r="381" spans="2:34" ht="18.600000000000001" thickBot="1" x14ac:dyDescent="0.3">
      <c r="B381" s="34" t="s">
        <v>845</v>
      </c>
      <c r="C381" s="11"/>
      <c r="D381" s="87" t="str">
        <f>IF(Table143[[#This Row],[TOTAL BASE STOCK QUANTITY]]= "", "", IF(Table143[[#This Row],[TOTAL BASE STOCK QUANTITY]] &lt;1,"Out of Stock","Avaliable"))</f>
        <v/>
      </c>
      <c r="E381" s="24"/>
      <c r="F381" s="24"/>
      <c r="G381" s="11"/>
      <c r="H381" s="95"/>
      <c r="I381" s="102"/>
      <c r="J381" s="120"/>
      <c r="K38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1" s="72" t="str">
        <f>IFERROR(IF(NOT(ISBLANK(Table143[[#This Row],[BASE PRICE PER ITEM2]])), Table143[[#This Row],[BASE PRICE PER ITEM2]] + $M$2, ""), "")</f>
        <v/>
      </c>
      <c r="M381" s="115"/>
      <c r="N38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1" s="7"/>
      <c r="P381" s="7"/>
      <c r="Q381" s="7"/>
      <c r="R381" s="7"/>
      <c r="S381" s="7"/>
      <c r="T381" s="7"/>
      <c r="U381" s="7"/>
      <c r="V38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1" s="20" t="str">
        <f>IFERROR(Table143[[#This Row],[BASE PRICE PER ITEM2]]*Table143[[#This Row],[TOTAL BASE STOCK QUANTITY]],"")</f>
        <v/>
      </c>
      <c r="X381" s="20" t="str">
        <f>IFERROR(Table143[[#This Row],[LAST SALE PRICE PER ITEM]]*Table143[[#This Row],[TOTAL BASE STOCK QUANTITY]], "")</f>
        <v/>
      </c>
      <c r="Y381" s="6" t="str">
        <f>IF(O381="",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1" s="22" t="str">
        <f>IFERROR(Table143[[#This Row],[SALE PRICE PER ITEM]]*Table143[[#This Row],[TOTAL REMAINING STOCK QUANTITY]],"")</f>
        <v/>
      </c>
      <c r="AH381" s="27"/>
    </row>
    <row r="382" spans="2:34" ht="18.600000000000001" thickBot="1" x14ac:dyDescent="0.3">
      <c r="B382" s="34" t="s">
        <v>846</v>
      </c>
      <c r="C382" s="11"/>
      <c r="D382" s="87" t="str">
        <f>IF(Table143[[#This Row],[TOTAL BASE STOCK QUANTITY]]= "", "", IF(Table143[[#This Row],[TOTAL BASE STOCK QUANTITY]] &lt;1,"Out of Stock","Avaliable"))</f>
        <v/>
      </c>
      <c r="E382" s="24"/>
      <c r="F382" s="24"/>
      <c r="G382" s="11"/>
      <c r="H382" s="95"/>
      <c r="I382" s="102"/>
      <c r="J382" s="120"/>
      <c r="K38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2" s="72" t="str">
        <f>IFERROR(IF(NOT(ISBLANK(Table143[[#This Row],[BASE PRICE PER ITEM2]])), Table143[[#This Row],[BASE PRICE PER ITEM2]] + $M$2, ""), "")</f>
        <v/>
      </c>
      <c r="M382" s="115"/>
      <c r="N38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2" s="7"/>
      <c r="P382" s="7"/>
      <c r="Q382" s="7"/>
      <c r="R382" s="7"/>
      <c r="S382" s="7"/>
      <c r="T382" s="7"/>
      <c r="U382" s="7"/>
      <c r="V38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2" s="20" t="str">
        <f>IFERROR(Table143[[#This Row],[BASE PRICE PER ITEM2]]*Table143[[#This Row],[TOTAL BASE STOCK QUANTITY]],"")</f>
        <v/>
      </c>
      <c r="X382" s="20" t="str">
        <f>IFERROR(Table143[[#This Row],[LAST SALE PRICE PER ITEM]]*Table143[[#This Row],[TOTAL BASE STOCK QUANTITY]], "")</f>
        <v/>
      </c>
      <c r="Y382" s="6" t="str">
        <f>IF(O382="",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2" s="22" t="str">
        <f>IFERROR(Table143[[#This Row],[SALE PRICE PER ITEM]]*Table143[[#This Row],[TOTAL REMAINING STOCK QUANTITY]],"")</f>
        <v/>
      </c>
      <c r="AH382" s="27"/>
    </row>
    <row r="383" spans="2:34" ht="18.600000000000001" thickBot="1" x14ac:dyDescent="0.3">
      <c r="B383" s="34" t="s">
        <v>847</v>
      </c>
      <c r="C383" s="11"/>
      <c r="D383" s="87" t="str">
        <f>IF(Table143[[#This Row],[TOTAL BASE STOCK QUANTITY]]= "", "", IF(Table143[[#This Row],[TOTAL BASE STOCK QUANTITY]] &lt;1,"Out of Stock","Avaliable"))</f>
        <v/>
      </c>
      <c r="E383" s="24"/>
      <c r="F383" s="24"/>
      <c r="G383" s="11"/>
      <c r="H383" s="95"/>
      <c r="I383" s="102"/>
      <c r="J383" s="120"/>
      <c r="K38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3" s="72" t="str">
        <f>IFERROR(IF(NOT(ISBLANK(Table143[[#This Row],[BASE PRICE PER ITEM2]])), Table143[[#This Row],[BASE PRICE PER ITEM2]] + $M$2, ""), "")</f>
        <v/>
      </c>
      <c r="M383" s="115"/>
      <c r="N38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3" s="7"/>
      <c r="P383" s="7"/>
      <c r="Q383" s="7"/>
      <c r="R383" s="7"/>
      <c r="S383" s="7"/>
      <c r="T383" s="7"/>
      <c r="U383" s="7"/>
      <c r="V38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3" s="20" t="str">
        <f>IFERROR(Table143[[#This Row],[BASE PRICE PER ITEM2]]*Table143[[#This Row],[TOTAL BASE STOCK QUANTITY]],"")</f>
        <v/>
      </c>
      <c r="X383" s="20" t="str">
        <f>IFERROR(Table143[[#This Row],[LAST SALE PRICE PER ITEM]]*Table143[[#This Row],[TOTAL BASE STOCK QUANTITY]], "")</f>
        <v/>
      </c>
      <c r="Y383" s="6" t="str">
        <f>IF(O383="",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3" s="22" t="str">
        <f>IFERROR(Table143[[#This Row],[SALE PRICE PER ITEM]]*Table143[[#This Row],[TOTAL REMAINING STOCK QUANTITY]],"")</f>
        <v/>
      </c>
      <c r="AH383" s="27"/>
    </row>
    <row r="384" spans="2:34" ht="18.600000000000001" thickBot="1" x14ac:dyDescent="0.3">
      <c r="B384" s="34" t="s">
        <v>848</v>
      </c>
      <c r="C384" s="11"/>
      <c r="D384" s="87" t="str">
        <f>IF(Table143[[#This Row],[TOTAL BASE STOCK QUANTITY]]= "", "", IF(Table143[[#This Row],[TOTAL BASE STOCK QUANTITY]] &lt;1,"Out of Stock","Avaliable"))</f>
        <v/>
      </c>
      <c r="E384" s="24"/>
      <c r="F384" s="24"/>
      <c r="G384" s="11"/>
      <c r="H384" s="95"/>
      <c r="I384" s="102"/>
      <c r="J384" s="120"/>
      <c r="K38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4" s="72" t="str">
        <f>IFERROR(IF(NOT(ISBLANK(Table143[[#This Row],[BASE PRICE PER ITEM2]])), Table143[[#This Row],[BASE PRICE PER ITEM2]] + $M$2, ""), "")</f>
        <v/>
      </c>
      <c r="M384" s="115"/>
      <c r="N38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4" s="7"/>
      <c r="P384" s="7"/>
      <c r="Q384" s="7"/>
      <c r="R384" s="7"/>
      <c r="S384" s="7"/>
      <c r="T384" s="7"/>
      <c r="U384" s="7"/>
      <c r="V38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4" s="20" t="str">
        <f>IFERROR(Table143[[#This Row],[BASE PRICE PER ITEM2]]*Table143[[#This Row],[TOTAL BASE STOCK QUANTITY]],"")</f>
        <v/>
      </c>
      <c r="X384" s="20" t="str">
        <f>IFERROR(Table143[[#This Row],[LAST SALE PRICE PER ITEM]]*Table143[[#This Row],[TOTAL BASE STOCK QUANTITY]], "")</f>
        <v/>
      </c>
      <c r="Y384" s="6" t="str">
        <f>IF(O384="",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4" s="22" t="str">
        <f>IFERROR(Table143[[#This Row],[SALE PRICE PER ITEM]]*Table143[[#This Row],[TOTAL REMAINING STOCK QUANTITY]],"")</f>
        <v/>
      </c>
      <c r="AH384" s="27"/>
    </row>
    <row r="385" spans="2:34" ht="18.600000000000001" thickBot="1" x14ac:dyDescent="0.3">
      <c r="B385" s="34" t="s">
        <v>849</v>
      </c>
      <c r="C385" s="11"/>
      <c r="D385" s="87" t="str">
        <f>IF(Table143[[#This Row],[TOTAL BASE STOCK QUANTITY]]= "", "", IF(Table143[[#This Row],[TOTAL BASE STOCK QUANTITY]] &lt;1,"Out of Stock","Avaliable"))</f>
        <v/>
      </c>
      <c r="E385" s="24"/>
      <c r="F385" s="24"/>
      <c r="G385" s="11"/>
      <c r="H385" s="95"/>
      <c r="I385" s="102"/>
      <c r="J385" s="120"/>
      <c r="K38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5" s="72" t="str">
        <f>IFERROR(IF(NOT(ISBLANK(Table143[[#This Row],[BASE PRICE PER ITEM2]])), Table143[[#This Row],[BASE PRICE PER ITEM2]] + $M$2, ""), "")</f>
        <v/>
      </c>
      <c r="M385" s="115"/>
      <c r="N38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5" s="7"/>
      <c r="P385" s="7"/>
      <c r="Q385" s="7"/>
      <c r="R385" s="7"/>
      <c r="S385" s="7"/>
      <c r="T385" s="7"/>
      <c r="U385" s="7"/>
      <c r="V38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5" s="20" t="str">
        <f>IFERROR(Table143[[#This Row],[BASE PRICE PER ITEM2]]*Table143[[#This Row],[TOTAL BASE STOCK QUANTITY]],"")</f>
        <v/>
      </c>
      <c r="X385" s="20" t="str">
        <f>IFERROR(Table143[[#This Row],[LAST SALE PRICE PER ITEM]]*Table143[[#This Row],[TOTAL BASE STOCK QUANTITY]], "")</f>
        <v/>
      </c>
      <c r="Y385" s="6" t="str">
        <f>IF(O385="",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5" s="22" t="str">
        <f>IFERROR(Table143[[#This Row],[SALE PRICE PER ITEM]]*Table143[[#This Row],[TOTAL REMAINING STOCK QUANTITY]],"")</f>
        <v/>
      </c>
      <c r="AH385" s="27"/>
    </row>
    <row r="386" spans="2:34" ht="18.600000000000001" thickBot="1" x14ac:dyDescent="0.3">
      <c r="B386" s="34" t="s">
        <v>850</v>
      </c>
      <c r="C386" s="11"/>
      <c r="D386" s="87" t="str">
        <f>IF(Table143[[#This Row],[TOTAL BASE STOCK QUANTITY]]= "", "", IF(Table143[[#This Row],[TOTAL BASE STOCK QUANTITY]] &lt;1,"Out of Stock","Avaliable"))</f>
        <v/>
      </c>
      <c r="E386" s="24"/>
      <c r="F386" s="24"/>
      <c r="G386" s="11"/>
      <c r="H386" s="95"/>
      <c r="I386" s="102"/>
      <c r="J386" s="120"/>
      <c r="K38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6" s="72" t="str">
        <f>IFERROR(IF(NOT(ISBLANK(Table143[[#This Row],[BASE PRICE PER ITEM2]])), Table143[[#This Row],[BASE PRICE PER ITEM2]] + $M$2, ""), "")</f>
        <v/>
      </c>
      <c r="M386" s="115"/>
      <c r="N38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6" s="7"/>
      <c r="P386" s="7"/>
      <c r="Q386" s="7"/>
      <c r="R386" s="7"/>
      <c r="S386" s="7"/>
      <c r="T386" s="7"/>
      <c r="U386" s="7"/>
      <c r="V38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6" s="20" t="str">
        <f>IFERROR(Table143[[#This Row],[BASE PRICE PER ITEM2]]*Table143[[#This Row],[TOTAL BASE STOCK QUANTITY]],"")</f>
        <v/>
      </c>
      <c r="X386" s="20" t="str">
        <f>IFERROR(Table143[[#This Row],[LAST SALE PRICE PER ITEM]]*Table143[[#This Row],[TOTAL BASE STOCK QUANTITY]], "")</f>
        <v/>
      </c>
      <c r="Y386" s="6" t="str">
        <f>IF(O386="",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6" s="22" t="str">
        <f>IFERROR(Table143[[#This Row],[SALE PRICE PER ITEM]]*Table143[[#This Row],[TOTAL REMAINING STOCK QUANTITY]],"")</f>
        <v/>
      </c>
      <c r="AH386" s="27"/>
    </row>
    <row r="387" spans="2:34" ht="18.600000000000001" thickBot="1" x14ac:dyDescent="0.3">
      <c r="B387" s="34" t="s">
        <v>851</v>
      </c>
      <c r="C387" s="11"/>
      <c r="D387" s="87" t="str">
        <f>IF(Table143[[#This Row],[TOTAL BASE STOCK QUANTITY]]= "", "", IF(Table143[[#This Row],[TOTAL BASE STOCK QUANTITY]] &lt;1,"Out of Stock","Avaliable"))</f>
        <v/>
      </c>
      <c r="E387" s="24"/>
      <c r="F387" s="24"/>
      <c r="G387" s="11"/>
      <c r="H387" s="95"/>
      <c r="I387" s="102"/>
      <c r="J387" s="120"/>
      <c r="K38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7" s="72" t="str">
        <f>IFERROR(IF(NOT(ISBLANK(Table143[[#This Row],[BASE PRICE PER ITEM2]])), Table143[[#This Row],[BASE PRICE PER ITEM2]] + $M$2, ""), "")</f>
        <v/>
      </c>
      <c r="M387" s="115"/>
      <c r="N38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7" s="7"/>
      <c r="P387" s="7"/>
      <c r="Q387" s="7"/>
      <c r="R387" s="7"/>
      <c r="S387" s="7"/>
      <c r="T387" s="7"/>
      <c r="U387" s="7"/>
      <c r="V38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7" s="20" t="str">
        <f>IFERROR(Table143[[#This Row],[BASE PRICE PER ITEM2]]*Table143[[#This Row],[TOTAL BASE STOCK QUANTITY]],"")</f>
        <v/>
      </c>
      <c r="X387" s="20" t="str">
        <f>IFERROR(Table143[[#This Row],[LAST SALE PRICE PER ITEM]]*Table143[[#This Row],[TOTAL BASE STOCK QUANTITY]], "")</f>
        <v/>
      </c>
      <c r="Y387" s="6" t="str">
        <f>IF(O387="",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7" s="22" t="str">
        <f>IFERROR(Table143[[#This Row],[SALE PRICE PER ITEM]]*Table143[[#This Row],[TOTAL REMAINING STOCK QUANTITY]],"")</f>
        <v/>
      </c>
      <c r="AH387" s="27"/>
    </row>
    <row r="388" spans="2:34" ht="18.600000000000001" thickBot="1" x14ac:dyDescent="0.3">
      <c r="B388" s="34" t="s">
        <v>852</v>
      </c>
      <c r="C388" s="11"/>
      <c r="D388" s="87" t="str">
        <f>IF(Table143[[#This Row],[TOTAL BASE STOCK QUANTITY]]= "", "", IF(Table143[[#This Row],[TOTAL BASE STOCK QUANTITY]] &lt;1,"Out of Stock","Avaliable"))</f>
        <v/>
      </c>
      <c r="E388" s="24"/>
      <c r="F388" s="24"/>
      <c r="G388" s="11"/>
      <c r="H388" s="95"/>
      <c r="I388" s="102"/>
      <c r="J388" s="120"/>
      <c r="K38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8" s="72" t="str">
        <f>IFERROR(IF(NOT(ISBLANK(Table143[[#This Row],[BASE PRICE PER ITEM2]])), Table143[[#This Row],[BASE PRICE PER ITEM2]] + $M$2, ""), "")</f>
        <v/>
      </c>
      <c r="M388" s="115"/>
      <c r="N38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8" s="7"/>
      <c r="P388" s="7"/>
      <c r="Q388" s="7"/>
      <c r="R388" s="7"/>
      <c r="S388" s="7"/>
      <c r="T388" s="7"/>
      <c r="U388" s="7"/>
      <c r="V38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8" s="20" t="str">
        <f>IFERROR(Table143[[#This Row],[BASE PRICE PER ITEM2]]*Table143[[#This Row],[TOTAL BASE STOCK QUANTITY]],"")</f>
        <v/>
      </c>
      <c r="X388" s="20" t="str">
        <f>IFERROR(Table143[[#This Row],[LAST SALE PRICE PER ITEM]]*Table143[[#This Row],[TOTAL BASE STOCK QUANTITY]], "")</f>
        <v/>
      </c>
      <c r="Y388" s="6" t="str">
        <f>IF(O388="",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8" s="22" t="str">
        <f>IFERROR(Table143[[#This Row],[SALE PRICE PER ITEM]]*Table143[[#This Row],[TOTAL REMAINING STOCK QUANTITY]],"")</f>
        <v/>
      </c>
      <c r="AH388" s="27"/>
    </row>
    <row r="389" spans="2:34" ht="18.600000000000001" thickBot="1" x14ac:dyDescent="0.3">
      <c r="B389" s="34" t="s">
        <v>853</v>
      </c>
      <c r="C389" s="11"/>
      <c r="D389" s="87" t="str">
        <f>IF(Table143[[#This Row],[TOTAL BASE STOCK QUANTITY]]= "", "", IF(Table143[[#This Row],[TOTAL BASE STOCK QUANTITY]] &lt;1,"Out of Stock","Avaliable"))</f>
        <v/>
      </c>
      <c r="E389" s="24"/>
      <c r="F389" s="24"/>
      <c r="G389" s="11"/>
      <c r="H389" s="95"/>
      <c r="I389" s="102"/>
      <c r="J389" s="120"/>
      <c r="K38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89" s="72" t="str">
        <f>IFERROR(IF(NOT(ISBLANK(Table143[[#This Row],[BASE PRICE PER ITEM2]])), Table143[[#This Row],[BASE PRICE PER ITEM2]] + $M$2, ""), "")</f>
        <v/>
      </c>
      <c r="M389" s="115"/>
      <c r="N38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89" s="7"/>
      <c r="P389" s="7"/>
      <c r="Q389" s="7"/>
      <c r="R389" s="7"/>
      <c r="S389" s="7"/>
      <c r="T389" s="7"/>
      <c r="U389" s="7"/>
      <c r="V38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89" s="20" t="str">
        <f>IFERROR(Table143[[#This Row],[BASE PRICE PER ITEM2]]*Table143[[#This Row],[TOTAL BASE STOCK QUANTITY]],"")</f>
        <v/>
      </c>
      <c r="X389" s="20" t="str">
        <f>IFERROR(Table143[[#This Row],[LAST SALE PRICE PER ITEM]]*Table143[[#This Row],[TOTAL BASE STOCK QUANTITY]], "")</f>
        <v/>
      </c>
      <c r="Y389" s="6" t="str">
        <f>IF(O389="",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8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8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8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8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8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8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8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89" s="22" t="str">
        <f>IFERROR(Table143[[#This Row],[SALE PRICE PER ITEM]]*Table143[[#This Row],[TOTAL REMAINING STOCK QUANTITY]],"")</f>
        <v/>
      </c>
      <c r="AH389" s="27"/>
    </row>
    <row r="390" spans="2:34" ht="18.600000000000001" thickBot="1" x14ac:dyDescent="0.3">
      <c r="B390" s="34" t="s">
        <v>854</v>
      </c>
      <c r="C390" s="11"/>
      <c r="D390" s="87" t="str">
        <f>IF(Table143[[#This Row],[TOTAL BASE STOCK QUANTITY]]= "", "", IF(Table143[[#This Row],[TOTAL BASE STOCK QUANTITY]] &lt;1,"Out of Stock","Avaliable"))</f>
        <v/>
      </c>
      <c r="E390" s="24"/>
      <c r="F390" s="24"/>
      <c r="G390" s="11"/>
      <c r="H390" s="95"/>
      <c r="I390" s="102"/>
      <c r="J390" s="120"/>
      <c r="K39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0" s="72" t="str">
        <f>IFERROR(IF(NOT(ISBLANK(Table143[[#This Row],[BASE PRICE PER ITEM2]])), Table143[[#This Row],[BASE PRICE PER ITEM2]] + $M$2, ""), "")</f>
        <v/>
      </c>
      <c r="M390" s="115"/>
      <c r="N39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0" s="7"/>
      <c r="P390" s="7"/>
      <c r="Q390" s="7"/>
      <c r="R390" s="7"/>
      <c r="S390" s="7"/>
      <c r="T390" s="7"/>
      <c r="U390" s="7"/>
      <c r="V39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0" s="20" t="str">
        <f>IFERROR(Table143[[#This Row],[BASE PRICE PER ITEM2]]*Table143[[#This Row],[TOTAL BASE STOCK QUANTITY]],"")</f>
        <v/>
      </c>
      <c r="X390" s="20" t="str">
        <f>IFERROR(Table143[[#This Row],[LAST SALE PRICE PER ITEM]]*Table143[[#This Row],[TOTAL BASE STOCK QUANTITY]], "")</f>
        <v/>
      </c>
      <c r="Y390" s="6" t="str">
        <f>IF(O390="",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0" s="22" t="str">
        <f>IFERROR(Table143[[#This Row],[SALE PRICE PER ITEM]]*Table143[[#This Row],[TOTAL REMAINING STOCK QUANTITY]],"")</f>
        <v/>
      </c>
      <c r="AH390" s="27"/>
    </row>
    <row r="391" spans="2:34" ht="18.600000000000001" thickBot="1" x14ac:dyDescent="0.3">
      <c r="B391" s="34" t="s">
        <v>855</v>
      </c>
      <c r="C391" s="11"/>
      <c r="D391" s="87" t="str">
        <f>IF(Table143[[#This Row],[TOTAL BASE STOCK QUANTITY]]= "", "", IF(Table143[[#This Row],[TOTAL BASE STOCK QUANTITY]] &lt;1,"Out of Stock","Avaliable"))</f>
        <v/>
      </c>
      <c r="E391" s="24"/>
      <c r="F391" s="24"/>
      <c r="G391" s="11"/>
      <c r="H391" s="95"/>
      <c r="I391" s="102"/>
      <c r="J391" s="120"/>
      <c r="K39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1" s="72" t="str">
        <f>IFERROR(IF(NOT(ISBLANK(Table143[[#This Row],[BASE PRICE PER ITEM2]])), Table143[[#This Row],[BASE PRICE PER ITEM2]] + $M$2, ""), "")</f>
        <v/>
      </c>
      <c r="M391" s="115"/>
      <c r="N39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1" s="7"/>
      <c r="P391" s="7"/>
      <c r="Q391" s="7"/>
      <c r="R391" s="7"/>
      <c r="S391" s="7"/>
      <c r="T391" s="7"/>
      <c r="U391" s="7"/>
      <c r="V39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1" s="20" t="str">
        <f>IFERROR(Table143[[#This Row],[BASE PRICE PER ITEM2]]*Table143[[#This Row],[TOTAL BASE STOCK QUANTITY]],"")</f>
        <v/>
      </c>
      <c r="X391" s="20" t="str">
        <f>IFERROR(Table143[[#This Row],[LAST SALE PRICE PER ITEM]]*Table143[[#This Row],[TOTAL BASE STOCK QUANTITY]], "")</f>
        <v/>
      </c>
      <c r="Y391" s="6" t="str">
        <f>IF(O391="",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1" s="22" t="str">
        <f>IFERROR(Table143[[#This Row],[SALE PRICE PER ITEM]]*Table143[[#This Row],[TOTAL REMAINING STOCK QUANTITY]],"")</f>
        <v/>
      </c>
      <c r="AH391" s="27"/>
    </row>
    <row r="392" spans="2:34" ht="18.600000000000001" thickBot="1" x14ac:dyDescent="0.3">
      <c r="B392" s="34" t="s">
        <v>856</v>
      </c>
      <c r="C392" s="11"/>
      <c r="D392" s="87" t="str">
        <f>IF(Table143[[#This Row],[TOTAL BASE STOCK QUANTITY]]= "", "", IF(Table143[[#This Row],[TOTAL BASE STOCK QUANTITY]] &lt;1,"Out of Stock","Avaliable"))</f>
        <v/>
      </c>
      <c r="E392" s="24"/>
      <c r="F392" s="24"/>
      <c r="G392" s="11"/>
      <c r="H392" s="95"/>
      <c r="I392" s="102"/>
      <c r="J392" s="120"/>
      <c r="K39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2" s="72" t="str">
        <f>IFERROR(IF(NOT(ISBLANK(Table143[[#This Row],[BASE PRICE PER ITEM2]])), Table143[[#This Row],[BASE PRICE PER ITEM2]] + $M$2, ""), "")</f>
        <v/>
      </c>
      <c r="M392" s="115"/>
      <c r="N39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2" s="7"/>
      <c r="P392" s="7"/>
      <c r="Q392" s="7"/>
      <c r="R392" s="7"/>
      <c r="S392" s="7"/>
      <c r="T392" s="7"/>
      <c r="U392" s="7"/>
      <c r="V39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2" s="20" t="str">
        <f>IFERROR(Table143[[#This Row],[BASE PRICE PER ITEM2]]*Table143[[#This Row],[TOTAL BASE STOCK QUANTITY]],"")</f>
        <v/>
      </c>
      <c r="X392" s="20" t="str">
        <f>IFERROR(Table143[[#This Row],[LAST SALE PRICE PER ITEM]]*Table143[[#This Row],[TOTAL BASE STOCK QUANTITY]], "")</f>
        <v/>
      </c>
      <c r="Y392" s="6" t="str">
        <f>IF(O392="",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2" s="22" t="str">
        <f>IFERROR(Table143[[#This Row],[SALE PRICE PER ITEM]]*Table143[[#This Row],[TOTAL REMAINING STOCK QUANTITY]],"")</f>
        <v/>
      </c>
      <c r="AH392" s="27"/>
    </row>
    <row r="393" spans="2:34" ht="18.600000000000001" thickBot="1" x14ac:dyDescent="0.3">
      <c r="B393" s="34" t="s">
        <v>857</v>
      </c>
      <c r="C393" s="11"/>
      <c r="D393" s="87" t="str">
        <f>IF(Table143[[#This Row],[TOTAL BASE STOCK QUANTITY]]= "", "", IF(Table143[[#This Row],[TOTAL BASE STOCK QUANTITY]] &lt;1,"Out of Stock","Avaliable"))</f>
        <v/>
      </c>
      <c r="E393" s="24"/>
      <c r="F393" s="24"/>
      <c r="G393" s="11"/>
      <c r="H393" s="95"/>
      <c r="I393" s="102"/>
      <c r="J393" s="120"/>
      <c r="K39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3" s="72" t="str">
        <f>IFERROR(IF(NOT(ISBLANK(Table143[[#This Row],[BASE PRICE PER ITEM2]])), Table143[[#This Row],[BASE PRICE PER ITEM2]] + $M$2, ""), "")</f>
        <v/>
      </c>
      <c r="M393" s="115"/>
      <c r="N39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3" s="7"/>
      <c r="P393" s="7"/>
      <c r="Q393" s="7"/>
      <c r="R393" s="7"/>
      <c r="S393" s="7"/>
      <c r="T393" s="7"/>
      <c r="U393" s="7"/>
      <c r="V39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3" s="20" t="str">
        <f>IFERROR(Table143[[#This Row],[BASE PRICE PER ITEM2]]*Table143[[#This Row],[TOTAL BASE STOCK QUANTITY]],"")</f>
        <v/>
      </c>
      <c r="X393" s="20" t="str">
        <f>IFERROR(Table143[[#This Row],[LAST SALE PRICE PER ITEM]]*Table143[[#This Row],[TOTAL BASE STOCK QUANTITY]], "")</f>
        <v/>
      </c>
      <c r="Y393" s="6" t="str">
        <f>IF(O393="",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3" s="22" t="str">
        <f>IFERROR(Table143[[#This Row],[SALE PRICE PER ITEM]]*Table143[[#This Row],[TOTAL REMAINING STOCK QUANTITY]],"")</f>
        <v/>
      </c>
      <c r="AH393" s="27"/>
    </row>
    <row r="394" spans="2:34" ht="18.600000000000001" thickBot="1" x14ac:dyDescent="0.3">
      <c r="B394" s="34" t="s">
        <v>858</v>
      </c>
      <c r="C394" s="11"/>
      <c r="D394" s="87" t="str">
        <f>IF(Table143[[#This Row],[TOTAL BASE STOCK QUANTITY]]= "", "", IF(Table143[[#This Row],[TOTAL BASE STOCK QUANTITY]] &lt;1,"Out of Stock","Avaliable"))</f>
        <v/>
      </c>
      <c r="E394" s="24"/>
      <c r="F394" s="24"/>
      <c r="G394" s="11"/>
      <c r="H394" s="95"/>
      <c r="I394" s="102"/>
      <c r="J394" s="120"/>
      <c r="K39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4" s="72" t="str">
        <f>IFERROR(IF(NOT(ISBLANK(Table143[[#This Row],[BASE PRICE PER ITEM2]])), Table143[[#This Row],[BASE PRICE PER ITEM2]] + $M$2, ""), "")</f>
        <v/>
      </c>
      <c r="M394" s="115"/>
      <c r="N39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4" s="7"/>
      <c r="P394" s="7"/>
      <c r="Q394" s="7"/>
      <c r="R394" s="7"/>
      <c r="S394" s="7"/>
      <c r="T394" s="7"/>
      <c r="U394" s="7"/>
      <c r="V39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4" s="20" t="str">
        <f>IFERROR(Table143[[#This Row],[BASE PRICE PER ITEM2]]*Table143[[#This Row],[TOTAL BASE STOCK QUANTITY]],"")</f>
        <v/>
      </c>
      <c r="X394" s="20" t="str">
        <f>IFERROR(Table143[[#This Row],[LAST SALE PRICE PER ITEM]]*Table143[[#This Row],[TOTAL BASE STOCK QUANTITY]], "")</f>
        <v/>
      </c>
      <c r="Y394" s="6" t="str">
        <f>IF(O394="",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4" s="22" t="str">
        <f>IFERROR(Table143[[#This Row],[SALE PRICE PER ITEM]]*Table143[[#This Row],[TOTAL REMAINING STOCK QUANTITY]],"")</f>
        <v/>
      </c>
      <c r="AH394" s="27"/>
    </row>
    <row r="395" spans="2:34" ht="18.600000000000001" thickBot="1" x14ac:dyDescent="0.3">
      <c r="B395" s="34" t="s">
        <v>859</v>
      </c>
      <c r="C395" s="11"/>
      <c r="D395" s="87" t="str">
        <f>IF(Table143[[#This Row],[TOTAL BASE STOCK QUANTITY]]= "", "", IF(Table143[[#This Row],[TOTAL BASE STOCK QUANTITY]] &lt;1,"Out of Stock","Avaliable"))</f>
        <v/>
      </c>
      <c r="E395" s="24"/>
      <c r="F395" s="24"/>
      <c r="G395" s="11"/>
      <c r="H395" s="95"/>
      <c r="I395" s="102"/>
      <c r="J395" s="120"/>
      <c r="K39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5" s="72" t="str">
        <f>IFERROR(IF(NOT(ISBLANK(Table143[[#This Row],[BASE PRICE PER ITEM2]])), Table143[[#This Row],[BASE PRICE PER ITEM2]] + $M$2, ""), "")</f>
        <v/>
      </c>
      <c r="M395" s="115"/>
      <c r="N39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5" s="7"/>
      <c r="P395" s="7"/>
      <c r="Q395" s="7"/>
      <c r="R395" s="7"/>
      <c r="S395" s="7"/>
      <c r="T395" s="7"/>
      <c r="U395" s="7"/>
      <c r="V39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5" s="20" t="str">
        <f>IFERROR(Table143[[#This Row],[BASE PRICE PER ITEM2]]*Table143[[#This Row],[TOTAL BASE STOCK QUANTITY]],"")</f>
        <v/>
      </c>
      <c r="X395" s="20" t="str">
        <f>IFERROR(Table143[[#This Row],[LAST SALE PRICE PER ITEM]]*Table143[[#This Row],[TOTAL BASE STOCK QUANTITY]], "")</f>
        <v/>
      </c>
      <c r="Y395" s="6" t="str">
        <f>IF(O395="",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5" s="22" t="str">
        <f>IFERROR(Table143[[#This Row],[SALE PRICE PER ITEM]]*Table143[[#This Row],[TOTAL REMAINING STOCK QUANTITY]],"")</f>
        <v/>
      </c>
      <c r="AH395" s="27"/>
    </row>
    <row r="396" spans="2:34" ht="18.600000000000001" thickBot="1" x14ac:dyDescent="0.3">
      <c r="B396" s="34" t="s">
        <v>860</v>
      </c>
      <c r="C396" s="11"/>
      <c r="D396" s="87" t="str">
        <f>IF(Table143[[#This Row],[TOTAL BASE STOCK QUANTITY]]= "", "", IF(Table143[[#This Row],[TOTAL BASE STOCK QUANTITY]] &lt;1,"Out of Stock","Avaliable"))</f>
        <v/>
      </c>
      <c r="E396" s="24"/>
      <c r="F396" s="24"/>
      <c r="G396" s="11"/>
      <c r="H396" s="95"/>
      <c r="I396" s="102"/>
      <c r="J396" s="120"/>
      <c r="K39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6" s="72" t="str">
        <f>IFERROR(IF(NOT(ISBLANK(Table143[[#This Row],[BASE PRICE PER ITEM2]])), Table143[[#This Row],[BASE PRICE PER ITEM2]] + $M$2, ""), "")</f>
        <v/>
      </c>
      <c r="M396" s="115"/>
      <c r="N39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6" s="7"/>
      <c r="P396" s="7"/>
      <c r="Q396" s="7"/>
      <c r="R396" s="7"/>
      <c r="S396" s="7"/>
      <c r="T396" s="7"/>
      <c r="U396" s="7"/>
      <c r="V39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6" s="20" t="str">
        <f>IFERROR(Table143[[#This Row],[BASE PRICE PER ITEM2]]*Table143[[#This Row],[TOTAL BASE STOCK QUANTITY]],"")</f>
        <v/>
      </c>
      <c r="X396" s="20" t="str">
        <f>IFERROR(Table143[[#This Row],[LAST SALE PRICE PER ITEM]]*Table143[[#This Row],[TOTAL BASE STOCK QUANTITY]], "")</f>
        <v/>
      </c>
      <c r="Y396" s="6" t="str">
        <f>IF(O396="",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6" s="22" t="str">
        <f>IFERROR(Table143[[#This Row],[SALE PRICE PER ITEM]]*Table143[[#This Row],[TOTAL REMAINING STOCK QUANTITY]],"")</f>
        <v/>
      </c>
      <c r="AH396" s="27"/>
    </row>
    <row r="397" spans="2:34" ht="18.600000000000001" thickBot="1" x14ac:dyDescent="0.3">
      <c r="B397" s="34" t="s">
        <v>861</v>
      </c>
      <c r="C397" s="11"/>
      <c r="D397" s="87" t="str">
        <f>IF(Table143[[#This Row],[TOTAL BASE STOCK QUANTITY]]= "", "", IF(Table143[[#This Row],[TOTAL BASE STOCK QUANTITY]] &lt;1,"Out of Stock","Avaliable"))</f>
        <v/>
      </c>
      <c r="E397" s="24"/>
      <c r="F397" s="24"/>
      <c r="G397" s="11"/>
      <c r="H397" s="95"/>
      <c r="I397" s="102"/>
      <c r="J397" s="120"/>
      <c r="K39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7" s="72" t="str">
        <f>IFERROR(IF(NOT(ISBLANK(Table143[[#This Row],[BASE PRICE PER ITEM2]])), Table143[[#This Row],[BASE PRICE PER ITEM2]] + $M$2, ""), "")</f>
        <v/>
      </c>
      <c r="M397" s="115"/>
      <c r="N39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7" s="7"/>
      <c r="P397" s="7"/>
      <c r="Q397" s="7"/>
      <c r="R397" s="7"/>
      <c r="S397" s="7"/>
      <c r="T397" s="7"/>
      <c r="U397" s="7"/>
      <c r="V39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7" s="20" t="str">
        <f>IFERROR(Table143[[#This Row],[BASE PRICE PER ITEM2]]*Table143[[#This Row],[TOTAL BASE STOCK QUANTITY]],"")</f>
        <v/>
      </c>
      <c r="X397" s="20" t="str">
        <f>IFERROR(Table143[[#This Row],[LAST SALE PRICE PER ITEM]]*Table143[[#This Row],[TOTAL BASE STOCK QUANTITY]], "")</f>
        <v/>
      </c>
      <c r="Y397" s="6" t="str">
        <f>IF(O397="",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7" s="22" t="str">
        <f>IFERROR(Table143[[#This Row],[SALE PRICE PER ITEM]]*Table143[[#This Row],[TOTAL REMAINING STOCK QUANTITY]],"")</f>
        <v/>
      </c>
      <c r="AH397" s="27"/>
    </row>
    <row r="398" spans="2:34" ht="18.600000000000001" thickBot="1" x14ac:dyDescent="0.3">
      <c r="B398" s="34" t="s">
        <v>862</v>
      </c>
      <c r="C398" s="11"/>
      <c r="D398" s="87" t="str">
        <f>IF(Table143[[#This Row],[TOTAL BASE STOCK QUANTITY]]= "", "", IF(Table143[[#This Row],[TOTAL BASE STOCK QUANTITY]] &lt;1,"Out of Stock","Avaliable"))</f>
        <v/>
      </c>
      <c r="E398" s="24"/>
      <c r="F398" s="24"/>
      <c r="G398" s="11"/>
      <c r="H398" s="95"/>
      <c r="I398" s="102"/>
      <c r="J398" s="120"/>
      <c r="K39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8" s="72" t="str">
        <f>IFERROR(IF(NOT(ISBLANK(Table143[[#This Row],[BASE PRICE PER ITEM2]])), Table143[[#This Row],[BASE PRICE PER ITEM2]] + $M$2, ""), "")</f>
        <v/>
      </c>
      <c r="M398" s="115"/>
      <c r="N39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8" s="7"/>
      <c r="P398" s="7"/>
      <c r="Q398" s="7"/>
      <c r="R398" s="7"/>
      <c r="S398" s="7"/>
      <c r="T398" s="7"/>
      <c r="U398" s="7"/>
      <c r="V39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8" s="20" t="str">
        <f>IFERROR(Table143[[#This Row],[BASE PRICE PER ITEM2]]*Table143[[#This Row],[TOTAL BASE STOCK QUANTITY]],"")</f>
        <v/>
      </c>
      <c r="X398" s="20" t="str">
        <f>IFERROR(Table143[[#This Row],[LAST SALE PRICE PER ITEM]]*Table143[[#This Row],[TOTAL BASE STOCK QUANTITY]], "")</f>
        <v/>
      </c>
      <c r="Y398" s="6" t="str">
        <f>IF(O398="",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8" s="22" t="str">
        <f>IFERROR(Table143[[#This Row],[SALE PRICE PER ITEM]]*Table143[[#This Row],[TOTAL REMAINING STOCK QUANTITY]],"")</f>
        <v/>
      </c>
      <c r="AH398" s="27"/>
    </row>
    <row r="399" spans="2:34" ht="18.600000000000001" thickBot="1" x14ac:dyDescent="0.3">
      <c r="B399" s="34" t="s">
        <v>863</v>
      </c>
      <c r="C399" s="11"/>
      <c r="D399" s="87" t="str">
        <f>IF(Table143[[#This Row],[TOTAL BASE STOCK QUANTITY]]= "", "", IF(Table143[[#This Row],[TOTAL BASE STOCK QUANTITY]] &lt;1,"Out of Stock","Avaliable"))</f>
        <v/>
      </c>
      <c r="E399" s="24"/>
      <c r="F399" s="24"/>
      <c r="G399" s="11"/>
      <c r="H399" s="95"/>
      <c r="I399" s="102"/>
      <c r="J399" s="120"/>
      <c r="K39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399" s="72" t="str">
        <f>IFERROR(IF(NOT(ISBLANK(Table143[[#This Row],[BASE PRICE PER ITEM2]])), Table143[[#This Row],[BASE PRICE PER ITEM2]] + $M$2, ""), "")</f>
        <v/>
      </c>
      <c r="M399" s="115"/>
      <c r="N39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399" s="7"/>
      <c r="P399" s="7"/>
      <c r="Q399" s="7"/>
      <c r="R399" s="7"/>
      <c r="S399" s="7"/>
      <c r="T399" s="7"/>
      <c r="U399" s="7"/>
      <c r="V39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399" s="20" t="str">
        <f>IFERROR(Table143[[#This Row],[BASE PRICE PER ITEM2]]*Table143[[#This Row],[TOTAL BASE STOCK QUANTITY]],"")</f>
        <v/>
      </c>
      <c r="X399" s="20" t="str">
        <f>IFERROR(Table143[[#This Row],[LAST SALE PRICE PER ITEM]]*Table143[[#This Row],[TOTAL BASE STOCK QUANTITY]], "")</f>
        <v/>
      </c>
      <c r="Y399" s="6" t="str">
        <f>IF(O399="",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39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39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39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39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39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39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39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399" s="22" t="str">
        <f>IFERROR(Table143[[#This Row],[SALE PRICE PER ITEM]]*Table143[[#This Row],[TOTAL REMAINING STOCK QUANTITY]],"")</f>
        <v/>
      </c>
      <c r="AH399" s="27"/>
    </row>
    <row r="400" spans="2:34" ht="18.600000000000001" thickBot="1" x14ac:dyDescent="0.3">
      <c r="B400" s="34" t="s">
        <v>864</v>
      </c>
      <c r="C400" s="11"/>
      <c r="D400" s="87" t="str">
        <f>IF(Table143[[#This Row],[TOTAL BASE STOCK QUANTITY]]= "", "", IF(Table143[[#This Row],[TOTAL BASE STOCK QUANTITY]] &lt;1,"Out of Stock","Avaliable"))</f>
        <v/>
      </c>
      <c r="E400" s="24"/>
      <c r="F400" s="24"/>
      <c r="G400" s="11"/>
      <c r="H400" s="95"/>
      <c r="I400" s="102"/>
      <c r="J400" s="120"/>
      <c r="K40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0" s="72" t="str">
        <f>IFERROR(IF(NOT(ISBLANK(Table143[[#This Row],[BASE PRICE PER ITEM2]])), Table143[[#This Row],[BASE PRICE PER ITEM2]] + $M$2, ""), "")</f>
        <v/>
      </c>
      <c r="M400" s="115"/>
      <c r="N40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0" s="7"/>
      <c r="P400" s="7"/>
      <c r="Q400" s="7"/>
      <c r="R400" s="7"/>
      <c r="S400" s="7"/>
      <c r="T400" s="7"/>
      <c r="U400" s="7"/>
      <c r="V40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0" s="20" t="str">
        <f>IFERROR(Table143[[#This Row],[BASE PRICE PER ITEM2]]*Table143[[#This Row],[TOTAL BASE STOCK QUANTITY]],"")</f>
        <v/>
      </c>
      <c r="X400" s="20" t="str">
        <f>IFERROR(Table143[[#This Row],[LAST SALE PRICE PER ITEM]]*Table143[[#This Row],[TOTAL BASE STOCK QUANTITY]], "")</f>
        <v/>
      </c>
      <c r="Y400" s="6" t="str">
        <f>IF(O400="",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0" s="22" t="str">
        <f>IFERROR(Table143[[#This Row],[SALE PRICE PER ITEM]]*Table143[[#This Row],[TOTAL REMAINING STOCK QUANTITY]],"")</f>
        <v/>
      </c>
      <c r="AH400" s="27"/>
    </row>
    <row r="401" spans="2:34" ht="18.600000000000001" thickBot="1" x14ac:dyDescent="0.3">
      <c r="B401" s="34" t="s">
        <v>865</v>
      </c>
      <c r="C401" s="11"/>
      <c r="D401" s="87" t="str">
        <f>IF(Table143[[#This Row],[TOTAL BASE STOCK QUANTITY]]= "", "", IF(Table143[[#This Row],[TOTAL BASE STOCK QUANTITY]] &lt;1,"Out of Stock","Avaliable"))</f>
        <v/>
      </c>
      <c r="E401" s="24"/>
      <c r="F401" s="24"/>
      <c r="G401" s="11"/>
      <c r="H401" s="95"/>
      <c r="I401" s="102"/>
      <c r="J401" s="120"/>
      <c r="K40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1" s="72" t="str">
        <f>IFERROR(IF(NOT(ISBLANK(Table143[[#This Row],[BASE PRICE PER ITEM2]])), Table143[[#This Row],[BASE PRICE PER ITEM2]] + $M$2, ""), "")</f>
        <v/>
      </c>
      <c r="M401" s="115"/>
      <c r="N40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1" s="7"/>
      <c r="P401" s="7"/>
      <c r="Q401" s="7"/>
      <c r="R401" s="7"/>
      <c r="S401" s="7"/>
      <c r="T401" s="7"/>
      <c r="U401" s="7"/>
      <c r="V40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1" s="20" t="str">
        <f>IFERROR(Table143[[#This Row],[BASE PRICE PER ITEM2]]*Table143[[#This Row],[TOTAL BASE STOCK QUANTITY]],"")</f>
        <v/>
      </c>
      <c r="X401" s="20" t="str">
        <f>IFERROR(Table143[[#This Row],[LAST SALE PRICE PER ITEM]]*Table143[[#This Row],[TOTAL BASE STOCK QUANTITY]], "")</f>
        <v/>
      </c>
      <c r="Y401" s="6" t="str">
        <f>IF(O401="",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1" s="22" t="str">
        <f>IFERROR(Table143[[#This Row],[SALE PRICE PER ITEM]]*Table143[[#This Row],[TOTAL REMAINING STOCK QUANTITY]],"")</f>
        <v/>
      </c>
      <c r="AH401" s="27"/>
    </row>
    <row r="402" spans="2:34" ht="18.600000000000001" thickBot="1" x14ac:dyDescent="0.3">
      <c r="B402" s="34" t="s">
        <v>866</v>
      </c>
      <c r="C402" s="11"/>
      <c r="D402" s="87" t="str">
        <f>IF(Table143[[#This Row],[TOTAL BASE STOCK QUANTITY]]= "", "", IF(Table143[[#This Row],[TOTAL BASE STOCK QUANTITY]] &lt;1,"Out of Stock","Avaliable"))</f>
        <v/>
      </c>
      <c r="E402" s="24"/>
      <c r="F402" s="24"/>
      <c r="G402" s="11"/>
      <c r="H402" s="95"/>
      <c r="I402" s="102"/>
      <c r="J402" s="120"/>
      <c r="K40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2" s="72" t="str">
        <f>IFERROR(IF(NOT(ISBLANK(Table143[[#This Row],[BASE PRICE PER ITEM2]])), Table143[[#This Row],[BASE PRICE PER ITEM2]] + $M$2, ""), "")</f>
        <v/>
      </c>
      <c r="M402" s="115"/>
      <c r="N40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2" s="7"/>
      <c r="P402" s="7"/>
      <c r="Q402" s="7"/>
      <c r="R402" s="7"/>
      <c r="S402" s="7"/>
      <c r="T402" s="7"/>
      <c r="U402" s="7"/>
      <c r="V40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2" s="20" t="str">
        <f>IFERROR(Table143[[#This Row],[BASE PRICE PER ITEM2]]*Table143[[#This Row],[TOTAL BASE STOCK QUANTITY]],"")</f>
        <v/>
      </c>
      <c r="X402" s="20" t="str">
        <f>IFERROR(Table143[[#This Row],[LAST SALE PRICE PER ITEM]]*Table143[[#This Row],[TOTAL BASE STOCK QUANTITY]], "")</f>
        <v/>
      </c>
      <c r="Y402" s="6" t="str">
        <f>IF(O402="",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2" s="22" t="str">
        <f>IFERROR(Table143[[#This Row],[SALE PRICE PER ITEM]]*Table143[[#This Row],[TOTAL REMAINING STOCK QUANTITY]],"")</f>
        <v/>
      </c>
      <c r="AH402" s="27"/>
    </row>
    <row r="403" spans="2:34" ht="18.600000000000001" thickBot="1" x14ac:dyDescent="0.3">
      <c r="B403" s="34" t="s">
        <v>867</v>
      </c>
      <c r="C403" s="11"/>
      <c r="D403" s="87" t="str">
        <f>IF(Table143[[#This Row],[TOTAL BASE STOCK QUANTITY]]= "", "", IF(Table143[[#This Row],[TOTAL BASE STOCK QUANTITY]] &lt;1,"Out of Stock","Avaliable"))</f>
        <v/>
      </c>
      <c r="E403" s="24"/>
      <c r="F403" s="24"/>
      <c r="G403" s="11"/>
      <c r="H403" s="95"/>
      <c r="I403" s="102"/>
      <c r="J403" s="120"/>
      <c r="K40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3" s="72" t="str">
        <f>IFERROR(IF(NOT(ISBLANK(Table143[[#This Row],[BASE PRICE PER ITEM2]])), Table143[[#This Row],[BASE PRICE PER ITEM2]] + $M$2, ""), "")</f>
        <v/>
      </c>
      <c r="M403" s="115"/>
      <c r="N40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3" s="7"/>
      <c r="P403" s="7"/>
      <c r="Q403" s="7"/>
      <c r="R403" s="7"/>
      <c r="S403" s="7"/>
      <c r="T403" s="7"/>
      <c r="U403" s="7"/>
      <c r="V40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3" s="20" t="str">
        <f>IFERROR(Table143[[#This Row],[BASE PRICE PER ITEM2]]*Table143[[#This Row],[TOTAL BASE STOCK QUANTITY]],"")</f>
        <v/>
      </c>
      <c r="X403" s="20" t="str">
        <f>IFERROR(Table143[[#This Row],[LAST SALE PRICE PER ITEM]]*Table143[[#This Row],[TOTAL BASE STOCK QUANTITY]], "")</f>
        <v/>
      </c>
      <c r="Y403" s="6" t="str">
        <f>IF(O403="",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3" s="22" t="str">
        <f>IFERROR(Table143[[#This Row],[SALE PRICE PER ITEM]]*Table143[[#This Row],[TOTAL REMAINING STOCK QUANTITY]],"")</f>
        <v/>
      </c>
      <c r="AH403" s="27"/>
    </row>
    <row r="404" spans="2:34" ht="18.600000000000001" thickBot="1" x14ac:dyDescent="0.3">
      <c r="B404" s="34" t="s">
        <v>868</v>
      </c>
      <c r="C404" s="11"/>
      <c r="D404" s="87" t="str">
        <f>IF(Table143[[#This Row],[TOTAL BASE STOCK QUANTITY]]= "", "", IF(Table143[[#This Row],[TOTAL BASE STOCK QUANTITY]] &lt;1,"Out of Stock","Avaliable"))</f>
        <v/>
      </c>
      <c r="E404" s="24"/>
      <c r="F404" s="24"/>
      <c r="G404" s="11"/>
      <c r="H404" s="95"/>
      <c r="I404" s="102"/>
      <c r="J404" s="120"/>
      <c r="K40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4" s="72" t="str">
        <f>IFERROR(IF(NOT(ISBLANK(Table143[[#This Row],[BASE PRICE PER ITEM2]])), Table143[[#This Row],[BASE PRICE PER ITEM2]] + $M$2, ""), "")</f>
        <v/>
      </c>
      <c r="M404" s="115"/>
      <c r="N40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4" s="7"/>
      <c r="P404" s="7"/>
      <c r="Q404" s="7"/>
      <c r="R404" s="7"/>
      <c r="S404" s="7"/>
      <c r="T404" s="7"/>
      <c r="U404" s="7"/>
      <c r="V40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4" s="20" t="str">
        <f>IFERROR(Table143[[#This Row],[BASE PRICE PER ITEM2]]*Table143[[#This Row],[TOTAL BASE STOCK QUANTITY]],"")</f>
        <v/>
      </c>
      <c r="X404" s="20" t="str">
        <f>IFERROR(Table143[[#This Row],[LAST SALE PRICE PER ITEM]]*Table143[[#This Row],[TOTAL BASE STOCK QUANTITY]], "")</f>
        <v/>
      </c>
      <c r="Y404" s="6" t="str">
        <f>IF(O404="",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4" s="22" t="str">
        <f>IFERROR(Table143[[#This Row],[SALE PRICE PER ITEM]]*Table143[[#This Row],[TOTAL REMAINING STOCK QUANTITY]],"")</f>
        <v/>
      </c>
      <c r="AH404" s="27"/>
    </row>
    <row r="405" spans="2:34" ht="18.600000000000001" thickBot="1" x14ac:dyDescent="0.3">
      <c r="B405" s="34" t="s">
        <v>869</v>
      </c>
      <c r="C405" s="11"/>
      <c r="D405" s="87" t="str">
        <f>IF(Table143[[#This Row],[TOTAL BASE STOCK QUANTITY]]= "", "", IF(Table143[[#This Row],[TOTAL BASE STOCK QUANTITY]] &lt;1,"Out of Stock","Avaliable"))</f>
        <v/>
      </c>
      <c r="E405" s="24"/>
      <c r="F405" s="24"/>
      <c r="G405" s="11"/>
      <c r="H405" s="95"/>
      <c r="I405" s="102"/>
      <c r="J405" s="120"/>
      <c r="K40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5" s="72" t="str">
        <f>IFERROR(IF(NOT(ISBLANK(Table143[[#This Row],[BASE PRICE PER ITEM2]])), Table143[[#This Row],[BASE PRICE PER ITEM2]] + $M$2, ""), "")</f>
        <v/>
      </c>
      <c r="M405" s="115"/>
      <c r="N40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5" s="7"/>
      <c r="P405" s="7"/>
      <c r="Q405" s="7"/>
      <c r="R405" s="7"/>
      <c r="S405" s="7"/>
      <c r="T405" s="7"/>
      <c r="U405" s="7"/>
      <c r="V40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5" s="20" t="str">
        <f>IFERROR(Table143[[#This Row],[BASE PRICE PER ITEM2]]*Table143[[#This Row],[TOTAL BASE STOCK QUANTITY]],"")</f>
        <v/>
      </c>
      <c r="X405" s="20" t="str">
        <f>IFERROR(Table143[[#This Row],[LAST SALE PRICE PER ITEM]]*Table143[[#This Row],[TOTAL BASE STOCK QUANTITY]], "")</f>
        <v/>
      </c>
      <c r="Y405" s="6" t="str">
        <f>IF(O405="",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5" s="22" t="str">
        <f>IFERROR(Table143[[#This Row],[SALE PRICE PER ITEM]]*Table143[[#This Row],[TOTAL REMAINING STOCK QUANTITY]],"")</f>
        <v/>
      </c>
      <c r="AH405" s="27"/>
    </row>
    <row r="406" spans="2:34" ht="18.600000000000001" thickBot="1" x14ac:dyDescent="0.3">
      <c r="B406" s="34" t="s">
        <v>870</v>
      </c>
      <c r="C406" s="11"/>
      <c r="D406" s="87" t="str">
        <f>IF(Table143[[#This Row],[TOTAL BASE STOCK QUANTITY]]= "", "", IF(Table143[[#This Row],[TOTAL BASE STOCK QUANTITY]] &lt;1,"Out of Stock","Avaliable"))</f>
        <v/>
      </c>
      <c r="E406" s="24"/>
      <c r="F406" s="24"/>
      <c r="G406" s="11"/>
      <c r="H406" s="95"/>
      <c r="I406" s="102"/>
      <c r="J406" s="120"/>
      <c r="K40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6" s="72" t="str">
        <f>IFERROR(IF(NOT(ISBLANK(Table143[[#This Row],[BASE PRICE PER ITEM2]])), Table143[[#This Row],[BASE PRICE PER ITEM2]] + $M$2, ""), "")</f>
        <v/>
      </c>
      <c r="M406" s="115"/>
      <c r="N40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6" s="7"/>
      <c r="P406" s="7"/>
      <c r="Q406" s="7"/>
      <c r="R406" s="7"/>
      <c r="S406" s="7"/>
      <c r="T406" s="7"/>
      <c r="U406" s="7"/>
      <c r="V40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6" s="20" t="str">
        <f>IFERROR(Table143[[#This Row],[BASE PRICE PER ITEM2]]*Table143[[#This Row],[TOTAL BASE STOCK QUANTITY]],"")</f>
        <v/>
      </c>
      <c r="X406" s="20" t="str">
        <f>IFERROR(Table143[[#This Row],[LAST SALE PRICE PER ITEM]]*Table143[[#This Row],[TOTAL BASE STOCK QUANTITY]], "")</f>
        <v/>
      </c>
      <c r="Y406" s="6" t="str">
        <f>IF(O406="",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6" s="22" t="str">
        <f>IFERROR(Table143[[#This Row],[SALE PRICE PER ITEM]]*Table143[[#This Row],[TOTAL REMAINING STOCK QUANTITY]],"")</f>
        <v/>
      </c>
      <c r="AH406" s="27"/>
    </row>
    <row r="407" spans="2:34" ht="18.600000000000001" thickBot="1" x14ac:dyDescent="0.3">
      <c r="B407" s="34" t="s">
        <v>871</v>
      </c>
      <c r="C407" s="11"/>
      <c r="D407" s="87" t="str">
        <f>IF(Table143[[#This Row],[TOTAL BASE STOCK QUANTITY]]= "", "", IF(Table143[[#This Row],[TOTAL BASE STOCK QUANTITY]] &lt;1,"Out of Stock","Avaliable"))</f>
        <v/>
      </c>
      <c r="E407" s="24"/>
      <c r="F407" s="24"/>
      <c r="G407" s="11"/>
      <c r="H407" s="95"/>
      <c r="I407" s="102"/>
      <c r="J407" s="120"/>
      <c r="K40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7" s="72" t="str">
        <f>IFERROR(IF(NOT(ISBLANK(Table143[[#This Row],[BASE PRICE PER ITEM2]])), Table143[[#This Row],[BASE PRICE PER ITEM2]] + $M$2, ""), "")</f>
        <v/>
      </c>
      <c r="M407" s="115"/>
      <c r="N40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7" s="7"/>
      <c r="P407" s="7"/>
      <c r="Q407" s="7"/>
      <c r="R407" s="7"/>
      <c r="S407" s="7"/>
      <c r="T407" s="7"/>
      <c r="U407" s="7"/>
      <c r="V40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7" s="20" t="str">
        <f>IFERROR(Table143[[#This Row],[BASE PRICE PER ITEM2]]*Table143[[#This Row],[TOTAL BASE STOCK QUANTITY]],"")</f>
        <v/>
      </c>
      <c r="X407" s="20" t="str">
        <f>IFERROR(Table143[[#This Row],[LAST SALE PRICE PER ITEM]]*Table143[[#This Row],[TOTAL BASE STOCK QUANTITY]], "")</f>
        <v/>
      </c>
      <c r="Y407" s="6" t="str">
        <f>IF(O407="",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7" s="22" t="str">
        <f>IFERROR(Table143[[#This Row],[SALE PRICE PER ITEM]]*Table143[[#This Row],[TOTAL REMAINING STOCK QUANTITY]],"")</f>
        <v/>
      </c>
      <c r="AH407" s="27"/>
    </row>
    <row r="408" spans="2:34" ht="18.600000000000001" thickBot="1" x14ac:dyDescent="0.3">
      <c r="B408" s="34" t="s">
        <v>872</v>
      </c>
      <c r="C408" s="11"/>
      <c r="D408" s="87" t="str">
        <f>IF(Table143[[#This Row],[TOTAL BASE STOCK QUANTITY]]= "", "", IF(Table143[[#This Row],[TOTAL BASE STOCK QUANTITY]] &lt;1,"Out of Stock","Avaliable"))</f>
        <v/>
      </c>
      <c r="E408" s="24"/>
      <c r="F408" s="24"/>
      <c r="G408" s="11"/>
      <c r="H408" s="95"/>
      <c r="I408" s="102"/>
      <c r="J408" s="120"/>
      <c r="K40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8" s="72" t="str">
        <f>IFERROR(IF(NOT(ISBLANK(Table143[[#This Row],[BASE PRICE PER ITEM2]])), Table143[[#This Row],[BASE PRICE PER ITEM2]] + $M$2, ""), "")</f>
        <v/>
      </c>
      <c r="M408" s="115"/>
      <c r="N40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8" s="7"/>
      <c r="P408" s="7"/>
      <c r="Q408" s="7"/>
      <c r="R408" s="7"/>
      <c r="S408" s="7"/>
      <c r="T408" s="7"/>
      <c r="U408" s="7"/>
      <c r="V40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8" s="20" t="str">
        <f>IFERROR(Table143[[#This Row],[BASE PRICE PER ITEM2]]*Table143[[#This Row],[TOTAL BASE STOCK QUANTITY]],"")</f>
        <v/>
      </c>
      <c r="X408" s="20" t="str">
        <f>IFERROR(Table143[[#This Row],[LAST SALE PRICE PER ITEM]]*Table143[[#This Row],[TOTAL BASE STOCK QUANTITY]], "")</f>
        <v/>
      </c>
      <c r="Y408" s="6" t="str">
        <f>IF(O408="",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8" s="22" t="str">
        <f>IFERROR(Table143[[#This Row],[SALE PRICE PER ITEM]]*Table143[[#This Row],[TOTAL REMAINING STOCK QUANTITY]],"")</f>
        <v/>
      </c>
      <c r="AH408" s="27"/>
    </row>
    <row r="409" spans="2:34" ht="18.600000000000001" thickBot="1" x14ac:dyDescent="0.3">
      <c r="B409" s="34" t="s">
        <v>873</v>
      </c>
      <c r="C409" s="11"/>
      <c r="D409" s="87" t="str">
        <f>IF(Table143[[#This Row],[TOTAL BASE STOCK QUANTITY]]= "", "", IF(Table143[[#This Row],[TOTAL BASE STOCK QUANTITY]] &lt;1,"Out of Stock","Avaliable"))</f>
        <v/>
      </c>
      <c r="E409" s="24"/>
      <c r="F409" s="24"/>
      <c r="G409" s="11"/>
      <c r="H409" s="95"/>
      <c r="I409" s="102"/>
      <c r="J409" s="120"/>
      <c r="K40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09" s="72" t="str">
        <f>IFERROR(IF(NOT(ISBLANK(Table143[[#This Row],[BASE PRICE PER ITEM2]])), Table143[[#This Row],[BASE PRICE PER ITEM2]] + $M$2, ""), "")</f>
        <v/>
      </c>
      <c r="M409" s="115"/>
      <c r="N40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09" s="7"/>
      <c r="P409" s="7"/>
      <c r="Q409" s="7"/>
      <c r="R409" s="7"/>
      <c r="S409" s="7"/>
      <c r="T409" s="7"/>
      <c r="U409" s="7"/>
      <c r="V40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09" s="20" t="str">
        <f>IFERROR(Table143[[#This Row],[BASE PRICE PER ITEM2]]*Table143[[#This Row],[TOTAL BASE STOCK QUANTITY]],"")</f>
        <v/>
      </c>
      <c r="X409" s="20" t="str">
        <f>IFERROR(Table143[[#This Row],[LAST SALE PRICE PER ITEM]]*Table143[[#This Row],[TOTAL BASE STOCK QUANTITY]], "")</f>
        <v/>
      </c>
      <c r="Y409" s="6" t="str">
        <f>IF(O409="",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0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0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0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0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0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0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0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09" s="22" t="str">
        <f>IFERROR(Table143[[#This Row],[SALE PRICE PER ITEM]]*Table143[[#This Row],[TOTAL REMAINING STOCK QUANTITY]],"")</f>
        <v/>
      </c>
      <c r="AH409" s="27"/>
    </row>
    <row r="410" spans="2:34" ht="18.600000000000001" thickBot="1" x14ac:dyDescent="0.3">
      <c r="B410" s="34" t="s">
        <v>874</v>
      </c>
      <c r="C410" s="11"/>
      <c r="D410" s="87" t="str">
        <f>IF(Table143[[#This Row],[TOTAL BASE STOCK QUANTITY]]= "", "", IF(Table143[[#This Row],[TOTAL BASE STOCK QUANTITY]] &lt;1,"Out of Stock","Avaliable"))</f>
        <v/>
      </c>
      <c r="E410" s="24"/>
      <c r="F410" s="24"/>
      <c r="G410" s="11"/>
      <c r="H410" s="95"/>
      <c r="I410" s="102"/>
      <c r="J410" s="120"/>
      <c r="K41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0" s="72" t="str">
        <f>IFERROR(IF(NOT(ISBLANK(Table143[[#This Row],[BASE PRICE PER ITEM2]])), Table143[[#This Row],[BASE PRICE PER ITEM2]] + $M$2, ""), "")</f>
        <v/>
      </c>
      <c r="M410" s="115"/>
      <c r="N41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0" s="7"/>
      <c r="P410" s="7"/>
      <c r="Q410" s="7"/>
      <c r="R410" s="7"/>
      <c r="S410" s="7"/>
      <c r="T410" s="7"/>
      <c r="U410" s="7"/>
      <c r="V41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0" s="20" t="str">
        <f>IFERROR(Table143[[#This Row],[BASE PRICE PER ITEM2]]*Table143[[#This Row],[TOTAL BASE STOCK QUANTITY]],"")</f>
        <v/>
      </c>
      <c r="X410" s="20" t="str">
        <f>IFERROR(Table143[[#This Row],[LAST SALE PRICE PER ITEM]]*Table143[[#This Row],[TOTAL BASE STOCK QUANTITY]], "")</f>
        <v/>
      </c>
      <c r="Y410" s="6" t="str">
        <f>IF(O410="",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0" s="22" t="str">
        <f>IFERROR(Table143[[#This Row],[SALE PRICE PER ITEM]]*Table143[[#This Row],[TOTAL REMAINING STOCK QUANTITY]],"")</f>
        <v/>
      </c>
      <c r="AH410" s="27"/>
    </row>
    <row r="411" spans="2:34" ht="18.600000000000001" thickBot="1" x14ac:dyDescent="0.3">
      <c r="B411" s="34" t="s">
        <v>875</v>
      </c>
      <c r="C411" s="11"/>
      <c r="D411" s="87" t="str">
        <f>IF(Table143[[#This Row],[TOTAL BASE STOCK QUANTITY]]= "", "", IF(Table143[[#This Row],[TOTAL BASE STOCK QUANTITY]] &lt;1,"Out of Stock","Avaliable"))</f>
        <v/>
      </c>
      <c r="E411" s="24"/>
      <c r="F411" s="24"/>
      <c r="G411" s="11"/>
      <c r="H411" s="95"/>
      <c r="I411" s="102"/>
      <c r="J411" s="120"/>
      <c r="K41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1" s="72" t="str">
        <f>IFERROR(IF(NOT(ISBLANK(Table143[[#This Row],[BASE PRICE PER ITEM2]])), Table143[[#This Row],[BASE PRICE PER ITEM2]] + $M$2, ""), "")</f>
        <v/>
      </c>
      <c r="M411" s="115"/>
      <c r="N41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1" s="7"/>
      <c r="P411" s="7"/>
      <c r="Q411" s="7"/>
      <c r="R411" s="7"/>
      <c r="S411" s="7"/>
      <c r="T411" s="7"/>
      <c r="U411" s="7"/>
      <c r="V41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1" s="20" t="str">
        <f>IFERROR(Table143[[#This Row],[BASE PRICE PER ITEM2]]*Table143[[#This Row],[TOTAL BASE STOCK QUANTITY]],"")</f>
        <v/>
      </c>
      <c r="X411" s="20" t="str">
        <f>IFERROR(Table143[[#This Row],[LAST SALE PRICE PER ITEM]]*Table143[[#This Row],[TOTAL BASE STOCK QUANTITY]], "")</f>
        <v/>
      </c>
      <c r="Y411" s="6" t="str">
        <f>IF(O411="",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1" s="22" t="str">
        <f>IFERROR(Table143[[#This Row],[SALE PRICE PER ITEM]]*Table143[[#This Row],[TOTAL REMAINING STOCK QUANTITY]],"")</f>
        <v/>
      </c>
      <c r="AH411" s="27"/>
    </row>
    <row r="412" spans="2:34" ht="18.600000000000001" thickBot="1" x14ac:dyDescent="0.3">
      <c r="B412" s="34" t="s">
        <v>876</v>
      </c>
      <c r="C412" s="11"/>
      <c r="D412" s="87" t="str">
        <f>IF(Table143[[#This Row],[TOTAL BASE STOCK QUANTITY]]= "", "", IF(Table143[[#This Row],[TOTAL BASE STOCK QUANTITY]] &lt;1,"Out of Stock","Avaliable"))</f>
        <v/>
      </c>
      <c r="E412" s="24"/>
      <c r="F412" s="24"/>
      <c r="G412" s="11"/>
      <c r="H412" s="95"/>
      <c r="I412" s="102"/>
      <c r="J412" s="120"/>
      <c r="K41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2" s="72" t="str">
        <f>IFERROR(IF(NOT(ISBLANK(Table143[[#This Row],[BASE PRICE PER ITEM2]])), Table143[[#This Row],[BASE PRICE PER ITEM2]] + $M$2, ""), "")</f>
        <v/>
      </c>
      <c r="M412" s="115"/>
      <c r="N41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2" s="7"/>
      <c r="P412" s="7"/>
      <c r="Q412" s="7"/>
      <c r="R412" s="7"/>
      <c r="S412" s="7"/>
      <c r="T412" s="7"/>
      <c r="U412" s="7"/>
      <c r="V41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2" s="20" t="str">
        <f>IFERROR(Table143[[#This Row],[BASE PRICE PER ITEM2]]*Table143[[#This Row],[TOTAL BASE STOCK QUANTITY]],"")</f>
        <v/>
      </c>
      <c r="X412" s="20" t="str">
        <f>IFERROR(Table143[[#This Row],[LAST SALE PRICE PER ITEM]]*Table143[[#This Row],[TOTAL BASE STOCK QUANTITY]], "")</f>
        <v/>
      </c>
      <c r="Y412" s="6" t="str">
        <f>IF(O412="",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2" s="22" t="str">
        <f>IFERROR(Table143[[#This Row],[SALE PRICE PER ITEM]]*Table143[[#This Row],[TOTAL REMAINING STOCK QUANTITY]],"")</f>
        <v/>
      </c>
      <c r="AH412" s="27"/>
    </row>
    <row r="413" spans="2:34" ht="18.600000000000001" thickBot="1" x14ac:dyDescent="0.3">
      <c r="B413" s="34" t="s">
        <v>877</v>
      </c>
      <c r="C413" s="11"/>
      <c r="D413" s="87" t="str">
        <f>IF(Table143[[#This Row],[TOTAL BASE STOCK QUANTITY]]= "", "", IF(Table143[[#This Row],[TOTAL BASE STOCK QUANTITY]] &lt;1,"Out of Stock","Avaliable"))</f>
        <v/>
      </c>
      <c r="E413" s="24"/>
      <c r="F413" s="24"/>
      <c r="G413" s="11"/>
      <c r="H413" s="95"/>
      <c r="I413" s="102"/>
      <c r="J413" s="120"/>
      <c r="K41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3" s="72" t="str">
        <f>IFERROR(IF(NOT(ISBLANK(Table143[[#This Row],[BASE PRICE PER ITEM2]])), Table143[[#This Row],[BASE PRICE PER ITEM2]] + $M$2, ""), "")</f>
        <v/>
      </c>
      <c r="M413" s="115"/>
      <c r="N41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3" s="7"/>
      <c r="P413" s="7"/>
      <c r="Q413" s="7"/>
      <c r="R413" s="7"/>
      <c r="S413" s="7"/>
      <c r="T413" s="7"/>
      <c r="U413" s="7"/>
      <c r="V41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3" s="20" t="str">
        <f>IFERROR(Table143[[#This Row],[BASE PRICE PER ITEM2]]*Table143[[#This Row],[TOTAL BASE STOCK QUANTITY]],"")</f>
        <v/>
      </c>
      <c r="X413" s="20" t="str">
        <f>IFERROR(Table143[[#This Row],[LAST SALE PRICE PER ITEM]]*Table143[[#This Row],[TOTAL BASE STOCK QUANTITY]], "")</f>
        <v/>
      </c>
      <c r="Y413" s="6" t="str">
        <f>IF(O413="",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3" s="22" t="str">
        <f>IFERROR(Table143[[#This Row],[SALE PRICE PER ITEM]]*Table143[[#This Row],[TOTAL REMAINING STOCK QUANTITY]],"")</f>
        <v/>
      </c>
      <c r="AH413" s="27"/>
    </row>
    <row r="414" spans="2:34" ht="18.600000000000001" thickBot="1" x14ac:dyDescent="0.3">
      <c r="B414" s="34" t="s">
        <v>878</v>
      </c>
      <c r="C414" s="11"/>
      <c r="D414" s="87" t="str">
        <f>IF(Table143[[#This Row],[TOTAL BASE STOCK QUANTITY]]= "", "", IF(Table143[[#This Row],[TOTAL BASE STOCK QUANTITY]] &lt;1,"Out of Stock","Avaliable"))</f>
        <v/>
      </c>
      <c r="E414" s="24"/>
      <c r="F414" s="24"/>
      <c r="G414" s="11"/>
      <c r="H414" s="95"/>
      <c r="I414" s="102"/>
      <c r="J414" s="120"/>
      <c r="K41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4" s="72" t="str">
        <f>IFERROR(IF(NOT(ISBLANK(Table143[[#This Row],[BASE PRICE PER ITEM2]])), Table143[[#This Row],[BASE PRICE PER ITEM2]] + $M$2, ""), "")</f>
        <v/>
      </c>
      <c r="M414" s="115"/>
      <c r="N41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4" s="7"/>
      <c r="P414" s="7"/>
      <c r="Q414" s="7"/>
      <c r="R414" s="7"/>
      <c r="S414" s="7"/>
      <c r="T414" s="7"/>
      <c r="U414" s="7"/>
      <c r="V41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4" s="20" t="str">
        <f>IFERROR(Table143[[#This Row],[BASE PRICE PER ITEM2]]*Table143[[#This Row],[TOTAL BASE STOCK QUANTITY]],"")</f>
        <v/>
      </c>
      <c r="X414" s="20" t="str">
        <f>IFERROR(Table143[[#This Row],[LAST SALE PRICE PER ITEM]]*Table143[[#This Row],[TOTAL BASE STOCK QUANTITY]], "")</f>
        <v/>
      </c>
      <c r="Y414" s="6" t="str">
        <f>IF(O414="",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4" s="22" t="str">
        <f>IFERROR(Table143[[#This Row],[SALE PRICE PER ITEM]]*Table143[[#This Row],[TOTAL REMAINING STOCK QUANTITY]],"")</f>
        <v/>
      </c>
      <c r="AH414" s="27"/>
    </row>
    <row r="415" spans="2:34" ht="18.600000000000001" thickBot="1" x14ac:dyDescent="0.3">
      <c r="B415" s="34" t="s">
        <v>879</v>
      </c>
      <c r="C415" s="11"/>
      <c r="D415" s="87" t="str">
        <f>IF(Table143[[#This Row],[TOTAL BASE STOCK QUANTITY]]= "", "", IF(Table143[[#This Row],[TOTAL BASE STOCK QUANTITY]] &lt;1,"Out of Stock","Avaliable"))</f>
        <v/>
      </c>
      <c r="E415" s="24"/>
      <c r="F415" s="24"/>
      <c r="G415" s="11"/>
      <c r="H415" s="95"/>
      <c r="I415" s="102"/>
      <c r="J415" s="120"/>
      <c r="K41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5" s="72" t="str">
        <f>IFERROR(IF(NOT(ISBLANK(Table143[[#This Row],[BASE PRICE PER ITEM2]])), Table143[[#This Row],[BASE PRICE PER ITEM2]] + $M$2, ""), "")</f>
        <v/>
      </c>
      <c r="M415" s="115"/>
      <c r="N41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5" s="7"/>
      <c r="P415" s="7"/>
      <c r="Q415" s="7"/>
      <c r="R415" s="7"/>
      <c r="S415" s="7"/>
      <c r="T415" s="7"/>
      <c r="U415" s="7"/>
      <c r="V41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5" s="20" t="str">
        <f>IFERROR(Table143[[#This Row],[BASE PRICE PER ITEM2]]*Table143[[#This Row],[TOTAL BASE STOCK QUANTITY]],"")</f>
        <v/>
      </c>
      <c r="X415" s="20" t="str">
        <f>IFERROR(Table143[[#This Row],[LAST SALE PRICE PER ITEM]]*Table143[[#This Row],[TOTAL BASE STOCK QUANTITY]], "")</f>
        <v/>
      </c>
      <c r="Y415" s="6" t="str">
        <f>IF(O415="",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5" s="22" t="str">
        <f>IFERROR(Table143[[#This Row],[SALE PRICE PER ITEM]]*Table143[[#This Row],[TOTAL REMAINING STOCK QUANTITY]],"")</f>
        <v/>
      </c>
      <c r="AH415" s="27"/>
    </row>
    <row r="416" spans="2:34" ht="18.600000000000001" thickBot="1" x14ac:dyDescent="0.3">
      <c r="B416" s="34" t="s">
        <v>880</v>
      </c>
      <c r="C416" s="11"/>
      <c r="D416" s="87" t="str">
        <f>IF(Table143[[#This Row],[TOTAL BASE STOCK QUANTITY]]= "", "", IF(Table143[[#This Row],[TOTAL BASE STOCK QUANTITY]] &lt;1,"Out of Stock","Avaliable"))</f>
        <v/>
      </c>
      <c r="E416" s="24"/>
      <c r="F416" s="24"/>
      <c r="G416" s="11"/>
      <c r="H416" s="95"/>
      <c r="I416" s="102"/>
      <c r="J416" s="120"/>
      <c r="K41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6" s="72" t="str">
        <f>IFERROR(IF(NOT(ISBLANK(Table143[[#This Row],[BASE PRICE PER ITEM2]])), Table143[[#This Row],[BASE PRICE PER ITEM2]] + $M$2, ""), "")</f>
        <v/>
      </c>
      <c r="M416" s="115"/>
      <c r="N41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6" s="7"/>
      <c r="P416" s="7"/>
      <c r="Q416" s="7"/>
      <c r="R416" s="7"/>
      <c r="S416" s="7"/>
      <c r="T416" s="7"/>
      <c r="U416" s="7"/>
      <c r="V41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6" s="20" t="str">
        <f>IFERROR(Table143[[#This Row],[BASE PRICE PER ITEM2]]*Table143[[#This Row],[TOTAL BASE STOCK QUANTITY]],"")</f>
        <v/>
      </c>
      <c r="X416" s="20" t="str">
        <f>IFERROR(Table143[[#This Row],[LAST SALE PRICE PER ITEM]]*Table143[[#This Row],[TOTAL BASE STOCK QUANTITY]], "")</f>
        <v/>
      </c>
      <c r="Y416" s="6" t="str">
        <f>IF(O416="",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6" s="22" t="str">
        <f>IFERROR(Table143[[#This Row],[SALE PRICE PER ITEM]]*Table143[[#This Row],[TOTAL REMAINING STOCK QUANTITY]],"")</f>
        <v/>
      </c>
      <c r="AH416" s="27"/>
    </row>
    <row r="417" spans="2:34" ht="18.600000000000001" thickBot="1" x14ac:dyDescent="0.3">
      <c r="B417" s="34" t="s">
        <v>881</v>
      </c>
      <c r="C417" s="11"/>
      <c r="D417" s="87" t="str">
        <f>IF(Table143[[#This Row],[TOTAL BASE STOCK QUANTITY]]= "", "", IF(Table143[[#This Row],[TOTAL BASE STOCK QUANTITY]] &lt;1,"Out of Stock","Avaliable"))</f>
        <v/>
      </c>
      <c r="E417" s="24"/>
      <c r="F417" s="24"/>
      <c r="G417" s="11"/>
      <c r="H417" s="95"/>
      <c r="I417" s="102"/>
      <c r="J417" s="120"/>
      <c r="K41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7" s="72" t="str">
        <f>IFERROR(IF(NOT(ISBLANK(Table143[[#This Row],[BASE PRICE PER ITEM2]])), Table143[[#This Row],[BASE PRICE PER ITEM2]] + $M$2, ""), "")</f>
        <v/>
      </c>
      <c r="M417" s="115"/>
      <c r="N41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7" s="7"/>
      <c r="P417" s="7"/>
      <c r="Q417" s="7"/>
      <c r="R417" s="7"/>
      <c r="S417" s="7"/>
      <c r="T417" s="7"/>
      <c r="U417" s="7"/>
      <c r="V41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7" s="20" t="str">
        <f>IFERROR(Table143[[#This Row],[BASE PRICE PER ITEM2]]*Table143[[#This Row],[TOTAL BASE STOCK QUANTITY]],"")</f>
        <v/>
      </c>
      <c r="X417" s="20" t="str">
        <f>IFERROR(Table143[[#This Row],[LAST SALE PRICE PER ITEM]]*Table143[[#This Row],[TOTAL BASE STOCK QUANTITY]], "")</f>
        <v/>
      </c>
      <c r="Y417" s="6" t="str">
        <f>IF(O417="",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7" s="22" t="str">
        <f>IFERROR(Table143[[#This Row],[SALE PRICE PER ITEM]]*Table143[[#This Row],[TOTAL REMAINING STOCK QUANTITY]],"")</f>
        <v/>
      </c>
      <c r="AH417" s="27"/>
    </row>
    <row r="418" spans="2:34" ht="18.600000000000001" thickBot="1" x14ac:dyDescent="0.3">
      <c r="B418" s="34" t="s">
        <v>882</v>
      </c>
      <c r="C418" s="11"/>
      <c r="D418" s="87" t="str">
        <f>IF(Table143[[#This Row],[TOTAL BASE STOCK QUANTITY]]= "", "", IF(Table143[[#This Row],[TOTAL BASE STOCK QUANTITY]] &lt;1,"Out of Stock","Avaliable"))</f>
        <v/>
      </c>
      <c r="E418" s="24"/>
      <c r="F418" s="24"/>
      <c r="G418" s="11"/>
      <c r="H418" s="95"/>
      <c r="I418" s="102"/>
      <c r="J418" s="120"/>
      <c r="K41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8" s="72" t="str">
        <f>IFERROR(IF(NOT(ISBLANK(Table143[[#This Row],[BASE PRICE PER ITEM2]])), Table143[[#This Row],[BASE PRICE PER ITEM2]] + $M$2, ""), "")</f>
        <v/>
      </c>
      <c r="M418" s="115"/>
      <c r="N418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8" s="7"/>
      <c r="P418" s="7"/>
      <c r="Q418" s="7"/>
      <c r="R418" s="7"/>
      <c r="S418" s="7"/>
      <c r="T418" s="7"/>
      <c r="U418" s="7"/>
      <c r="V418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8" s="20" t="str">
        <f>IFERROR(Table143[[#This Row],[BASE PRICE PER ITEM2]]*Table143[[#This Row],[TOTAL BASE STOCK QUANTITY]],"")</f>
        <v/>
      </c>
      <c r="X418" s="20" t="str">
        <f>IFERROR(Table143[[#This Row],[LAST SALE PRICE PER ITEM]]*Table143[[#This Row],[TOTAL BASE STOCK QUANTITY]], "")</f>
        <v/>
      </c>
      <c r="Y418" s="6" t="str">
        <f>IF(O418="",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8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8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8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8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8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8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8" s="22" t="str">
        <f>IFERROR(Table143[[#This Row],[SALE PRICE PER ITEM]]*Table143[[#This Row],[TOTAL REMAINING STOCK QUANTITY]],"")</f>
        <v/>
      </c>
      <c r="AH418" s="27"/>
    </row>
    <row r="419" spans="2:34" ht="18.600000000000001" thickBot="1" x14ac:dyDescent="0.3">
      <c r="B419" s="34" t="s">
        <v>883</v>
      </c>
      <c r="C419" s="11"/>
      <c r="D419" s="87" t="str">
        <f>IF(Table143[[#This Row],[TOTAL BASE STOCK QUANTITY]]= "", "", IF(Table143[[#This Row],[TOTAL BASE STOCK QUANTITY]] &lt;1,"Out of Stock","Avaliable"))</f>
        <v/>
      </c>
      <c r="E419" s="24"/>
      <c r="F419" s="24"/>
      <c r="G419" s="11"/>
      <c r="H419" s="95"/>
      <c r="I419" s="102"/>
      <c r="J419" s="120"/>
      <c r="K419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19" s="72" t="str">
        <f>IFERROR(IF(NOT(ISBLANK(Table143[[#This Row],[BASE PRICE PER ITEM2]])), Table143[[#This Row],[BASE PRICE PER ITEM2]] + $M$2, ""), "")</f>
        <v/>
      </c>
      <c r="M419" s="115"/>
      <c r="N419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19" s="7"/>
      <c r="P419" s="7"/>
      <c r="Q419" s="7"/>
      <c r="R419" s="7"/>
      <c r="S419" s="7"/>
      <c r="T419" s="7"/>
      <c r="U419" s="7"/>
      <c r="V419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19" s="20" t="str">
        <f>IFERROR(Table143[[#This Row],[BASE PRICE PER ITEM2]]*Table143[[#This Row],[TOTAL BASE STOCK QUANTITY]],"")</f>
        <v/>
      </c>
      <c r="X419" s="20" t="str">
        <f>IFERROR(Table143[[#This Row],[LAST SALE PRICE PER ITEM]]*Table143[[#This Row],[TOTAL BASE STOCK QUANTITY]], "")</f>
        <v/>
      </c>
      <c r="Y419" s="6" t="str">
        <f>IF(O419="",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19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19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19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19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19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19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19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19" s="22" t="str">
        <f>IFERROR(Table143[[#This Row],[SALE PRICE PER ITEM]]*Table143[[#This Row],[TOTAL REMAINING STOCK QUANTITY]],"")</f>
        <v/>
      </c>
      <c r="AH419" s="27"/>
    </row>
    <row r="420" spans="2:34" ht="18.600000000000001" thickBot="1" x14ac:dyDescent="0.3">
      <c r="B420" s="34" t="s">
        <v>884</v>
      </c>
      <c r="C420" s="11"/>
      <c r="D420" s="87" t="str">
        <f>IF(Table143[[#This Row],[TOTAL BASE STOCK QUANTITY]]= "", "", IF(Table143[[#This Row],[TOTAL BASE STOCK QUANTITY]] &lt;1,"Out of Stock","Avaliable"))</f>
        <v/>
      </c>
      <c r="E420" s="24"/>
      <c r="F420" s="24"/>
      <c r="G420" s="11"/>
      <c r="H420" s="95"/>
      <c r="I420" s="102"/>
      <c r="J420" s="120"/>
      <c r="K420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0" s="72" t="str">
        <f>IFERROR(IF(NOT(ISBLANK(Table143[[#This Row],[BASE PRICE PER ITEM2]])), Table143[[#This Row],[BASE PRICE PER ITEM2]] + $M$2, ""), "")</f>
        <v/>
      </c>
      <c r="M420" s="115"/>
      <c r="N420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0" s="7"/>
      <c r="P420" s="7"/>
      <c r="Q420" s="7"/>
      <c r="R420" s="7"/>
      <c r="S420" s="7"/>
      <c r="T420" s="7"/>
      <c r="U420" s="7"/>
      <c r="V420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0" s="20" t="str">
        <f>IFERROR(Table143[[#This Row],[BASE PRICE PER ITEM2]]*Table143[[#This Row],[TOTAL BASE STOCK QUANTITY]],"")</f>
        <v/>
      </c>
      <c r="X420" s="20" t="str">
        <f>IFERROR(Table143[[#This Row],[LAST SALE PRICE PER ITEM]]*Table143[[#This Row],[TOTAL BASE STOCK QUANTITY]], "")</f>
        <v/>
      </c>
      <c r="Y420" s="6" t="str">
        <f>IF(O420="",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0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0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0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0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0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0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0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0" s="22" t="str">
        <f>IFERROR(Table143[[#This Row],[SALE PRICE PER ITEM]]*Table143[[#This Row],[TOTAL REMAINING STOCK QUANTITY]],"")</f>
        <v/>
      </c>
      <c r="AH420" s="27"/>
    </row>
    <row r="421" spans="2:34" ht="18.600000000000001" thickBot="1" x14ac:dyDescent="0.3">
      <c r="B421" s="34" t="s">
        <v>885</v>
      </c>
      <c r="C421" s="11"/>
      <c r="D421" s="87" t="str">
        <f>IF(Table143[[#This Row],[TOTAL BASE STOCK QUANTITY]]= "", "", IF(Table143[[#This Row],[TOTAL BASE STOCK QUANTITY]] &lt;1,"Out of Stock","Avaliable"))</f>
        <v/>
      </c>
      <c r="E421" s="24"/>
      <c r="F421" s="24"/>
      <c r="G421" s="11"/>
      <c r="H421" s="95"/>
      <c r="I421" s="102"/>
      <c r="J421" s="120"/>
      <c r="K421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1" s="72" t="str">
        <f>IFERROR(IF(NOT(ISBLANK(Table143[[#This Row],[BASE PRICE PER ITEM2]])), Table143[[#This Row],[BASE PRICE PER ITEM2]] + $M$2, ""), "")</f>
        <v/>
      </c>
      <c r="M421" s="115"/>
      <c r="N421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1" s="7"/>
      <c r="P421" s="7"/>
      <c r="Q421" s="7"/>
      <c r="R421" s="7"/>
      <c r="S421" s="7"/>
      <c r="T421" s="7"/>
      <c r="U421" s="7"/>
      <c r="V421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1" s="20" t="str">
        <f>IFERROR(Table143[[#This Row],[BASE PRICE PER ITEM2]]*Table143[[#This Row],[TOTAL BASE STOCK QUANTITY]],"")</f>
        <v/>
      </c>
      <c r="X421" s="20" t="str">
        <f>IFERROR(Table143[[#This Row],[LAST SALE PRICE PER ITEM]]*Table143[[#This Row],[TOTAL BASE STOCK QUANTITY]], "")</f>
        <v/>
      </c>
      <c r="Y421" s="6" t="str">
        <f>IF(O421="",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1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1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1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1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1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1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1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1" s="22" t="str">
        <f>IFERROR(Table143[[#This Row],[SALE PRICE PER ITEM]]*Table143[[#This Row],[TOTAL REMAINING STOCK QUANTITY]],"")</f>
        <v/>
      </c>
      <c r="AH421" s="27"/>
    </row>
    <row r="422" spans="2:34" ht="18.600000000000001" thickBot="1" x14ac:dyDescent="0.3">
      <c r="B422" s="34" t="s">
        <v>886</v>
      </c>
      <c r="C422" s="11"/>
      <c r="D422" s="87" t="str">
        <f>IF(Table143[[#This Row],[TOTAL BASE STOCK QUANTITY]]= "", "", IF(Table143[[#This Row],[TOTAL BASE STOCK QUANTITY]] &lt;1,"Out of Stock","Avaliable"))</f>
        <v/>
      </c>
      <c r="E422" s="24"/>
      <c r="F422" s="24"/>
      <c r="G422" s="11"/>
      <c r="H422" s="95"/>
      <c r="I422" s="102"/>
      <c r="J422" s="120"/>
      <c r="K422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2" s="72" t="str">
        <f>IFERROR(IF(NOT(ISBLANK(Table143[[#This Row],[BASE PRICE PER ITEM2]])), Table143[[#This Row],[BASE PRICE PER ITEM2]] + $M$2, ""), "")</f>
        <v/>
      </c>
      <c r="M422" s="115"/>
      <c r="N422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2" s="7"/>
      <c r="P422" s="7"/>
      <c r="Q422" s="7"/>
      <c r="R422" s="7"/>
      <c r="S422" s="7"/>
      <c r="T422" s="7"/>
      <c r="U422" s="7"/>
      <c r="V422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2" s="20" t="str">
        <f>IFERROR(Table143[[#This Row],[BASE PRICE PER ITEM2]]*Table143[[#This Row],[TOTAL BASE STOCK QUANTITY]],"")</f>
        <v/>
      </c>
      <c r="X422" s="20" t="str">
        <f>IFERROR(Table143[[#This Row],[LAST SALE PRICE PER ITEM]]*Table143[[#This Row],[TOTAL BASE STOCK QUANTITY]], "")</f>
        <v/>
      </c>
      <c r="Y422" s="6" t="str">
        <f>IF(O422="",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2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2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2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2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2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2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2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2" s="22" t="str">
        <f>IFERROR(Table143[[#This Row],[SALE PRICE PER ITEM]]*Table143[[#This Row],[TOTAL REMAINING STOCK QUANTITY]],"")</f>
        <v/>
      </c>
      <c r="AH422" s="27"/>
    </row>
    <row r="423" spans="2:34" ht="18.600000000000001" thickBot="1" x14ac:dyDescent="0.3">
      <c r="B423" s="34" t="s">
        <v>887</v>
      </c>
      <c r="C423" s="11"/>
      <c r="D423" s="87" t="str">
        <f>IF(Table143[[#This Row],[TOTAL BASE STOCK QUANTITY]]= "", "", IF(Table143[[#This Row],[TOTAL BASE STOCK QUANTITY]] &lt;1,"Out of Stock","Avaliable"))</f>
        <v/>
      </c>
      <c r="E423" s="24"/>
      <c r="F423" s="24"/>
      <c r="G423" s="11"/>
      <c r="H423" s="95"/>
      <c r="I423" s="102"/>
      <c r="J423" s="120"/>
      <c r="K423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3" s="72" t="str">
        <f>IFERROR(IF(NOT(ISBLANK(Table143[[#This Row],[BASE PRICE PER ITEM2]])), Table143[[#This Row],[BASE PRICE PER ITEM2]] + $M$2, ""), "")</f>
        <v/>
      </c>
      <c r="M423" s="115"/>
      <c r="N423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3" s="7"/>
      <c r="P423" s="7"/>
      <c r="Q423" s="7"/>
      <c r="R423" s="7"/>
      <c r="S423" s="7"/>
      <c r="T423" s="7"/>
      <c r="U423" s="7"/>
      <c r="V423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3" s="20" t="str">
        <f>IFERROR(Table143[[#This Row],[BASE PRICE PER ITEM2]]*Table143[[#This Row],[TOTAL BASE STOCK QUANTITY]],"")</f>
        <v/>
      </c>
      <c r="X423" s="20" t="str">
        <f>IFERROR(Table143[[#This Row],[LAST SALE PRICE PER ITEM]]*Table143[[#This Row],[TOTAL BASE STOCK QUANTITY]], "")</f>
        <v/>
      </c>
      <c r="Y423" s="6" t="str">
        <f>IF(O423="",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3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3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3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3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3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3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3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3" s="22" t="str">
        <f>IFERROR(Table143[[#This Row],[SALE PRICE PER ITEM]]*Table143[[#This Row],[TOTAL REMAINING STOCK QUANTITY]],"")</f>
        <v/>
      </c>
      <c r="AH423" s="27"/>
    </row>
    <row r="424" spans="2:34" ht="18.600000000000001" thickBot="1" x14ac:dyDescent="0.3">
      <c r="B424" s="34" t="s">
        <v>888</v>
      </c>
      <c r="C424" s="11"/>
      <c r="D424" s="87" t="str">
        <f>IF(Table143[[#This Row],[TOTAL BASE STOCK QUANTITY]]= "", "", IF(Table143[[#This Row],[TOTAL BASE STOCK QUANTITY]] &lt;1,"Out of Stock","Avaliable"))</f>
        <v/>
      </c>
      <c r="E424" s="24"/>
      <c r="F424" s="24"/>
      <c r="G424" s="11"/>
      <c r="H424" s="95"/>
      <c r="I424" s="102"/>
      <c r="J424" s="120"/>
      <c r="K424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4" s="72" t="str">
        <f>IFERROR(IF(NOT(ISBLANK(Table143[[#This Row],[BASE PRICE PER ITEM2]])), Table143[[#This Row],[BASE PRICE PER ITEM2]] + $M$2, ""), "")</f>
        <v/>
      </c>
      <c r="M424" s="115"/>
      <c r="N424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4" s="7"/>
      <c r="P424" s="7"/>
      <c r="Q424" s="7"/>
      <c r="R424" s="7"/>
      <c r="S424" s="7"/>
      <c r="T424" s="7"/>
      <c r="U424" s="7"/>
      <c r="V424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4" s="20" t="str">
        <f>IFERROR(Table143[[#This Row],[BASE PRICE PER ITEM2]]*Table143[[#This Row],[TOTAL BASE STOCK QUANTITY]],"")</f>
        <v/>
      </c>
      <c r="X424" s="20" t="str">
        <f>IFERROR(Table143[[#This Row],[LAST SALE PRICE PER ITEM]]*Table143[[#This Row],[TOTAL BASE STOCK QUANTITY]], "")</f>
        <v/>
      </c>
      <c r="Y424" s="6" t="str">
        <f>IF(O424="",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4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4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4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4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4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4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4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4" s="22" t="str">
        <f>IFERROR(Table143[[#This Row],[SALE PRICE PER ITEM]]*Table143[[#This Row],[TOTAL REMAINING STOCK QUANTITY]],"")</f>
        <v/>
      </c>
      <c r="AH424" s="27"/>
    </row>
    <row r="425" spans="2:34" ht="18.600000000000001" thickBot="1" x14ac:dyDescent="0.3">
      <c r="B425" s="34" t="s">
        <v>889</v>
      </c>
      <c r="C425" s="11"/>
      <c r="D425" s="87" t="str">
        <f>IF(Table143[[#This Row],[TOTAL BASE STOCK QUANTITY]]= "", "", IF(Table143[[#This Row],[TOTAL BASE STOCK QUANTITY]] &lt;1,"Out of Stock","Avaliable"))</f>
        <v/>
      </c>
      <c r="E425" s="24"/>
      <c r="F425" s="24"/>
      <c r="G425" s="11"/>
      <c r="H425" s="95"/>
      <c r="I425" s="102"/>
      <c r="J425" s="120"/>
      <c r="K425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5" s="72" t="str">
        <f>IFERROR(IF(NOT(ISBLANK(Table143[[#This Row],[BASE PRICE PER ITEM2]])), Table143[[#This Row],[BASE PRICE PER ITEM2]] + $M$2, ""), "")</f>
        <v/>
      </c>
      <c r="M425" s="115"/>
      <c r="N425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5" s="7"/>
      <c r="P425" s="7"/>
      <c r="Q425" s="7"/>
      <c r="R425" s="7"/>
      <c r="S425" s="7"/>
      <c r="T425" s="7"/>
      <c r="U425" s="7"/>
      <c r="V425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5" s="20" t="str">
        <f>IFERROR(Table143[[#This Row],[BASE PRICE PER ITEM2]]*Table143[[#This Row],[TOTAL BASE STOCK QUANTITY]],"")</f>
        <v/>
      </c>
      <c r="X425" s="20" t="str">
        <f>IFERROR(Table143[[#This Row],[LAST SALE PRICE PER ITEM]]*Table143[[#This Row],[TOTAL BASE STOCK QUANTITY]], "")</f>
        <v/>
      </c>
      <c r="Y425" s="6" t="str">
        <f>IF(O425="",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5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5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5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5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5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5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5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5" s="22" t="str">
        <f>IFERROR(Table143[[#This Row],[SALE PRICE PER ITEM]]*Table143[[#This Row],[TOTAL REMAINING STOCK QUANTITY]],"")</f>
        <v/>
      </c>
      <c r="AH425" s="27"/>
    </row>
    <row r="426" spans="2:34" ht="18.600000000000001" thickBot="1" x14ac:dyDescent="0.3">
      <c r="B426" s="34" t="s">
        <v>890</v>
      </c>
      <c r="C426" s="11"/>
      <c r="D426" s="87" t="str">
        <f>IF(Table143[[#This Row],[TOTAL BASE STOCK QUANTITY]]= "", "", IF(Table143[[#This Row],[TOTAL BASE STOCK QUANTITY]] &lt;1,"Out of Stock","Avaliable"))</f>
        <v/>
      </c>
      <c r="E426" s="24"/>
      <c r="F426" s="24"/>
      <c r="G426" s="11"/>
      <c r="H426" s="95"/>
      <c r="I426" s="102"/>
      <c r="J426" s="120"/>
      <c r="K426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6" s="72" t="str">
        <f>IFERROR(IF(NOT(ISBLANK(Table143[[#This Row],[BASE PRICE PER ITEM2]])), Table143[[#This Row],[BASE PRICE PER ITEM2]] + $M$2, ""), "")</f>
        <v/>
      </c>
      <c r="M426" s="115"/>
      <c r="N426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6" s="7"/>
      <c r="P426" s="7"/>
      <c r="Q426" s="7"/>
      <c r="R426" s="7"/>
      <c r="S426" s="7"/>
      <c r="T426" s="7"/>
      <c r="U426" s="7"/>
      <c r="V426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6" s="20" t="str">
        <f>IFERROR(Table143[[#This Row],[BASE PRICE PER ITEM2]]*Table143[[#This Row],[TOTAL BASE STOCK QUANTITY]],"")</f>
        <v/>
      </c>
      <c r="X426" s="20" t="str">
        <f>IFERROR(Table143[[#This Row],[LAST SALE PRICE PER ITEM]]*Table143[[#This Row],[TOTAL BASE STOCK QUANTITY]], "")</f>
        <v/>
      </c>
      <c r="Y426" s="6" t="str">
        <f>IF(O426="",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6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6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6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6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6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6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6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6" s="22" t="str">
        <f>IFERROR(Table143[[#This Row],[SALE PRICE PER ITEM]]*Table143[[#This Row],[TOTAL REMAINING STOCK QUANTITY]],"")</f>
        <v/>
      </c>
      <c r="AH426" s="27"/>
    </row>
    <row r="427" spans="2:34" ht="18.600000000000001" thickBot="1" x14ac:dyDescent="0.3">
      <c r="B427" s="34" t="s">
        <v>891</v>
      </c>
      <c r="C427" s="11"/>
      <c r="D427" s="87" t="str">
        <f>IF(Table143[[#This Row],[TOTAL BASE STOCK QUANTITY]]= "", "", IF(Table143[[#This Row],[TOTAL BASE STOCK QUANTITY]] &lt;1,"Out of Stock","Avaliable"))</f>
        <v/>
      </c>
      <c r="E427" s="24"/>
      <c r="F427" s="24"/>
      <c r="G427" s="11"/>
      <c r="H427" s="95"/>
      <c r="I427" s="102"/>
      <c r="J427" s="120"/>
      <c r="K427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7" s="72" t="str">
        <f>IFERROR(IF(NOT(ISBLANK(Table143[[#This Row],[BASE PRICE PER ITEM2]])), Table143[[#This Row],[BASE PRICE PER ITEM2]] + $M$2, ""), "")</f>
        <v/>
      </c>
      <c r="M427" s="115"/>
      <c r="N427" s="76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7" s="7"/>
      <c r="P427" s="7"/>
      <c r="Q427" s="7"/>
      <c r="R427" s="7"/>
      <c r="S427" s="7"/>
      <c r="T427" s="7"/>
      <c r="U427" s="7"/>
      <c r="V427" s="12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7" s="20" t="str">
        <f>IFERROR(Table143[[#This Row],[BASE PRICE PER ITEM2]]*Table143[[#This Row],[TOTAL BASE STOCK QUANTITY]],"")</f>
        <v/>
      </c>
      <c r="X427" s="20" t="str">
        <f>IFERROR(Table143[[#This Row],[LAST SALE PRICE PER ITEM]]*Table143[[#This Row],[TOTAL BASE STOCK QUANTITY]], "")</f>
        <v/>
      </c>
      <c r="Y427" s="6" t="str">
        <f>IF(O427="",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7" s="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7" s="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7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7" s="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7" s="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7" s="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7" s="25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7" s="22" t="str">
        <f>IFERROR(Table143[[#This Row],[SALE PRICE PER ITEM]]*Table143[[#This Row],[TOTAL REMAINING STOCK QUANTITY]],"")</f>
        <v/>
      </c>
      <c r="AH427" s="27"/>
    </row>
    <row r="428" spans="2:34" ht="18.600000000000001" thickBot="1" x14ac:dyDescent="0.3">
      <c r="B428" s="34" t="s">
        <v>892</v>
      </c>
      <c r="C428" s="13"/>
      <c r="D428" s="87" t="str">
        <f>IF(Table143[[#This Row],[TOTAL BASE STOCK QUANTITY]]= "", "", IF(Table143[[#This Row],[TOTAL BASE STOCK QUANTITY]] &lt;1,"Out of Stock","Avaliable"))</f>
        <v/>
      </c>
      <c r="E428" s="68"/>
      <c r="F428" s="68"/>
      <c r="G428" s="13"/>
      <c r="H428" s="96"/>
      <c r="I428" s="103"/>
      <c r="J428" s="120"/>
      <c r="K428" s="108" t="str">
        <f>IF((Table143[[#This Row],[BASE CHINESE PRICE PER ITEM]]/$S$3)+Table143[[#This Row],[DELIVERY CHINESE TO CAMBODIA]]=0, "", (Table143[[#This Row],[BASE CHINESE PRICE PER ITEM]]/$S$3)+Table143[[#This Row],[DELIVERY CHINESE TO CAMBODIA]] )</f>
        <v/>
      </c>
      <c r="L428" s="72" t="str">
        <f>IFERROR(IF(NOT(ISBLANK(Table143[[#This Row],[BASE PRICE PER ITEM2]])), Table143[[#This Row],[BASE PRICE PER ITEM2]] + $M$2, ""), "")</f>
        <v/>
      </c>
      <c r="M428" s="116"/>
      <c r="N428" s="77" t="str">
        <f>IF(Table143[[#This Row],[SALE PRICE PER ITEM MAUAL]]&lt;&gt;"", Table143[[#This Row],[SALE PRICE PER ITEM MAUAL]], IF(Table143[[#This Row],[SALE PRICE PER ITEM]]&lt;&gt;"", Table143[[#This Row],[SALE PRICE PER ITEM]], ""))</f>
        <v/>
      </c>
      <c r="O428" s="14"/>
      <c r="P428" s="14"/>
      <c r="Q428" s="14"/>
      <c r="R428" s="14"/>
      <c r="S428" s="14"/>
      <c r="T428" s="14"/>
      <c r="U428" s="14"/>
      <c r="V428" s="15" t="str">
        <f>IF(Table143[[#This Row],[BASE NORMAL]]+Table143[[#This Row],[BASE SMAILL]]+Table143[[#This Row],[BASE MIDDLE]]+Table143[[#This Row],[BASE BIG]]+Table143[[#This Row],[BASE XL]]+Table143[[#This Row],[BASE XXL]]+Table143[[#This Row],[BASE XXXL]]=0, "", Table143[[#This Row],[BASE NORMAL]]+Table143[[#This Row],[BASE SMAILL]]+Table143[[#This Row],[BASE MIDDLE]]+Table143[[#This Row],[BASE BIG]]+Table143[[#This Row],[BASE XL]]+Table143[[#This Row],[BASE XXL]]+Table143[[#This Row],[BASE XXXL]])</f>
        <v/>
      </c>
      <c r="W428" s="21" t="str">
        <f>IFERROR(Table143[[#This Row],[BASE PRICE PER ITEM2]]*Table143[[#This Row],[TOTAL BASE STOCK QUANTITY]],"")</f>
        <v/>
      </c>
      <c r="X428" s="21" t="str">
        <f>IFERROR(Table143[[#This Row],[LAST SALE PRICE PER ITEM]]*Table143[[#This Row],[TOTAL BASE STOCK QUANTITY]], "")</f>
        <v/>
      </c>
      <c r="Y428" s="16" t="str">
        <f>IF(O428="", "", IFERROR(IF(AND(ISNUMBER(MATCH(Table143[[#This Row],[ITEM NO.]],#REF!,0)), COUNTIF(#REF!, "XS") &gt; 0), Table143[[#This Row],[BASE NORMAL]] - SUMIFS(#REF!,#REF!,Table143[[#This Row],[ITEM NO.]],#REF!,"XS"), Table143[[#This Row],[BASE NORMAL]]), "-"))</f>
        <v/>
      </c>
      <c r="Z428" s="16" t="str">
        <f>IF(Table143[[#This Row],[BASE SMAILL]] = "","",IFERROR(IF(AND(ISNUMBER(MATCH(Table143[[#This Row],[ITEM NO.]],#REF!,0)), COUNTIF(#REF!, "S") &gt; 0), Table143[[#This Row],[BASE SMAILL]] - SUMIFS(#REF!,#REF!,Table143[[#This Row],[ITEM NO.]],#REF!,"S"), Table143[[#This Row],[BASE SMAILL]]), "-") )</f>
        <v/>
      </c>
      <c r="AA428" s="16" t="str">
        <f>IF(Table143[[#This Row],[BASE MIDDLE]] = "","",IFERROR(IF(AND(ISNUMBER(MATCH(Table143[[#This Row],[ITEM NO.]],#REF!,0)), COUNTIF(#REF!, "M") &gt; 0), Table143[[#This Row],[BASE MIDDLE]] - SUMIFS(#REF!,#REF!,Table143[[#This Row],[ITEM NO.]],#REF!,"M"), Table143[[#This Row],[BASE MIDDLE]]), "-"))</f>
        <v/>
      </c>
      <c r="AB428" s="5" t="str">
        <f>IF(Table143[[#This Row],[BASE BIG]]="","",IFERROR(IF(AND(ISNUMBER(MATCH(Table143[[#This Row],[ITEM NO.]],#REF!,0)), COUNTIF(#REF!, "L") &gt; 0), Table143[[#This Row],[BASE BIG]] - SUMIFS(#REF!,#REF!,Table143[[#This Row],[ITEM NO.]],#REF!,"L"), Table143[[#This Row],[BASE BIG]]), "-"))</f>
        <v/>
      </c>
      <c r="AC428" s="16" t="str">
        <f>IF(Table143[[#This Row],[BASE XL]]="","",IFERROR(IF(AND(ISNUMBER(MATCH(Table143[[#This Row],[ITEM NO.]],#REF!,0)), COUNTIF(#REF!, "XL") &gt; 0), Table143[[#This Row],[BASE XL]] - SUMIFS(#REF!,#REF!,Table143[[#This Row],[ITEM NO.]],#REF!,"XL"), Table143[[#This Row],[BASE XL]]), "-"))</f>
        <v/>
      </c>
      <c r="AD428" s="16" t="str">
        <f>IF(Table143[[#This Row],[BASE XXL]]="","",IFERROR(IF(AND(ISNUMBER(MATCH(Table143[[#This Row],[ITEM NO.]],#REF!,0)), COUNTIF(#REF!, "XXL") &gt; 0), Table143[[#This Row],[BASE XXL]] - SUMIFS(#REF!,#REF!,Table143[[#This Row],[ITEM NO.]],#REF!,"XXL"), Table143[[#This Row],[BASE XXL]]), "-"))</f>
        <v/>
      </c>
      <c r="AE428" s="16" t="str">
        <f>IF(Table143[[#This Row],[BASE XXXL]]="","",IFERROR(IF(AND(ISNUMBER(MATCH(Table143[[#This Row],[ITEM NO.]],#REF!,0)), COUNTIF(#REF!, "XXXL") &gt; 0), Table143[[#This Row],[BASE XXXL]] - SUMIFS(#REF!,#REF!,Table143[[#This Row],[ITEM NO.]],#REF!,"XXXL"), Table143[[#This Row],[BASE XXXL]]), "-"))</f>
        <v/>
      </c>
      <c r="AF428" s="26" t="str">
        <f>IF(AND(Table143[[#This Row],[XS]]="",Table143[[#This Row],[S]]="",Table143[[#This Row],[M]]="",Table143[[#This Row],[L]]="",Table143[[#This Row],[XL]]="",Table143[[#This Row],[XXL]]="",Table143[[#This Row],[XXXL]]=""),"",SUM(Table143[[#This Row],[XS]:[XXXL]]))</f>
        <v/>
      </c>
      <c r="AG428" s="23" t="str">
        <f>IFERROR(Table143[[#This Row],[SALE PRICE PER ITEM]]*Table143[[#This Row],[TOTAL REMAINING STOCK QUANTITY]],"")</f>
        <v/>
      </c>
      <c r="AH428" s="27"/>
    </row>
  </sheetData>
  <dataConsolidate link="1"/>
  <conditionalFormatting sqref="D7:F428">
    <cfRule type="cellIs" dxfId="8" priority="1" operator="equal">
      <formula>"Out of Stock"</formula>
    </cfRule>
  </conditionalFormatting>
  <conditionalFormatting sqref="Y7:AE428">
    <cfRule type="cellIs" dxfId="7" priority="3" operator="between">
      <formula>1</formula>
      <formula>3</formula>
    </cfRule>
  </conditionalFormatting>
  <conditionalFormatting sqref="Y7:AF428">
    <cfRule type="cellIs" dxfId="6" priority="2" operator="equal">
      <formula>0</formula>
    </cfRule>
  </conditionalFormatting>
  <pageMargins left="0.7" right="0.7" top="0.75" bottom="0.75" header="0.3" footer="0.3"/>
  <pageSetup orientation="portrait" horizontalDpi="4294967294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H428"/>
  <sheetViews>
    <sheetView showGridLines="0" tabSelected="1" topLeftCell="C1" zoomScale="62" zoomScaleNormal="55" workbookViewId="0">
      <pane ySplit="6" topLeftCell="A7" activePane="bottomLeft" state="frozen"/>
      <selection activeCell="B1" sqref="B1"/>
      <selection pane="bottomLeft" activeCell="X7" sqref="X7"/>
    </sheetView>
  </sheetViews>
  <sheetFormatPr defaultColWidth="10.796875" defaultRowHeight="15" x14ac:dyDescent="0.25"/>
  <cols>
    <col min="1" max="1" width="2.796875" style="1" customWidth="1"/>
    <col min="2" max="2" width="11.5" style="1" customWidth="1"/>
    <col min="3" max="3" width="18.796875" style="1" customWidth="1"/>
    <col min="4" max="4" width="17.796875" style="1" customWidth="1"/>
    <col min="5" max="5" width="11.796875" style="1" customWidth="1"/>
    <col min="6" max="6" width="19.8984375" style="1" customWidth="1"/>
    <col min="7" max="9" width="19.296875" style="1" customWidth="1"/>
    <col min="10" max="10" width="24.296875" style="1" customWidth="1"/>
    <col min="11" max="11" width="17" style="1" customWidth="1"/>
    <col min="12" max="12" width="17.8984375" style="1" customWidth="1"/>
    <col min="13" max="14" width="15.19921875" style="1" customWidth="1"/>
    <col min="15" max="15" width="16.59765625" style="1" customWidth="1"/>
    <col min="16" max="16" width="14.796875" style="2" customWidth="1"/>
    <col min="17" max="20" width="13.69921875" style="2" customWidth="1"/>
    <col min="21" max="21" width="20.09765625" style="2" customWidth="1"/>
    <col min="22" max="22" width="16.09765625" style="2" customWidth="1"/>
    <col min="23" max="25" width="13.296875" style="2" customWidth="1"/>
    <col min="26" max="26" width="13.296875" style="1" customWidth="1"/>
    <col min="27" max="30" width="13.296875" style="2" customWidth="1"/>
    <col min="31" max="31" width="23.296875" style="2" customWidth="1"/>
    <col min="32" max="32" width="16.5" style="19" customWidth="1"/>
    <col min="33" max="33" width="12.3984375" style="2" customWidth="1"/>
    <col min="34" max="34" width="20.5" style="2" customWidth="1"/>
    <col min="35" max="35" width="20.796875" style="1" customWidth="1"/>
    <col min="36" max="16384" width="10.796875" style="1"/>
  </cols>
  <sheetData>
    <row r="1" spans="1:34" ht="7.95" customHeight="1" x14ac:dyDescent="0.25">
      <c r="AF1" s="2"/>
    </row>
    <row r="2" spans="1:34" ht="46.8" customHeight="1" x14ac:dyDescent="0.25">
      <c r="B2" s="4" t="s">
        <v>2</v>
      </c>
      <c r="C2" s="4"/>
      <c r="D2" s="4"/>
      <c r="E2" s="8" t="s">
        <v>10</v>
      </c>
      <c r="F2" s="9" t="s">
        <v>42</v>
      </c>
      <c r="G2" s="9" t="s">
        <v>43</v>
      </c>
      <c r="K2" s="4"/>
      <c r="L2" s="82" t="s">
        <v>22</v>
      </c>
      <c r="M2" s="81">
        <v>3</v>
      </c>
      <c r="O2" s="2"/>
      <c r="R2" s="89" t="s">
        <v>38</v>
      </c>
      <c r="S2" s="89" t="s">
        <v>39</v>
      </c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H2" s="1"/>
    </row>
    <row r="3" spans="1:34" ht="44.4" customHeight="1" x14ac:dyDescent="0.25">
      <c r="B3" s="4"/>
      <c r="C3" s="4"/>
      <c r="D3" s="4"/>
      <c r="E3" s="106">
        <f>SUM(Table14[TOTAL BASE STOCK QUANTITY])</f>
        <v>1</v>
      </c>
      <c r="F3" s="107">
        <f>SUM(Table14[TOTAL BASE  PRICE])</f>
        <v>12.279888268156425</v>
      </c>
      <c r="G3" s="107">
        <f>SUM(Table14[TOTAL SALE PRICE])</f>
        <v>16</v>
      </c>
      <c r="H3" s="122"/>
      <c r="K3" s="2"/>
      <c r="O3" s="2"/>
      <c r="Q3" s="88" t="s">
        <v>37</v>
      </c>
      <c r="R3" s="104">
        <v>1</v>
      </c>
      <c r="S3" s="105">
        <v>7.16</v>
      </c>
      <c r="V3" s="1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</row>
    <row r="4" spans="1:34" ht="19.95" customHeight="1" x14ac:dyDescent="0.25">
      <c r="B4" s="4"/>
      <c r="C4" s="4"/>
      <c r="D4" s="4"/>
      <c r="E4" s="4"/>
      <c r="F4" s="4"/>
      <c r="G4" s="69"/>
      <c r="H4" s="69"/>
      <c r="I4" s="69"/>
      <c r="J4" s="69"/>
      <c r="K4" s="70"/>
      <c r="L4" s="2"/>
      <c r="M4" s="2"/>
      <c r="N4" s="2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</row>
    <row r="5" spans="1:34" ht="28.2" customHeight="1" x14ac:dyDescent="0.25">
      <c r="L5" s="28" t="s">
        <v>13</v>
      </c>
      <c r="M5" s="78"/>
      <c r="N5" s="78"/>
      <c r="O5" s="29"/>
      <c r="P5" s="29"/>
      <c r="Q5" s="29"/>
      <c r="R5" s="29"/>
      <c r="S5" s="29"/>
      <c r="T5" s="29"/>
      <c r="Y5" s="79" t="s">
        <v>17</v>
      </c>
      <c r="Z5" s="79"/>
      <c r="AA5" s="79"/>
      <c r="AB5" s="79"/>
      <c r="AC5" s="79"/>
      <c r="AD5" s="79"/>
      <c r="AE5" s="79"/>
      <c r="AF5" s="80"/>
      <c r="AH5" s="1"/>
    </row>
    <row r="6" spans="1:34" s="3" customFormat="1" ht="79.2" customHeight="1" thickBot="1" x14ac:dyDescent="0.35">
      <c r="B6" s="30" t="s">
        <v>0</v>
      </c>
      <c r="C6" s="31" t="s">
        <v>26</v>
      </c>
      <c r="D6" s="31" t="s">
        <v>29</v>
      </c>
      <c r="E6" s="31" t="s">
        <v>32</v>
      </c>
      <c r="F6" s="31" t="s">
        <v>33</v>
      </c>
      <c r="G6" s="31" t="s">
        <v>1</v>
      </c>
      <c r="H6" s="31" t="s">
        <v>36</v>
      </c>
      <c r="I6" s="31" t="s">
        <v>35</v>
      </c>
      <c r="J6" s="31" t="s">
        <v>44</v>
      </c>
      <c r="K6" s="71" t="s">
        <v>34</v>
      </c>
      <c r="L6" s="71" t="s">
        <v>11</v>
      </c>
      <c r="M6" s="109" t="s">
        <v>40</v>
      </c>
      <c r="N6" s="71" t="s">
        <v>41</v>
      </c>
      <c r="O6" s="31" t="s">
        <v>45</v>
      </c>
      <c r="P6" s="31" t="s">
        <v>46</v>
      </c>
      <c r="Q6" s="31" t="s">
        <v>47</v>
      </c>
      <c r="R6" s="31" t="s">
        <v>48</v>
      </c>
      <c r="S6" s="31" t="s">
        <v>15</v>
      </c>
      <c r="T6" s="31" t="s">
        <v>16</v>
      </c>
      <c r="U6" s="31" t="s">
        <v>27</v>
      </c>
      <c r="V6" s="31" t="s">
        <v>14</v>
      </c>
      <c r="W6" s="32" t="s">
        <v>30</v>
      </c>
      <c r="X6" s="32" t="s">
        <v>43</v>
      </c>
      <c r="Y6" s="31" t="s">
        <v>4</v>
      </c>
      <c r="Z6" s="31" t="s">
        <v>3</v>
      </c>
      <c r="AA6" s="31" t="s">
        <v>5</v>
      </c>
      <c r="AB6" s="31" t="s">
        <v>6</v>
      </c>
      <c r="AC6" s="31" t="s">
        <v>7</v>
      </c>
      <c r="AD6" s="31" t="s">
        <v>8</v>
      </c>
      <c r="AE6" s="31" t="s">
        <v>9</v>
      </c>
      <c r="AF6" s="31" t="s">
        <v>18</v>
      </c>
      <c r="AG6" s="32" t="s">
        <v>31</v>
      </c>
      <c r="AH6" s="33" t="s">
        <v>28</v>
      </c>
    </row>
    <row r="7" spans="1:34" ht="124.2" customHeight="1" thickBot="1" x14ac:dyDescent="0.35">
      <c r="A7" s="123"/>
      <c r="B7" s="34" t="s">
        <v>471</v>
      </c>
      <c r="C7"/>
      <c r="D7" s="83" t="str">
        <f>IF(Table14[[#This Row],[TOTAL BASE STOCK QUANTITY]]= "", "", IF(Table14[[#This Row],[TOTAL BASE STOCK QUANTITY]] &lt;1,"Out of Stock","Avaliable"))</f>
        <v>Avaliable</v>
      </c>
      <c r="E7" s="36"/>
      <c r="F7" s="36"/>
      <c r="G7" s="35"/>
      <c r="H7" s="90">
        <v>60</v>
      </c>
      <c r="I7" s="97">
        <v>3.9</v>
      </c>
      <c r="J7" s="121"/>
      <c r="K7" s="108">
        <f>IF((Table14[[#This Row],[BASE CHINESE PRICE PER ITEM]]/$S$3)+Table14[[#This Row],[DELIVERY CHINESE TO CAMBODIA]]=0, "", (Table14[[#This Row],[BASE CHINESE PRICE PER ITEM]]/$S$3)+Table14[[#This Row],[DELIVERY CHINESE TO CAMBODIA]] )</f>
        <v>12.279888268156425</v>
      </c>
      <c r="L7" s="72">
        <f>IFERROR(IF(NOT(ISBLANK(Table14[[#This Row],[BASE PRICE PER ITEM2]])), Table14[[#This Row],[BASE PRICE PER ITEM2]] + $M$2, ""), "")</f>
        <v>15.279888268156425</v>
      </c>
      <c r="M7" s="110">
        <v>16</v>
      </c>
      <c r="N7" s="72">
        <f>IF(Table14[[#This Row],[SALE PRICE PER ITEM MAUAL]]&lt;&gt;"", Table14[[#This Row],[SALE PRICE PER ITEM MAUAL]], IF(Table14[[#This Row],[SALE PRICE PER ITEM]]&lt;&gt;"", Table14[[#This Row],[SALE PRICE PER ITEM]], ""))</f>
        <v>16</v>
      </c>
      <c r="O7" s="37">
        <v>1</v>
      </c>
      <c r="P7" s="37"/>
      <c r="Q7" s="37"/>
      <c r="R7" s="37"/>
      <c r="S7" s="37"/>
      <c r="T7" s="37"/>
      <c r="U7" s="37"/>
      <c r="V7" s="38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>1</v>
      </c>
      <c r="W7" s="39">
        <f>IFERROR(Table14[[#This Row],[BASE PRICE PER ITEM2]]*Table14[[#This Row],[TOTAL BASE STOCK QUANTITY]],"")</f>
        <v>12.279888268156425</v>
      </c>
      <c r="X7" s="39">
        <f>IFERROR(Table14[[#This Row],[LAST SALE PRICE PER ITEM]]*Table14[[#This Row],[TOTAL BASE STOCK QUANTITY]], "")</f>
        <v>16</v>
      </c>
      <c r="Y7" s="38" t="str">
        <f>IF(O7="", "", IFERROR(IF(AND(ISNUMBER(MATCH(Table14[[#This Row],[ITEM NO.]],#REF!,0)), COUNTIF(#REF!, "XS") &gt; 0), Table14[[#This Row],[BASE NORMAL]] - SUMIFS(#REF!,#REF!,Table14[[#This Row],[ITEM NO.]],#REF!,"XS"), Table14[[#This Row],[BASE NORMAL]]), "-"))</f>
        <v>-</v>
      </c>
      <c r="Z7" s="38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" s="38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" s="38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" s="38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" s="38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" s="40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>0</v>
      </c>
      <c r="AG7" s="39">
        <f>IFERROR(Table14[[#This Row],[SALE PRICE PER ITEM]]*Table14[[#This Row],[TOTAL REMAINING STOCK QUANTITY]],"")</f>
        <v>0</v>
      </c>
      <c r="AH7" s="41"/>
    </row>
    <row r="8" spans="1:34" ht="98.4" customHeight="1" thickBot="1" x14ac:dyDescent="0.3">
      <c r="B8" s="34" t="s">
        <v>472</v>
      </c>
      <c r="C8" s="42"/>
      <c r="D8" s="83" t="str">
        <f>IF(Table14[[#This Row],[TOTAL BASE STOCK QUANTITY]]= "", "", IF(Table14[[#This Row],[TOTAL BASE STOCK QUANTITY]] &lt;1,"Out of Stock","Avaliable"))</f>
        <v/>
      </c>
      <c r="E8" s="36"/>
      <c r="F8" s="36"/>
      <c r="G8" s="42"/>
      <c r="H8" s="91"/>
      <c r="I8" s="98"/>
      <c r="J8" s="117"/>
      <c r="K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" s="72" t="str">
        <f>IFERROR(IF(NOT(ISBLANK(Table14[[#This Row],[BASE PRICE PER ITEM2]])), Table14[[#This Row],[BASE PRICE PER ITEM2]] + $M$2, ""), "")</f>
        <v/>
      </c>
      <c r="M8" s="111"/>
      <c r="N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" s="43"/>
      <c r="P8" s="43"/>
      <c r="Q8" s="43"/>
      <c r="R8" s="43"/>
      <c r="S8" s="43"/>
      <c r="T8" s="43"/>
      <c r="U8" s="43"/>
      <c r="V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" s="39" t="str">
        <f>IFERROR(Table14[[#This Row],[BASE PRICE PER ITEM2]]*Table14[[#This Row],[TOTAL BASE STOCK QUANTITY]],"")</f>
        <v/>
      </c>
      <c r="X8" s="39" t="str">
        <f>IFERROR(Table14[[#This Row],[LAST SALE PRICE PER ITEM]]*Table14[[#This Row],[TOTAL BASE STOCK QUANTITY]], "")</f>
        <v/>
      </c>
      <c r="Y8" s="44" t="str">
        <f>IF(O8="",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" s="39" t="str">
        <f>IFERROR(Table14[[#This Row],[SALE PRICE PER ITEM]]*Table14[[#This Row],[TOTAL REMAINING STOCK QUANTITY]],"")</f>
        <v/>
      </c>
      <c r="AH8" s="41"/>
    </row>
    <row r="9" spans="1:34" ht="98.4" customHeight="1" thickBot="1" x14ac:dyDescent="0.3">
      <c r="B9" s="34" t="s">
        <v>473</v>
      </c>
      <c r="C9" s="42"/>
      <c r="D9" s="83" t="str">
        <f>IF(Table14[[#This Row],[TOTAL BASE STOCK QUANTITY]]= "", "", IF(Table14[[#This Row],[TOTAL BASE STOCK QUANTITY]] &lt;1,"Out of Stock","Avaliable"))</f>
        <v/>
      </c>
      <c r="E9" s="36"/>
      <c r="F9" s="36"/>
      <c r="G9" s="42"/>
      <c r="H9" s="91"/>
      <c r="I9" s="98"/>
      <c r="J9" s="117"/>
      <c r="K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" s="72" t="str">
        <f>IFERROR(IF(NOT(ISBLANK(Table14[[#This Row],[BASE PRICE PER ITEM2]])), Table14[[#This Row],[BASE PRICE PER ITEM2]] + $M$2, ""), "")</f>
        <v/>
      </c>
      <c r="M9" s="111"/>
      <c r="N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" s="43"/>
      <c r="P9" s="43"/>
      <c r="Q9" s="43"/>
      <c r="R9" s="43"/>
      <c r="S9" s="43"/>
      <c r="T9" s="43"/>
      <c r="U9" s="43"/>
      <c r="V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" s="39" t="str">
        <f>IFERROR(Table14[[#This Row],[BASE PRICE PER ITEM2]]*Table14[[#This Row],[TOTAL BASE STOCK QUANTITY]],"")</f>
        <v/>
      </c>
      <c r="X9" s="39" t="str">
        <f>IFERROR(Table14[[#This Row],[LAST SALE PRICE PER ITEM]]*Table14[[#This Row],[TOTAL BASE STOCK QUANTITY]], "")</f>
        <v/>
      </c>
      <c r="Y9" s="44" t="str">
        <f>IF(O9="",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" s="39" t="str">
        <f>IFERROR(Table14[[#This Row],[SALE PRICE PER ITEM]]*Table14[[#This Row],[TOTAL REMAINING STOCK QUANTITY]],"")</f>
        <v/>
      </c>
      <c r="AH9" s="41"/>
    </row>
    <row r="10" spans="1:34" ht="98.4" customHeight="1" thickBot="1" x14ac:dyDescent="0.3">
      <c r="B10" s="34" t="s">
        <v>474</v>
      </c>
      <c r="C10" s="42"/>
      <c r="D10" s="83" t="str">
        <f>IF(Table14[[#This Row],[TOTAL BASE STOCK QUANTITY]]= "", "", IF(Table14[[#This Row],[TOTAL BASE STOCK QUANTITY]] &lt;1,"Out of Stock","Avaliable"))</f>
        <v/>
      </c>
      <c r="E10" s="36"/>
      <c r="F10" s="36"/>
      <c r="G10" s="42"/>
      <c r="H10" s="91"/>
      <c r="I10" s="98"/>
      <c r="J10" s="117"/>
      <c r="K1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" s="72" t="str">
        <f>IFERROR(IF(NOT(ISBLANK(Table14[[#This Row],[BASE PRICE PER ITEM2]])), Table14[[#This Row],[BASE PRICE PER ITEM2]] + $M$2, ""), "")</f>
        <v/>
      </c>
      <c r="M10" s="111"/>
      <c r="N1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" s="43"/>
      <c r="P10" s="43"/>
      <c r="Q10" s="43"/>
      <c r="R10" s="43"/>
      <c r="S10" s="43"/>
      <c r="T10" s="43"/>
      <c r="U10" s="43"/>
      <c r="V1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" s="39" t="str">
        <f>IFERROR(Table14[[#This Row],[BASE PRICE PER ITEM2]]*Table14[[#This Row],[TOTAL BASE STOCK QUANTITY]],"")</f>
        <v/>
      </c>
      <c r="X10" s="39" t="str">
        <f>IFERROR(Table14[[#This Row],[LAST SALE PRICE PER ITEM]]*Table14[[#This Row],[TOTAL BASE STOCK QUANTITY]], "")</f>
        <v/>
      </c>
      <c r="Y10" s="44" t="str">
        <f>IF(O10="",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" s="39" t="str">
        <f>IFERROR(Table14[[#This Row],[SALE PRICE PER ITEM]]*Table14[[#This Row],[TOTAL REMAINING STOCK QUANTITY]],"")</f>
        <v/>
      </c>
      <c r="AH10" s="41"/>
    </row>
    <row r="11" spans="1:34" ht="98.4" customHeight="1" thickBot="1" x14ac:dyDescent="0.3">
      <c r="B11" s="34" t="s">
        <v>475</v>
      </c>
      <c r="C11" s="42"/>
      <c r="D11" s="83" t="str">
        <f>IF(Table14[[#This Row],[TOTAL BASE STOCK QUANTITY]]= "", "", IF(Table14[[#This Row],[TOTAL BASE STOCK QUANTITY]] &lt;1,"Out of Stock","Avaliable"))</f>
        <v/>
      </c>
      <c r="E11" s="36"/>
      <c r="F11" s="36"/>
      <c r="G11" s="42"/>
      <c r="H11" s="91"/>
      <c r="I11" s="98"/>
      <c r="J11" s="117"/>
      <c r="K1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" s="72" t="str">
        <f>IFERROR(IF(NOT(ISBLANK(Table14[[#This Row],[BASE PRICE PER ITEM2]])), Table14[[#This Row],[BASE PRICE PER ITEM2]] + $M$2, ""), "")</f>
        <v/>
      </c>
      <c r="M11" s="111"/>
      <c r="N1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" s="43"/>
      <c r="P11" s="43"/>
      <c r="Q11" s="43"/>
      <c r="R11" s="43"/>
      <c r="S11" s="43"/>
      <c r="T11" s="43"/>
      <c r="U11" s="43"/>
      <c r="V1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" s="39" t="str">
        <f>IFERROR(Table14[[#This Row],[BASE PRICE PER ITEM2]]*Table14[[#This Row],[TOTAL BASE STOCK QUANTITY]],"")</f>
        <v/>
      </c>
      <c r="X11" s="39" t="str">
        <f>IFERROR(Table14[[#This Row],[LAST SALE PRICE PER ITEM]]*Table14[[#This Row],[TOTAL BASE STOCK QUANTITY]], "")</f>
        <v/>
      </c>
      <c r="Y11" s="44" t="str">
        <f>IF(O11="",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" s="39" t="str">
        <f>IFERROR(Table14[[#This Row],[SALE PRICE PER ITEM]]*Table14[[#This Row],[TOTAL REMAINING STOCK QUANTITY]],"")</f>
        <v/>
      </c>
      <c r="AH11" s="41"/>
    </row>
    <row r="12" spans="1:34" ht="98.4" customHeight="1" thickBot="1" x14ac:dyDescent="0.3">
      <c r="B12" s="34" t="s">
        <v>476</v>
      </c>
      <c r="C12" s="42"/>
      <c r="D12" s="83" t="str">
        <f>IF(Table14[[#This Row],[TOTAL BASE STOCK QUANTITY]]= "", "", IF(Table14[[#This Row],[TOTAL BASE STOCK QUANTITY]] &lt;1,"Out of Stock","Avaliable"))</f>
        <v/>
      </c>
      <c r="E12" s="36"/>
      <c r="F12" s="36"/>
      <c r="G12" s="42"/>
      <c r="H12" s="91"/>
      <c r="I12" s="98"/>
      <c r="J12" s="117"/>
      <c r="K1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" s="72" t="str">
        <f>IFERROR(IF(NOT(ISBLANK(Table14[[#This Row],[BASE PRICE PER ITEM2]])), Table14[[#This Row],[BASE PRICE PER ITEM2]] + $M$2, ""), "")</f>
        <v/>
      </c>
      <c r="M12" s="111"/>
      <c r="N1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" s="43"/>
      <c r="P12" s="43"/>
      <c r="Q12" s="43"/>
      <c r="R12" s="43"/>
      <c r="S12" s="43"/>
      <c r="T12" s="43"/>
      <c r="U12" s="43"/>
      <c r="V1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" s="39" t="str">
        <f>IFERROR(Table14[[#This Row],[BASE PRICE PER ITEM2]]*Table14[[#This Row],[TOTAL BASE STOCK QUANTITY]],"")</f>
        <v/>
      </c>
      <c r="X12" s="39" t="str">
        <f>IFERROR(Table14[[#This Row],[LAST SALE PRICE PER ITEM]]*Table14[[#This Row],[TOTAL BASE STOCK QUANTITY]], "")</f>
        <v/>
      </c>
      <c r="Y12" s="44" t="str">
        <f>IF(O12="",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" s="39" t="str">
        <f>IFERROR(Table14[[#This Row],[SALE PRICE PER ITEM]]*Table14[[#This Row],[TOTAL REMAINING STOCK QUANTITY]],"")</f>
        <v/>
      </c>
      <c r="AH12" s="41"/>
    </row>
    <row r="13" spans="1:34" ht="98.4" customHeight="1" thickBot="1" x14ac:dyDescent="0.3">
      <c r="B13" s="34" t="s">
        <v>477</v>
      </c>
      <c r="C13" s="42"/>
      <c r="D13" s="83" t="str">
        <f>IF(Table14[[#This Row],[TOTAL BASE STOCK QUANTITY]]= "", "", IF(Table14[[#This Row],[TOTAL BASE STOCK QUANTITY]] &lt;1,"Out of Stock","Avaliable"))</f>
        <v/>
      </c>
      <c r="E13" s="36"/>
      <c r="F13" s="36"/>
      <c r="G13" s="42"/>
      <c r="H13" s="91"/>
      <c r="I13" s="98"/>
      <c r="J13" s="117"/>
      <c r="K1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" s="72" t="str">
        <f>IFERROR(IF(NOT(ISBLANK(Table14[[#This Row],[BASE PRICE PER ITEM2]])), Table14[[#This Row],[BASE PRICE PER ITEM2]] + $M$2, ""), "")</f>
        <v/>
      </c>
      <c r="M13" s="111"/>
      <c r="N1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" s="43"/>
      <c r="P13" s="43"/>
      <c r="Q13" s="43"/>
      <c r="R13" s="43"/>
      <c r="S13" s="43"/>
      <c r="T13" s="43"/>
      <c r="U13" s="43"/>
      <c r="V1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" s="39" t="str">
        <f>IFERROR(Table14[[#This Row],[BASE PRICE PER ITEM2]]*Table14[[#This Row],[TOTAL BASE STOCK QUANTITY]],"")</f>
        <v/>
      </c>
      <c r="X13" s="39" t="str">
        <f>IFERROR(Table14[[#This Row],[LAST SALE PRICE PER ITEM]]*Table14[[#This Row],[TOTAL BASE STOCK QUANTITY]], "")</f>
        <v/>
      </c>
      <c r="Y13" s="44" t="str">
        <f>IF(O13="",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" s="39" t="str">
        <f>IFERROR(Table14[[#This Row],[SALE PRICE PER ITEM]]*Table14[[#This Row],[TOTAL REMAINING STOCK QUANTITY]],"")</f>
        <v/>
      </c>
      <c r="AH13" s="41"/>
    </row>
    <row r="14" spans="1:34" ht="98.4" customHeight="1" thickBot="1" x14ac:dyDescent="0.3">
      <c r="B14" s="34" t="s">
        <v>478</v>
      </c>
      <c r="C14" s="42"/>
      <c r="D14" s="83" t="str">
        <f>IF(Table14[[#This Row],[TOTAL BASE STOCK QUANTITY]]= "", "", IF(Table14[[#This Row],[TOTAL BASE STOCK QUANTITY]] &lt;1,"Out of Stock","Avaliable"))</f>
        <v/>
      </c>
      <c r="E14" s="36"/>
      <c r="F14" s="36"/>
      <c r="G14" s="42"/>
      <c r="H14" s="91"/>
      <c r="I14" s="98"/>
      <c r="J14" s="117"/>
      <c r="K1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" s="72" t="str">
        <f>IFERROR(IF(NOT(ISBLANK(Table14[[#This Row],[BASE PRICE PER ITEM2]])), Table14[[#This Row],[BASE PRICE PER ITEM2]] + $M$2, ""), "")</f>
        <v/>
      </c>
      <c r="M14" s="111"/>
      <c r="N1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" s="43"/>
      <c r="P14" s="43"/>
      <c r="Q14" s="43"/>
      <c r="R14" s="43"/>
      <c r="S14" s="43"/>
      <c r="T14" s="43"/>
      <c r="U14" s="43"/>
      <c r="V1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" s="39" t="str">
        <f>IFERROR(Table14[[#This Row],[BASE PRICE PER ITEM2]]*Table14[[#This Row],[TOTAL BASE STOCK QUANTITY]],"")</f>
        <v/>
      </c>
      <c r="X14" s="39" t="str">
        <f>IFERROR(Table14[[#This Row],[LAST SALE PRICE PER ITEM]]*Table14[[#This Row],[TOTAL BASE STOCK QUANTITY]], "")</f>
        <v/>
      </c>
      <c r="Y14" s="44" t="str">
        <f>IF(O14="",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" s="39" t="str">
        <f>IFERROR(Table14[[#This Row],[SALE PRICE PER ITEM]]*Table14[[#This Row],[TOTAL REMAINING STOCK QUANTITY]],"")</f>
        <v/>
      </c>
      <c r="AH14" s="41"/>
    </row>
    <row r="15" spans="1:34" ht="98.4" customHeight="1" thickBot="1" x14ac:dyDescent="0.3">
      <c r="B15" s="34" t="s">
        <v>479</v>
      </c>
      <c r="C15" s="42"/>
      <c r="D15" s="83" t="str">
        <f>IF(Table14[[#This Row],[TOTAL BASE STOCK QUANTITY]]= "", "", IF(Table14[[#This Row],[TOTAL BASE STOCK QUANTITY]] &lt;1,"Out of Stock","Avaliable"))</f>
        <v/>
      </c>
      <c r="E15" s="36"/>
      <c r="F15" s="36"/>
      <c r="G15" s="42"/>
      <c r="H15" s="91"/>
      <c r="I15" s="98"/>
      <c r="J15" s="117"/>
      <c r="K1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" s="72" t="str">
        <f>IFERROR(IF(NOT(ISBLANK(Table14[[#This Row],[BASE PRICE PER ITEM2]])), Table14[[#This Row],[BASE PRICE PER ITEM2]] + $M$2, ""), "")</f>
        <v/>
      </c>
      <c r="M15" s="111"/>
      <c r="N1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" s="43"/>
      <c r="P15" s="43"/>
      <c r="Q15" s="43"/>
      <c r="R15" s="43"/>
      <c r="S15" s="43"/>
      <c r="T15" s="43"/>
      <c r="U15" s="43"/>
      <c r="V1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" s="39" t="str">
        <f>IFERROR(Table14[[#This Row],[BASE PRICE PER ITEM2]]*Table14[[#This Row],[TOTAL BASE STOCK QUANTITY]],"")</f>
        <v/>
      </c>
      <c r="X15" s="39" t="str">
        <f>IFERROR(Table14[[#This Row],[LAST SALE PRICE PER ITEM]]*Table14[[#This Row],[TOTAL BASE STOCK QUANTITY]], "")</f>
        <v/>
      </c>
      <c r="Y15" s="44" t="str">
        <f>IF(O15="",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" s="39" t="str">
        <f>IFERROR(Table14[[#This Row],[SALE PRICE PER ITEM]]*Table14[[#This Row],[TOTAL REMAINING STOCK QUANTITY]],"")</f>
        <v/>
      </c>
      <c r="AH15" s="41"/>
    </row>
    <row r="16" spans="1:34" ht="98.4" customHeight="1" thickBot="1" x14ac:dyDescent="0.3">
      <c r="B16" s="34" t="s">
        <v>480</v>
      </c>
      <c r="C16" s="42"/>
      <c r="D16" s="83" t="str">
        <f>IF(Table14[[#This Row],[TOTAL BASE STOCK QUANTITY]]= "", "", IF(Table14[[#This Row],[TOTAL BASE STOCK QUANTITY]] &lt;1,"Out of Stock","Avaliable"))</f>
        <v/>
      </c>
      <c r="E16" s="36"/>
      <c r="F16" s="36"/>
      <c r="G16" s="42"/>
      <c r="H16" s="91"/>
      <c r="I16" s="98"/>
      <c r="J16" s="117"/>
      <c r="K1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" s="72" t="str">
        <f>IFERROR(IF(NOT(ISBLANK(Table14[[#This Row],[BASE PRICE PER ITEM2]])), Table14[[#This Row],[BASE PRICE PER ITEM2]] + $M$2, ""), "")</f>
        <v/>
      </c>
      <c r="M16" s="111"/>
      <c r="N1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" s="43"/>
      <c r="P16" s="43"/>
      <c r="Q16" s="43"/>
      <c r="R16" s="43"/>
      <c r="S16" s="43"/>
      <c r="T16" s="43"/>
      <c r="U16" s="43"/>
      <c r="V1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" s="39" t="str">
        <f>IFERROR(Table14[[#This Row],[BASE PRICE PER ITEM2]]*Table14[[#This Row],[TOTAL BASE STOCK QUANTITY]],"")</f>
        <v/>
      </c>
      <c r="X16" s="39" t="str">
        <f>IFERROR(Table14[[#This Row],[LAST SALE PRICE PER ITEM]]*Table14[[#This Row],[TOTAL BASE STOCK QUANTITY]], "")</f>
        <v/>
      </c>
      <c r="Y16" s="44" t="str">
        <f>IF(O16="",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" s="39" t="str">
        <f>IFERROR(Table14[[#This Row],[SALE PRICE PER ITEM]]*Table14[[#This Row],[TOTAL REMAINING STOCK QUANTITY]],"")</f>
        <v/>
      </c>
      <c r="AH16" s="41"/>
    </row>
    <row r="17" spans="2:34" ht="98.4" customHeight="1" thickBot="1" x14ac:dyDescent="0.3">
      <c r="B17" s="34" t="s">
        <v>481</v>
      </c>
      <c r="C17" s="42"/>
      <c r="D17" s="83" t="str">
        <f>IF(Table14[[#This Row],[TOTAL BASE STOCK QUANTITY]]= "", "", IF(Table14[[#This Row],[TOTAL BASE STOCK QUANTITY]] &lt;1,"Out of Stock","Avaliable"))</f>
        <v/>
      </c>
      <c r="E17" s="36"/>
      <c r="F17" s="36"/>
      <c r="G17" s="42"/>
      <c r="H17" s="91"/>
      <c r="I17" s="98"/>
      <c r="J17" s="117"/>
      <c r="K1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" s="72" t="str">
        <f>IFERROR(IF(NOT(ISBLANK(Table14[[#This Row],[BASE PRICE PER ITEM2]])), Table14[[#This Row],[BASE PRICE PER ITEM2]] + $M$2, ""), "")</f>
        <v/>
      </c>
      <c r="M17" s="111"/>
      <c r="N1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" s="43"/>
      <c r="P17" s="43"/>
      <c r="Q17" s="43"/>
      <c r="R17" s="43"/>
      <c r="S17" s="43"/>
      <c r="T17" s="43"/>
      <c r="U17" s="43"/>
      <c r="V1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" s="39" t="str">
        <f>IFERROR(Table14[[#This Row],[BASE PRICE PER ITEM2]]*Table14[[#This Row],[TOTAL BASE STOCK QUANTITY]],"")</f>
        <v/>
      </c>
      <c r="X17" s="39" t="str">
        <f>IFERROR(Table14[[#This Row],[LAST SALE PRICE PER ITEM]]*Table14[[#This Row],[TOTAL BASE STOCK QUANTITY]], "")</f>
        <v/>
      </c>
      <c r="Y17" s="44" t="str">
        <f>IF(O17="",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" s="39" t="str">
        <f>IFERROR(Table14[[#This Row],[SALE PRICE PER ITEM]]*Table14[[#This Row],[TOTAL REMAINING STOCK QUANTITY]],"")</f>
        <v/>
      </c>
      <c r="AH17" s="41"/>
    </row>
    <row r="18" spans="2:34" ht="98.4" customHeight="1" thickBot="1" x14ac:dyDescent="0.3">
      <c r="B18" s="34" t="s">
        <v>482</v>
      </c>
      <c r="C18" s="42"/>
      <c r="D18" s="83" t="str">
        <f>IF(Table14[[#This Row],[TOTAL BASE STOCK QUANTITY]]= "", "", IF(Table14[[#This Row],[TOTAL BASE STOCK QUANTITY]] &lt;1,"Out of Stock","Avaliable"))</f>
        <v/>
      </c>
      <c r="E18" s="36"/>
      <c r="F18" s="36"/>
      <c r="G18" s="42"/>
      <c r="H18" s="91"/>
      <c r="I18" s="98"/>
      <c r="J18" s="117"/>
      <c r="K1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" s="72" t="str">
        <f>IFERROR(IF(NOT(ISBLANK(Table14[[#This Row],[BASE PRICE PER ITEM2]])), Table14[[#This Row],[BASE PRICE PER ITEM2]] + $M$2, ""), "")</f>
        <v/>
      </c>
      <c r="M18" s="111"/>
      <c r="N1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" s="43"/>
      <c r="P18" s="43"/>
      <c r="Q18" s="43"/>
      <c r="R18" s="43"/>
      <c r="S18" s="43"/>
      <c r="T18" s="43"/>
      <c r="U18" s="43"/>
      <c r="V1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" s="39" t="str">
        <f>IFERROR(Table14[[#This Row],[BASE PRICE PER ITEM2]]*Table14[[#This Row],[TOTAL BASE STOCK QUANTITY]],"")</f>
        <v/>
      </c>
      <c r="X18" s="39" t="str">
        <f>IFERROR(Table14[[#This Row],[LAST SALE PRICE PER ITEM]]*Table14[[#This Row],[TOTAL BASE STOCK QUANTITY]], "")</f>
        <v/>
      </c>
      <c r="Y18" s="44" t="str">
        <f>IF(O18="",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" s="39" t="str">
        <f>IFERROR(Table14[[#This Row],[SALE PRICE PER ITEM]]*Table14[[#This Row],[TOTAL REMAINING STOCK QUANTITY]],"")</f>
        <v/>
      </c>
      <c r="AH18" s="41"/>
    </row>
    <row r="19" spans="2:34" ht="98.4" customHeight="1" thickBot="1" x14ac:dyDescent="0.3">
      <c r="B19" s="34" t="s">
        <v>483</v>
      </c>
      <c r="C19" s="42"/>
      <c r="D19" s="83" t="str">
        <f>IF(Table14[[#This Row],[TOTAL BASE STOCK QUANTITY]]= "", "", IF(Table14[[#This Row],[TOTAL BASE STOCK QUANTITY]] &lt;1,"Out of Stock","Avaliable"))</f>
        <v/>
      </c>
      <c r="E19" s="36"/>
      <c r="F19" s="36"/>
      <c r="G19" s="42"/>
      <c r="H19" s="91"/>
      <c r="I19" s="98"/>
      <c r="J19" s="117"/>
      <c r="K1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" s="72" t="str">
        <f>IFERROR(IF(NOT(ISBLANK(Table14[[#This Row],[BASE PRICE PER ITEM2]])), Table14[[#This Row],[BASE PRICE PER ITEM2]] + $M$2, ""), "")</f>
        <v/>
      </c>
      <c r="M19" s="111"/>
      <c r="N1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" s="43"/>
      <c r="P19" s="43"/>
      <c r="Q19" s="43"/>
      <c r="R19" s="43"/>
      <c r="S19" s="43"/>
      <c r="T19" s="43"/>
      <c r="U19" s="43"/>
      <c r="V1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" s="39" t="str">
        <f>IFERROR(Table14[[#This Row],[BASE PRICE PER ITEM2]]*Table14[[#This Row],[TOTAL BASE STOCK QUANTITY]],"")</f>
        <v/>
      </c>
      <c r="X19" s="39" t="str">
        <f>IFERROR(Table14[[#This Row],[LAST SALE PRICE PER ITEM]]*Table14[[#This Row],[TOTAL BASE STOCK QUANTITY]], "")</f>
        <v/>
      </c>
      <c r="Y19" s="44" t="str">
        <f>IF(O19="",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" s="39" t="str">
        <f>IFERROR(Table14[[#This Row],[SALE PRICE PER ITEM]]*Table14[[#This Row],[TOTAL REMAINING STOCK QUANTITY]],"")</f>
        <v/>
      </c>
      <c r="AH19" s="41"/>
    </row>
    <row r="20" spans="2:34" ht="98.4" customHeight="1" thickBot="1" x14ac:dyDescent="0.3">
      <c r="B20" s="34" t="s">
        <v>484</v>
      </c>
      <c r="C20" s="42"/>
      <c r="D20" s="83" t="str">
        <f>IF(Table14[[#This Row],[TOTAL BASE STOCK QUANTITY]]= "", "", IF(Table14[[#This Row],[TOTAL BASE STOCK QUANTITY]] &lt;1,"Out of Stock","Avaliable"))</f>
        <v/>
      </c>
      <c r="E20" s="36"/>
      <c r="F20" s="36"/>
      <c r="G20" s="42"/>
      <c r="H20" s="91"/>
      <c r="I20" s="98"/>
      <c r="J20" s="117"/>
      <c r="K2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" s="72" t="str">
        <f>IFERROR(IF(NOT(ISBLANK(Table14[[#This Row],[BASE PRICE PER ITEM2]])), Table14[[#This Row],[BASE PRICE PER ITEM2]] + $M$2, ""), "")</f>
        <v/>
      </c>
      <c r="M20" s="111"/>
      <c r="N2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" s="43"/>
      <c r="P20" s="43"/>
      <c r="Q20" s="43"/>
      <c r="R20" s="43"/>
      <c r="S20" s="43"/>
      <c r="T20" s="43"/>
      <c r="U20" s="43"/>
      <c r="V2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" s="39" t="str">
        <f>IFERROR(Table14[[#This Row],[BASE PRICE PER ITEM2]]*Table14[[#This Row],[TOTAL BASE STOCK QUANTITY]],"")</f>
        <v/>
      </c>
      <c r="X20" s="39" t="str">
        <f>IFERROR(Table14[[#This Row],[LAST SALE PRICE PER ITEM]]*Table14[[#This Row],[TOTAL BASE STOCK QUANTITY]], "")</f>
        <v/>
      </c>
      <c r="Y20" s="44" t="str">
        <f>IF(O20="",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" s="39" t="str">
        <f>IFERROR(Table14[[#This Row],[SALE PRICE PER ITEM]]*Table14[[#This Row],[TOTAL REMAINING STOCK QUANTITY]],"")</f>
        <v/>
      </c>
      <c r="AH20" s="41"/>
    </row>
    <row r="21" spans="2:34" ht="98.4" customHeight="1" thickBot="1" x14ac:dyDescent="0.3">
      <c r="B21" s="34" t="s">
        <v>485</v>
      </c>
      <c r="C21" s="42"/>
      <c r="D21" s="83" t="str">
        <f>IF(Table14[[#This Row],[TOTAL BASE STOCK QUANTITY]]= "", "", IF(Table14[[#This Row],[TOTAL BASE STOCK QUANTITY]] &lt;1,"Out of Stock","Avaliable"))</f>
        <v/>
      </c>
      <c r="E21" s="36"/>
      <c r="F21" s="36"/>
      <c r="G21" s="42"/>
      <c r="H21" s="91"/>
      <c r="I21" s="98"/>
      <c r="J21" s="117"/>
      <c r="K2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" s="72" t="str">
        <f>IFERROR(IF(NOT(ISBLANK(Table14[[#This Row],[BASE PRICE PER ITEM2]])), Table14[[#This Row],[BASE PRICE PER ITEM2]] + $M$2, ""), "")</f>
        <v/>
      </c>
      <c r="M21" s="111"/>
      <c r="N2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" s="43"/>
      <c r="P21" s="43"/>
      <c r="Q21" s="43"/>
      <c r="R21" s="43"/>
      <c r="S21" s="43"/>
      <c r="T21" s="43"/>
      <c r="U21" s="43"/>
      <c r="V2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" s="39" t="str">
        <f>IFERROR(Table14[[#This Row],[BASE PRICE PER ITEM2]]*Table14[[#This Row],[TOTAL BASE STOCK QUANTITY]],"")</f>
        <v/>
      </c>
      <c r="X21" s="39" t="str">
        <f>IFERROR(Table14[[#This Row],[LAST SALE PRICE PER ITEM]]*Table14[[#This Row],[TOTAL BASE STOCK QUANTITY]], "")</f>
        <v/>
      </c>
      <c r="Y21" s="44" t="str">
        <f>IF(O21="",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" s="39" t="str">
        <f>IFERROR(Table14[[#This Row],[SALE PRICE PER ITEM]]*Table14[[#This Row],[TOTAL REMAINING STOCK QUANTITY]],"")</f>
        <v/>
      </c>
      <c r="AH21" s="41"/>
    </row>
    <row r="22" spans="2:34" ht="98.4" customHeight="1" thickBot="1" x14ac:dyDescent="0.3">
      <c r="B22" s="34" t="s">
        <v>486</v>
      </c>
      <c r="C22" s="42"/>
      <c r="D22" s="83" t="str">
        <f>IF(Table14[[#This Row],[TOTAL BASE STOCK QUANTITY]]= "", "", IF(Table14[[#This Row],[TOTAL BASE STOCK QUANTITY]] &lt;1,"Out of Stock","Avaliable"))</f>
        <v/>
      </c>
      <c r="E22" s="36"/>
      <c r="F22" s="36"/>
      <c r="G22" s="42"/>
      <c r="H22" s="91"/>
      <c r="I22" s="98"/>
      <c r="J22" s="117"/>
      <c r="K2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" s="72" t="str">
        <f>IFERROR(IF(NOT(ISBLANK(Table14[[#This Row],[BASE PRICE PER ITEM2]])), Table14[[#This Row],[BASE PRICE PER ITEM2]] + $M$2, ""), "")</f>
        <v/>
      </c>
      <c r="M22" s="111"/>
      <c r="N2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" s="43"/>
      <c r="P22" s="43"/>
      <c r="Q22" s="43"/>
      <c r="R22" s="43"/>
      <c r="S22" s="43"/>
      <c r="T22" s="43"/>
      <c r="U22" s="43"/>
      <c r="V2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" s="39" t="str">
        <f>IFERROR(Table14[[#This Row],[BASE PRICE PER ITEM2]]*Table14[[#This Row],[TOTAL BASE STOCK QUANTITY]],"")</f>
        <v/>
      </c>
      <c r="X22" s="39" t="str">
        <f>IFERROR(Table14[[#This Row],[LAST SALE PRICE PER ITEM]]*Table14[[#This Row],[TOTAL BASE STOCK QUANTITY]], "")</f>
        <v/>
      </c>
      <c r="Y22" s="44" t="str">
        <f>IF(O22="",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" s="39" t="str">
        <f>IFERROR(Table14[[#This Row],[SALE PRICE PER ITEM]]*Table14[[#This Row],[TOTAL REMAINING STOCK QUANTITY]],"")</f>
        <v/>
      </c>
      <c r="AH22" s="41"/>
    </row>
    <row r="23" spans="2:34" ht="98.4" customHeight="1" thickBot="1" x14ac:dyDescent="0.3">
      <c r="B23" s="34" t="s">
        <v>487</v>
      </c>
      <c r="C23" s="42"/>
      <c r="D23" s="83" t="str">
        <f>IF(Table14[[#This Row],[TOTAL BASE STOCK QUANTITY]]= "", "", IF(Table14[[#This Row],[TOTAL BASE STOCK QUANTITY]] &lt;1,"Out of Stock","Avaliable"))</f>
        <v/>
      </c>
      <c r="E23" s="36"/>
      <c r="F23" s="36"/>
      <c r="G23" s="42"/>
      <c r="H23" s="91"/>
      <c r="I23" s="98"/>
      <c r="J23" s="117"/>
      <c r="K2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" s="72" t="str">
        <f>IFERROR(IF(NOT(ISBLANK(Table14[[#This Row],[BASE PRICE PER ITEM2]])), Table14[[#This Row],[BASE PRICE PER ITEM2]] + $M$2, ""), "")</f>
        <v/>
      </c>
      <c r="M23" s="111"/>
      <c r="N2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" s="43"/>
      <c r="P23" s="43"/>
      <c r="Q23" s="43"/>
      <c r="R23" s="43"/>
      <c r="S23" s="43"/>
      <c r="T23" s="43"/>
      <c r="U23" s="43"/>
      <c r="V2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" s="39" t="str">
        <f>IFERROR(Table14[[#This Row],[BASE PRICE PER ITEM2]]*Table14[[#This Row],[TOTAL BASE STOCK QUANTITY]],"")</f>
        <v/>
      </c>
      <c r="X23" s="39" t="str">
        <f>IFERROR(Table14[[#This Row],[LAST SALE PRICE PER ITEM]]*Table14[[#This Row],[TOTAL BASE STOCK QUANTITY]], "")</f>
        <v/>
      </c>
      <c r="Y23" s="44" t="str">
        <f>IF(O23="",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" s="39" t="str">
        <f>IFERROR(Table14[[#This Row],[SALE PRICE PER ITEM]]*Table14[[#This Row],[TOTAL REMAINING STOCK QUANTITY]],"")</f>
        <v/>
      </c>
      <c r="AH23" s="41"/>
    </row>
    <row r="24" spans="2:34" ht="98.4" customHeight="1" thickBot="1" x14ac:dyDescent="0.3">
      <c r="B24" s="34" t="s">
        <v>488</v>
      </c>
      <c r="C24" s="42"/>
      <c r="D24" s="83" t="str">
        <f>IF(Table14[[#This Row],[TOTAL BASE STOCK QUANTITY]]= "", "", IF(Table14[[#This Row],[TOTAL BASE STOCK QUANTITY]] &lt;1,"Out of Stock","Avaliable"))</f>
        <v/>
      </c>
      <c r="E24" s="36"/>
      <c r="F24" s="36"/>
      <c r="G24" s="42"/>
      <c r="H24" s="91"/>
      <c r="I24" s="98"/>
      <c r="J24" s="117"/>
      <c r="K2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" s="72" t="str">
        <f>IFERROR(IF(NOT(ISBLANK(Table14[[#This Row],[BASE PRICE PER ITEM2]])), Table14[[#This Row],[BASE PRICE PER ITEM2]] + $M$2, ""), "")</f>
        <v/>
      </c>
      <c r="M24" s="111"/>
      <c r="N2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" s="43"/>
      <c r="P24" s="43"/>
      <c r="Q24" s="43"/>
      <c r="R24" s="43"/>
      <c r="S24" s="43"/>
      <c r="T24" s="43"/>
      <c r="U24" s="43"/>
      <c r="V2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" s="39" t="str">
        <f>IFERROR(Table14[[#This Row],[BASE PRICE PER ITEM2]]*Table14[[#This Row],[TOTAL BASE STOCK QUANTITY]],"")</f>
        <v/>
      </c>
      <c r="X24" s="39" t="str">
        <f>IFERROR(Table14[[#This Row],[LAST SALE PRICE PER ITEM]]*Table14[[#This Row],[TOTAL BASE STOCK QUANTITY]], "")</f>
        <v/>
      </c>
      <c r="Y24" s="44" t="str">
        <f>IF(O24="",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" s="39" t="str">
        <f>IFERROR(Table14[[#This Row],[SALE PRICE PER ITEM]]*Table14[[#This Row],[TOTAL REMAINING STOCK QUANTITY]],"")</f>
        <v/>
      </c>
      <c r="AH24" s="41"/>
    </row>
    <row r="25" spans="2:34" ht="98.4" customHeight="1" thickBot="1" x14ac:dyDescent="0.3">
      <c r="B25" s="34" t="s">
        <v>489</v>
      </c>
      <c r="C25" s="42"/>
      <c r="D25" s="83" t="str">
        <f>IF(Table14[[#This Row],[TOTAL BASE STOCK QUANTITY]]= "", "", IF(Table14[[#This Row],[TOTAL BASE STOCK QUANTITY]] &lt;1,"Out of Stock","Avaliable"))</f>
        <v/>
      </c>
      <c r="E25" s="36"/>
      <c r="F25" s="36"/>
      <c r="G25" s="42"/>
      <c r="H25" s="91"/>
      <c r="I25" s="98"/>
      <c r="J25" s="117"/>
      <c r="K2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" s="72" t="str">
        <f>IFERROR(IF(NOT(ISBLANK(Table14[[#This Row],[BASE PRICE PER ITEM2]])), Table14[[#This Row],[BASE PRICE PER ITEM2]] + $M$2, ""), "")</f>
        <v/>
      </c>
      <c r="M25" s="111"/>
      <c r="N2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" s="43"/>
      <c r="P25" s="43"/>
      <c r="Q25" s="43"/>
      <c r="R25" s="43"/>
      <c r="S25" s="43"/>
      <c r="T25" s="43"/>
      <c r="U25" s="43"/>
      <c r="V2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" s="39" t="str">
        <f>IFERROR(Table14[[#This Row],[BASE PRICE PER ITEM2]]*Table14[[#This Row],[TOTAL BASE STOCK QUANTITY]],"")</f>
        <v/>
      </c>
      <c r="X25" s="39" t="str">
        <f>IFERROR(Table14[[#This Row],[LAST SALE PRICE PER ITEM]]*Table14[[#This Row],[TOTAL BASE STOCK QUANTITY]], "")</f>
        <v/>
      </c>
      <c r="Y25" s="44" t="str">
        <f>IF(O25="",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" s="39" t="str">
        <f>IFERROR(Table14[[#This Row],[SALE PRICE PER ITEM]]*Table14[[#This Row],[TOTAL REMAINING STOCK QUANTITY]],"")</f>
        <v/>
      </c>
      <c r="AH25" s="41"/>
    </row>
    <row r="26" spans="2:34" ht="98.4" customHeight="1" thickBot="1" x14ac:dyDescent="0.3">
      <c r="B26" s="34" t="s">
        <v>490</v>
      </c>
      <c r="C26" s="42"/>
      <c r="D26" s="83" t="str">
        <f>IF(Table14[[#This Row],[TOTAL BASE STOCK QUANTITY]]= "", "", IF(Table14[[#This Row],[TOTAL BASE STOCK QUANTITY]] &lt;1,"Out of Stock","Avaliable"))</f>
        <v/>
      </c>
      <c r="E26" s="36"/>
      <c r="F26" s="36"/>
      <c r="G26" s="42"/>
      <c r="H26" s="91"/>
      <c r="I26" s="98"/>
      <c r="J26" s="117"/>
      <c r="K2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" s="72" t="str">
        <f>IFERROR(IF(NOT(ISBLANK(Table14[[#This Row],[BASE PRICE PER ITEM2]])), Table14[[#This Row],[BASE PRICE PER ITEM2]] + $M$2, ""), "")</f>
        <v/>
      </c>
      <c r="M26" s="111"/>
      <c r="N2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" s="43"/>
      <c r="P26" s="43"/>
      <c r="Q26" s="43"/>
      <c r="R26" s="43"/>
      <c r="S26" s="43"/>
      <c r="T26" s="43"/>
      <c r="U26" s="43"/>
      <c r="V2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" s="39" t="str">
        <f>IFERROR(Table14[[#This Row],[BASE PRICE PER ITEM2]]*Table14[[#This Row],[TOTAL BASE STOCK QUANTITY]],"")</f>
        <v/>
      </c>
      <c r="X26" s="39" t="str">
        <f>IFERROR(Table14[[#This Row],[LAST SALE PRICE PER ITEM]]*Table14[[#This Row],[TOTAL BASE STOCK QUANTITY]], "")</f>
        <v/>
      </c>
      <c r="Y26" s="44" t="str">
        <f>IF(O26="",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" s="39" t="str">
        <f>IFERROR(Table14[[#This Row],[SALE PRICE PER ITEM]]*Table14[[#This Row],[TOTAL REMAINING STOCK QUANTITY]],"")</f>
        <v/>
      </c>
      <c r="AH26" s="41"/>
    </row>
    <row r="27" spans="2:34" ht="98.4" customHeight="1" thickBot="1" x14ac:dyDescent="0.3">
      <c r="B27" s="34" t="s">
        <v>491</v>
      </c>
      <c r="C27" s="42"/>
      <c r="D27" s="83" t="str">
        <f>IF(Table14[[#This Row],[TOTAL BASE STOCK QUANTITY]]= "", "", IF(Table14[[#This Row],[TOTAL BASE STOCK QUANTITY]] &lt;1,"Out of Stock","Avaliable"))</f>
        <v/>
      </c>
      <c r="E27" s="36"/>
      <c r="F27" s="36"/>
      <c r="G27" s="42"/>
      <c r="H27" s="91"/>
      <c r="I27" s="98"/>
      <c r="J27" s="117"/>
      <c r="K2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" s="72" t="str">
        <f>IFERROR(IF(NOT(ISBLANK(Table14[[#This Row],[BASE PRICE PER ITEM2]])), Table14[[#This Row],[BASE PRICE PER ITEM2]] + $M$2, ""), "")</f>
        <v/>
      </c>
      <c r="M27" s="111"/>
      <c r="N2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" s="43"/>
      <c r="P27" s="43"/>
      <c r="Q27" s="43"/>
      <c r="R27" s="43"/>
      <c r="S27" s="43"/>
      <c r="T27" s="43"/>
      <c r="U27" s="43"/>
      <c r="V2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" s="39" t="str">
        <f>IFERROR(Table14[[#This Row],[BASE PRICE PER ITEM2]]*Table14[[#This Row],[TOTAL BASE STOCK QUANTITY]],"")</f>
        <v/>
      </c>
      <c r="X27" s="39" t="str">
        <f>IFERROR(Table14[[#This Row],[LAST SALE PRICE PER ITEM]]*Table14[[#This Row],[TOTAL BASE STOCK QUANTITY]], "")</f>
        <v/>
      </c>
      <c r="Y27" s="44" t="str">
        <f>IF(O27="",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" s="39" t="str">
        <f>IFERROR(Table14[[#This Row],[SALE PRICE PER ITEM]]*Table14[[#This Row],[TOTAL REMAINING STOCK QUANTITY]],"")</f>
        <v/>
      </c>
      <c r="AH27" s="41"/>
    </row>
    <row r="28" spans="2:34" ht="98.4" customHeight="1" thickBot="1" x14ac:dyDescent="0.3">
      <c r="B28" s="34" t="s">
        <v>492</v>
      </c>
      <c r="C28" s="42"/>
      <c r="D28" s="83" t="str">
        <f>IF(Table14[[#This Row],[TOTAL BASE STOCK QUANTITY]]= "", "", IF(Table14[[#This Row],[TOTAL BASE STOCK QUANTITY]] &lt;1,"Out of Stock","Avaliable"))</f>
        <v/>
      </c>
      <c r="E28" s="36"/>
      <c r="F28" s="36"/>
      <c r="G28" s="42"/>
      <c r="H28" s="91"/>
      <c r="I28" s="98"/>
      <c r="J28" s="117"/>
      <c r="K2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" s="72" t="str">
        <f>IFERROR(IF(NOT(ISBLANK(Table14[[#This Row],[BASE PRICE PER ITEM2]])), Table14[[#This Row],[BASE PRICE PER ITEM2]] + $M$2, ""), "")</f>
        <v/>
      </c>
      <c r="M28" s="111"/>
      <c r="N2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" s="43"/>
      <c r="P28" s="43"/>
      <c r="Q28" s="43"/>
      <c r="R28" s="43"/>
      <c r="S28" s="43"/>
      <c r="T28" s="43"/>
      <c r="U28" s="43"/>
      <c r="V2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" s="39" t="str">
        <f>IFERROR(Table14[[#This Row],[BASE PRICE PER ITEM2]]*Table14[[#This Row],[TOTAL BASE STOCK QUANTITY]],"")</f>
        <v/>
      </c>
      <c r="X28" s="39" t="str">
        <f>IFERROR(Table14[[#This Row],[LAST SALE PRICE PER ITEM]]*Table14[[#This Row],[TOTAL BASE STOCK QUANTITY]], "")</f>
        <v/>
      </c>
      <c r="Y28" s="44" t="str">
        <f>IF(O28="",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" s="39" t="str">
        <f>IFERROR(Table14[[#This Row],[SALE PRICE PER ITEM]]*Table14[[#This Row],[TOTAL REMAINING STOCK QUANTITY]],"")</f>
        <v/>
      </c>
      <c r="AH28" s="41"/>
    </row>
    <row r="29" spans="2:34" ht="98.4" customHeight="1" thickBot="1" x14ac:dyDescent="0.3">
      <c r="B29" s="34" t="s">
        <v>493</v>
      </c>
      <c r="C29" s="42"/>
      <c r="D29" s="83" t="str">
        <f>IF(Table14[[#This Row],[TOTAL BASE STOCK QUANTITY]]= "", "", IF(Table14[[#This Row],[TOTAL BASE STOCK QUANTITY]] &lt;1,"Out of Stock","Avaliable"))</f>
        <v/>
      </c>
      <c r="E29" s="36"/>
      <c r="F29" s="36"/>
      <c r="G29" s="42"/>
      <c r="H29" s="91"/>
      <c r="I29" s="98"/>
      <c r="J29" s="117"/>
      <c r="K2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" s="72" t="str">
        <f>IFERROR(IF(NOT(ISBLANK(Table14[[#This Row],[BASE PRICE PER ITEM2]])), Table14[[#This Row],[BASE PRICE PER ITEM2]] + $M$2, ""), "")</f>
        <v/>
      </c>
      <c r="M29" s="111"/>
      <c r="N2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" s="43"/>
      <c r="P29" s="43"/>
      <c r="Q29" s="43"/>
      <c r="R29" s="43"/>
      <c r="S29" s="43"/>
      <c r="T29" s="43"/>
      <c r="U29" s="43"/>
      <c r="V2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" s="39" t="str">
        <f>IFERROR(Table14[[#This Row],[BASE PRICE PER ITEM2]]*Table14[[#This Row],[TOTAL BASE STOCK QUANTITY]],"")</f>
        <v/>
      </c>
      <c r="X29" s="39" t="str">
        <f>IFERROR(Table14[[#This Row],[LAST SALE PRICE PER ITEM]]*Table14[[#This Row],[TOTAL BASE STOCK QUANTITY]], "")</f>
        <v/>
      </c>
      <c r="Y29" s="44" t="str">
        <f>IF(O29="",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" s="39" t="str">
        <f>IFERROR(Table14[[#This Row],[SALE PRICE PER ITEM]]*Table14[[#This Row],[TOTAL REMAINING STOCK QUANTITY]],"")</f>
        <v/>
      </c>
      <c r="AH29" s="41"/>
    </row>
    <row r="30" spans="2:34" ht="98.4" customHeight="1" thickBot="1" x14ac:dyDescent="0.3">
      <c r="B30" s="34" t="s">
        <v>494</v>
      </c>
      <c r="C30" s="42"/>
      <c r="D30" s="83" t="str">
        <f>IF(Table14[[#This Row],[TOTAL BASE STOCK QUANTITY]]= "", "", IF(Table14[[#This Row],[TOTAL BASE STOCK QUANTITY]] &lt;1,"Out of Stock","Avaliable"))</f>
        <v/>
      </c>
      <c r="E30" s="36"/>
      <c r="F30" s="36"/>
      <c r="G30" s="42"/>
      <c r="H30" s="91"/>
      <c r="I30" s="98"/>
      <c r="J30" s="117"/>
      <c r="K3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" s="72" t="str">
        <f>IFERROR(IF(NOT(ISBLANK(Table14[[#This Row],[BASE PRICE PER ITEM2]])), Table14[[#This Row],[BASE PRICE PER ITEM2]] + $M$2, ""), "")</f>
        <v/>
      </c>
      <c r="M30" s="111"/>
      <c r="N3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" s="43"/>
      <c r="P30" s="43"/>
      <c r="Q30" s="43"/>
      <c r="R30" s="43"/>
      <c r="S30" s="43"/>
      <c r="T30" s="43"/>
      <c r="U30" s="43"/>
      <c r="V3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" s="39" t="str">
        <f>IFERROR(Table14[[#This Row],[BASE PRICE PER ITEM2]]*Table14[[#This Row],[TOTAL BASE STOCK QUANTITY]],"")</f>
        <v/>
      </c>
      <c r="X30" s="39" t="str">
        <f>IFERROR(Table14[[#This Row],[LAST SALE PRICE PER ITEM]]*Table14[[#This Row],[TOTAL BASE STOCK QUANTITY]], "")</f>
        <v/>
      </c>
      <c r="Y30" s="44" t="str">
        <f>IF(O30="",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" s="39" t="str">
        <f>IFERROR(Table14[[#This Row],[SALE PRICE PER ITEM]]*Table14[[#This Row],[TOTAL REMAINING STOCK QUANTITY]],"")</f>
        <v/>
      </c>
      <c r="AH30" s="41"/>
    </row>
    <row r="31" spans="2:34" ht="98.4" customHeight="1" thickBot="1" x14ac:dyDescent="0.3">
      <c r="B31" s="34" t="s">
        <v>495</v>
      </c>
      <c r="C31" s="42"/>
      <c r="D31" s="83" t="str">
        <f>IF(Table14[[#This Row],[TOTAL BASE STOCK QUANTITY]]= "", "", IF(Table14[[#This Row],[TOTAL BASE STOCK QUANTITY]] &lt;1,"Out of Stock","Avaliable"))</f>
        <v/>
      </c>
      <c r="E31" s="36"/>
      <c r="F31" s="36"/>
      <c r="G31" s="42"/>
      <c r="H31" s="91"/>
      <c r="I31" s="98"/>
      <c r="J31" s="117"/>
      <c r="K3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" s="72" t="str">
        <f>IFERROR(IF(NOT(ISBLANK(Table14[[#This Row],[BASE PRICE PER ITEM2]])), Table14[[#This Row],[BASE PRICE PER ITEM2]] + $M$2, ""), "")</f>
        <v/>
      </c>
      <c r="M31" s="111"/>
      <c r="N3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" s="43"/>
      <c r="P31" s="43"/>
      <c r="Q31" s="43"/>
      <c r="R31" s="43"/>
      <c r="S31" s="43"/>
      <c r="T31" s="43"/>
      <c r="U31" s="43"/>
      <c r="V3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" s="39" t="str">
        <f>IFERROR(Table14[[#This Row],[BASE PRICE PER ITEM2]]*Table14[[#This Row],[TOTAL BASE STOCK QUANTITY]],"")</f>
        <v/>
      </c>
      <c r="X31" s="39" t="str">
        <f>IFERROR(Table14[[#This Row],[LAST SALE PRICE PER ITEM]]*Table14[[#This Row],[TOTAL BASE STOCK QUANTITY]], "")</f>
        <v/>
      </c>
      <c r="Y31" s="44" t="str">
        <f>IF(O31="",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" s="39" t="str">
        <f>IFERROR(Table14[[#This Row],[SALE PRICE PER ITEM]]*Table14[[#This Row],[TOTAL REMAINING STOCK QUANTITY]],"")</f>
        <v/>
      </c>
      <c r="AH31" s="41"/>
    </row>
    <row r="32" spans="2:34" ht="98.4" customHeight="1" thickBot="1" x14ac:dyDescent="0.3">
      <c r="B32" s="34" t="s">
        <v>496</v>
      </c>
      <c r="C32" s="42"/>
      <c r="D32" s="83" t="str">
        <f>IF(Table14[[#This Row],[TOTAL BASE STOCK QUANTITY]]= "", "", IF(Table14[[#This Row],[TOTAL BASE STOCK QUANTITY]] &lt;1,"Out of Stock","Avaliable"))</f>
        <v/>
      </c>
      <c r="E32" s="36"/>
      <c r="F32" s="36"/>
      <c r="G32" s="42"/>
      <c r="H32" s="91"/>
      <c r="I32" s="98"/>
      <c r="J32" s="117"/>
      <c r="K3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" s="72" t="str">
        <f>IFERROR(IF(NOT(ISBLANK(Table14[[#This Row],[BASE PRICE PER ITEM2]])), Table14[[#This Row],[BASE PRICE PER ITEM2]] + $M$2, ""), "")</f>
        <v/>
      </c>
      <c r="M32" s="111"/>
      <c r="N3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" s="43"/>
      <c r="P32" s="43"/>
      <c r="Q32" s="43"/>
      <c r="R32" s="43"/>
      <c r="S32" s="43"/>
      <c r="T32" s="43"/>
      <c r="U32" s="43"/>
      <c r="V3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" s="39" t="str">
        <f>IFERROR(Table14[[#This Row],[BASE PRICE PER ITEM2]]*Table14[[#This Row],[TOTAL BASE STOCK QUANTITY]],"")</f>
        <v/>
      </c>
      <c r="X32" s="39" t="str">
        <f>IFERROR(Table14[[#This Row],[LAST SALE PRICE PER ITEM]]*Table14[[#This Row],[TOTAL BASE STOCK QUANTITY]], "")</f>
        <v/>
      </c>
      <c r="Y32" s="44" t="str">
        <f>IF(O32="",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" s="39" t="str">
        <f>IFERROR(Table14[[#This Row],[SALE PRICE PER ITEM]]*Table14[[#This Row],[TOTAL REMAINING STOCK QUANTITY]],"")</f>
        <v/>
      </c>
      <c r="AH32" s="41"/>
    </row>
    <row r="33" spans="2:34" ht="98.4" customHeight="1" thickBot="1" x14ac:dyDescent="0.3">
      <c r="B33" s="34" t="s">
        <v>497</v>
      </c>
      <c r="C33" s="42"/>
      <c r="D33" s="83" t="str">
        <f>IF(Table14[[#This Row],[TOTAL BASE STOCK QUANTITY]]= "", "", IF(Table14[[#This Row],[TOTAL BASE STOCK QUANTITY]] &lt;1,"Out of Stock","Avaliable"))</f>
        <v/>
      </c>
      <c r="E33" s="36"/>
      <c r="F33" s="36"/>
      <c r="G33" s="42"/>
      <c r="H33" s="91"/>
      <c r="I33" s="98"/>
      <c r="J33" s="117"/>
      <c r="K3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" s="72" t="str">
        <f>IFERROR(IF(NOT(ISBLANK(Table14[[#This Row],[BASE PRICE PER ITEM2]])), Table14[[#This Row],[BASE PRICE PER ITEM2]] + $M$2, ""), "")</f>
        <v/>
      </c>
      <c r="M33" s="111"/>
      <c r="N3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" s="43"/>
      <c r="P33" s="43"/>
      <c r="Q33" s="43"/>
      <c r="R33" s="43"/>
      <c r="S33" s="43"/>
      <c r="T33" s="43"/>
      <c r="U33" s="43"/>
      <c r="V3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" s="39" t="str">
        <f>IFERROR(Table14[[#This Row],[BASE PRICE PER ITEM2]]*Table14[[#This Row],[TOTAL BASE STOCK QUANTITY]],"")</f>
        <v/>
      </c>
      <c r="X33" s="39" t="str">
        <f>IFERROR(Table14[[#This Row],[LAST SALE PRICE PER ITEM]]*Table14[[#This Row],[TOTAL BASE STOCK QUANTITY]], "")</f>
        <v/>
      </c>
      <c r="Y33" s="44" t="str">
        <f>IF(O33="",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" s="39" t="str">
        <f>IFERROR(Table14[[#This Row],[SALE PRICE PER ITEM]]*Table14[[#This Row],[TOTAL REMAINING STOCK QUANTITY]],"")</f>
        <v/>
      </c>
      <c r="AH33" s="41"/>
    </row>
    <row r="34" spans="2:34" ht="98.4" customHeight="1" thickBot="1" x14ac:dyDescent="0.3">
      <c r="B34" s="34" t="s">
        <v>498</v>
      </c>
      <c r="C34" s="42"/>
      <c r="D34" s="83" t="str">
        <f>IF(Table14[[#This Row],[TOTAL BASE STOCK QUANTITY]]= "", "", IF(Table14[[#This Row],[TOTAL BASE STOCK QUANTITY]] &lt;1,"Out of Stock","Avaliable"))</f>
        <v/>
      </c>
      <c r="E34" s="36"/>
      <c r="F34" s="36"/>
      <c r="G34" s="42"/>
      <c r="H34" s="91"/>
      <c r="I34" s="98"/>
      <c r="J34" s="117"/>
      <c r="K3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" s="72" t="str">
        <f>IFERROR(IF(NOT(ISBLANK(Table14[[#This Row],[BASE PRICE PER ITEM2]])), Table14[[#This Row],[BASE PRICE PER ITEM2]] + $M$2, ""), "")</f>
        <v/>
      </c>
      <c r="M34" s="111"/>
      <c r="N3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" s="43"/>
      <c r="P34" s="43"/>
      <c r="Q34" s="43"/>
      <c r="R34" s="43"/>
      <c r="S34" s="43"/>
      <c r="T34" s="43"/>
      <c r="U34" s="43"/>
      <c r="V3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" s="39" t="str">
        <f>IFERROR(Table14[[#This Row],[BASE PRICE PER ITEM2]]*Table14[[#This Row],[TOTAL BASE STOCK QUANTITY]],"")</f>
        <v/>
      </c>
      <c r="X34" s="39" t="str">
        <f>IFERROR(Table14[[#This Row],[LAST SALE PRICE PER ITEM]]*Table14[[#This Row],[TOTAL BASE STOCK QUANTITY]], "")</f>
        <v/>
      </c>
      <c r="Y34" s="44" t="str">
        <f>IF(O34="",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" s="39" t="str">
        <f>IFERROR(Table14[[#This Row],[SALE PRICE PER ITEM]]*Table14[[#This Row],[TOTAL REMAINING STOCK QUANTITY]],"")</f>
        <v/>
      </c>
      <c r="AH34" s="41"/>
    </row>
    <row r="35" spans="2:34" ht="98.4" customHeight="1" thickBot="1" x14ac:dyDescent="0.3">
      <c r="B35" s="34" t="s">
        <v>499</v>
      </c>
      <c r="C35" s="42"/>
      <c r="D35" s="83" t="str">
        <f>IF(Table14[[#This Row],[TOTAL BASE STOCK QUANTITY]]= "", "", IF(Table14[[#This Row],[TOTAL BASE STOCK QUANTITY]] &lt;1,"Out of Stock","Avaliable"))</f>
        <v/>
      </c>
      <c r="E35" s="36"/>
      <c r="F35" s="36"/>
      <c r="G35" s="42"/>
      <c r="H35" s="91"/>
      <c r="I35" s="98"/>
      <c r="J35" s="117"/>
      <c r="K3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" s="72" t="str">
        <f>IFERROR(IF(NOT(ISBLANK(Table14[[#This Row],[BASE PRICE PER ITEM2]])), Table14[[#This Row],[BASE PRICE PER ITEM2]] + $M$2, ""), "")</f>
        <v/>
      </c>
      <c r="M35" s="111"/>
      <c r="N3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" s="43"/>
      <c r="P35" s="43"/>
      <c r="Q35" s="43"/>
      <c r="R35" s="43"/>
      <c r="S35" s="43"/>
      <c r="T35" s="43"/>
      <c r="U35" s="43"/>
      <c r="V3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" s="39" t="str">
        <f>IFERROR(Table14[[#This Row],[BASE PRICE PER ITEM2]]*Table14[[#This Row],[TOTAL BASE STOCK QUANTITY]],"")</f>
        <v/>
      </c>
      <c r="X35" s="39" t="str">
        <f>IFERROR(Table14[[#This Row],[LAST SALE PRICE PER ITEM]]*Table14[[#This Row],[TOTAL BASE STOCK QUANTITY]], "")</f>
        <v/>
      </c>
      <c r="Y35" s="44" t="str">
        <f>IF(O35="",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" s="39" t="str">
        <f>IFERROR(Table14[[#This Row],[SALE PRICE PER ITEM]]*Table14[[#This Row],[TOTAL REMAINING STOCK QUANTITY]],"")</f>
        <v/>
      </c>
      <c r="AH35" s="41"/>
    </row>
    <row r="36" spans="2:34" ht="98.4" customHeight="1" thickBot="1" x14ac:dyDescent="0.3">
      <c r="B36" s="34" t="s">
        <v>500</v>
      </c>
      <c r="C36" s="42"/>
      <c r="D36" s="83" t="str">
        <f>IF(Table14[[#This Row],[TOTAL BASE STOCK QUANTITY]]= "", "", IF(Table14[[#This Row],[TOTAL BASE STOCK QUANTITY]] &lt;1,"Out of Stock","Avaliable"))</f>
        <v/>
      </c>
      <c r="E36" s="36"/>
      <c r="F36" s="36"/>
      <c r="G36" s="42"/>
      <c r="H36" s="91"/>
      <c r="I36" s="98"/>
      <c r="J36" s="117"/>
      <c r="K3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" s="72" t="str">
        <f>IFERROR(IF(NOT(ISBLANK(Table14[[#This Row],[BASE PRICE PER ITEM2]])), Table14[[#This Row],[BASE PRICE PER ITEM2]] + $M$2, ""), "")</f>
        <v/>
      </c>
      <c r="M36" s="111"/>
      <c r="N3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" s="43"/>
      <c r="P36" s="43"/>
      <c r="Q36" s="43"/>
      <c r="R36" s="43"/>
      <c r="S36" s="43"/>
      <c r="T36" s="43"/>
      <c r="U36" s="43"/>
      <c r="V3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" s="39" t="str">
        <f>IFERROR(Table14[[#This Row],[BASE PRICE PER ITEM2]]*Table14[[#This Row],[TOTAL BASE STOCK QUANTITY]],"")</f>
        <v/>
      </c>
      <c r="X36" s="39" t="str">
        <f>IFERROR(Table14[[#This Row],[LAST SALE PRICE PER ITEM]]*Table14[[#This Row],[TOTAL BASE STOCK QUANTITY]], "")</f>
        <v/>
      </c>
      <c r="Y36" s="44" t="str">
        <f>IF(O36="",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" s="39" t="str">
        <f>IFERROR(Table14[[#This Row],[SALE PRICE PER ITEM]]*Table14[[#This Row],[TOTAL REMAINING STOCK QUANTITY]],"")</f>
        <v/>
      </c>
      <c r="AH36" s="41"/>
    </row>
    <row r="37" spans="2:34" ht="98.4" customHeight="1" thickBot="1" x14ac:dyDescent="0.3">
      <c r="B37" s="34" t="s">
        <v>501</v>
      </c>
      <c r="C37" s="42"/>
      <c r="D37" s="83" t="str">
        <f>IF(Table14[[#This Row],[TOTAL BASE STOCK QUANTITY]]= "", "", IF(Table14[[#This Row],[TOTAL BASE STOCK QUANTITY]] &lt;1,"Out of Stock","Avaliable"))</f>
        <v/>
      </c>
      <c r="E37" s="36"/>
      <c r="F37" s="36"/>
      <c r="G37" s="42"/>
      <c r="H37" s="91"/>
      <c r="I37" s="98"/>
      <c r="J37" s="117"/>
      <c r="K3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" s="72" t="str">
        <f>IFERROR(IF(NOT(ISBLANK(Table14[[#This Row],[BASE PRICE PER ITEM2]])), Table14[[#This Row],[BASE PRICE PER ITEM2]] + $M$2, ""), "")</f>
        <v/>
      </c>
      <c r="M37" s="111"/>
      <c r="N3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" s="43"/>
      <c r="P37" s="43"/>
      <c r="Q37" s="43"/>
      <c r="R37" s="43"/>
      <c r="S37" s="43"/>
      <c r="T37" s="43"/>
      <c r="U37" s="43"/>
      <c r="V3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" s="39" t="str">
        <f>IFERROR(Table14[[#This Row],[BASE PRICE PER ITEM2]]*Table14[[#This Row],[TOTAL BASE STOCK QUANTITY]],"")</f>
        <v/>
      </c>
      <c r="X37" s="39" t="str">
        <f>IFERROR(Table14[[#This Row],[LAST SALE PRICE PER ITEM]]*Table14[[#This Row],[TOTAL BASE STOCK QUANTITY]], "")</f>
        <v/>
      </c>
      <c r="Y37" s="44" t="str">
        <f>IF(O37="",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" s="39" t="str">
        <f>IFERROR(Table14[[#This Row],[SALE PRICE PER ITEM]]*Table14[[#This Row],[TOTAL REMAINING STOCK QUANTITY]],"")</f>
        <v/>
      </c>
      <c r="AH37" s="41"/>
    </row>
    <row r="38" spans="2:34" ht="98.4" customHeight="1" thickBot="1" x14ac:dyDescent="0.3">
      <c r="B38" s="34" t="s">
        <v>502</v>
      </c>
      <c r="C38" s="42"/>
      <c r="D38" s="83" t="str">
        <f>IF(Table14[[#This Row],[TOTAL BASE STOCK QUANTITY]]= "", "", IF(Table14[[#This Row],[TOTAL BASE STOCK QUANTITY]] &lt;1,"Out of Stock","Avaliable"))</f>
        <v/>
      </c>
      <c r="E38" s="36"/>
      <c r="F38" s="36"/>
      <c r="G38" s="42"/>
      <c r="H38" s="91"/>
      <c r="I38" s="98"/>
      <c r="J38" s="117"/>
      <c r="K3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" s="72" t="str">
        <f>IFERROR(IF(NOT(ISBLANK(Table14[[#This Row],[BASE PRICE PER ITEM2]])), Table14[[#This Row],[BASE PRICE PER ITEM2]] + $M$2, ""), "")</f>
        <v/>
      </c>
      <c r="M38" s="111"/>
      <c r="N3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" s="43"/>
      <c r="P38" s="43"/>
      <c r="Q38" s="43"/>
      <c r="R38" s="43"/>
      <c r="S38" s="43"/>
      <c r="T38" s="43"/>
      <c r="U38" s="43"/>
      <c r="V3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" s="39" t="str">
        <f>IFERROR(Table14[[#This Row],[BASE PRICE PER ITEM2]]*Table14[[#This Row],[TOTAL BASE STOCK QUANTITY]],"")</f>
        <v/>
      </c>
      <c r="X38" s="39" t="str">
        <f>IFERROR(Table14[[#This Row],[LAST SALE PRICE PER ITEM]]*Table14[[#This Row],[TOTAL BASE STOCK QUANTITY]], "")</f>
        <v/>
      </c>
      <c r="Y38" s="44" t="str">
        <f>IF(O38="",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" s="39" t="str">
        <f>IFERROR(Table14[[#This Row],[SALE PRICE PER ITEM]]*Table14[[#This Row],[TOTAL REMAINING STOCK QUANTITY]],"")</f>
        <v/>
      </c>
      <c r="AH38" s="41"/>
    </row>
    <row r="39" spans="2:34" ht="98.4" customHeight="1" thickBot="1" x14ac:dyDescent="0.3">
      <c r="B39" s="34" t="s">
        <v>503</v>
      </c>
      <c r="C39" s="42"/>
      <c r="D39" s="83" t="str">
        <f>IF(Table14[[#This Row],[TOTAL BASE STOCK QUANTITY]]= "", "", IF(Table14[[#This Row],[TOTAL BASE STOCK QUANTITY]] &lt;1,"Out of Stock","Avaliable"))</f>
        <v/>
      </c>
      <c r="E39" s="36"/>
      <c r="F39" s="36"/>
      <c r="G39" s="42"/>
      <c r="H39" s="91"/>
      <c r="I39" s="98"/>
      <c r="J39" s="117"/>
      <c r="K3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" s="72" t="str">
        <f>IFERROR(IF(NOT(ISBLANK(Table14[[#This Row],[BASE PRICE PER ITEM2]])), Table14[[#This Row],[BASE PRICE PER ITEM2]] + $M$2, ""), "")</f>
        <v/>
      </c>
      <c r="M39" s="111"/>
      <c r="N3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" s="43"/>
      <c r="P39" s="43"/>
      <c r="Q39" s="43"/>
      <c r="R39" s="43"/>
      <c r="S39" s="43"/>
      <c r="T39" s="43"/>
      <c r="U39" s="43"/>
      <c r="V3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" s="39" t="str">
        <f>IFERROR(Table14[[#This Row],[BASE PRICE PER ITEM2]]*Table14[[#This Row],[TOTAL BASE STOCK QUANTITY]],"")</f>
        <v/>
      </c>
      <c r="X39" s="39" t="str">
        <f>IFERROR(Table14[[#This Row],[LAST SALE PRICE PER ITEM]]*Table14[[#This Row],[TOTAL BASE STOCK QUANTITY]], "")</f>
        <v/>
      </c>
      <c r="Y39" s="44" t="str">
        <f>IF(O39="",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" s="39" t="str">
        <f>IFERROR(Table14[[#This Row],[SALE PRICE PER ITEM]]*Table14[[#This Row],[TOTAL REMAINING STOCK QUANTITY]],"")</f>
        <v/>
      </c>
      <c r="AH39" s="41"/>
    </row>
    <row r="40" spans="2:34" ht="98.4" customHeight="1" thickBot="1" x14ac:dyDescent="0.3">
      <c r="B40" s="34" t="s">
        <v>504</v>
      </c>
      <c r="C40" s="42"/>
      <c r="D40" s="83" t="str">
        <f>IF(Table14[[#This Row],[TOTAL BASE STOCK QUANTITY]]= "", "", IF(Table14[[#This Row],[TOTAL BASE STOCK QUANTITY]] &lt;1,"Out of Stock","Avaliable"))</f>
        <v/>
      </c>
      <c r="E40" s="36"/>
      <c r="F40" s="36"/>
      <c r="G40" s="42"/>
      <c r="H40" s="91"/>
      <c r="I40" s="98"/>
      <c r="J40" s="117"/>
      <c r="K4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" s="72" t="str">
        <f>IFERROR(IF(NOT(ISBLANK(Table14[[#This Row],[BASE PRICE PER ITEM2]])), Table14[[#This Row],[BASE PRICE PER ITEM2]] + $M$2, ""), "")</f>
        <v/>
      </c>
      <c r="M40" s="111"/>
      <c r="N4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" s="43"/>
      <c r="P40" s="43"/>
      <c r="Q40" s="43"/>
      <c r="R40" s="43"/>
      <c r="S40" s="43"/>
      <c r="T40" s="43"/>
      <c r="U40" s="43"/>
      <c r="V4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" s="39" t="str">
        <f>IFERROR(Table14[[#This Row],[BASE PRICE PER ITEM2]]*Table14[[#This Row],[TOTAL BASE STOCK QUANTITY]],"")</f>
        <v/>
      </c>
      <c r="X40" s="39" t="str">
        <f>IFERROR(Table14[[#This Row],[LAST SALE PRICE PER ITEM]]*Table14[[#This Row],[TOTAL BASE STOCK QUANTITY]], "")</f>
        <v/>
      </c>
      <c r="Y40" s="44" t="str">
        <f>IF(O40="",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" s="39" t="str">
        <f>IFERROR(Table14[[#This Row],[SALE PRICE PER ITEM]]*Table14[[#This Row],[TOTAL REMAINING STOCK QUANTITY]],"")</f>
        <v/>
      </c>
      <c r="AH40" s="41"/>
    </row>
    <row r="41" spans="2:34" ht="98.4" customHeight="1" thickBot="1" x14ac:dyDescent="0.3">
      <c r="B41" s="34" t="s">
        <v>505</v>
      </c>
      <c r="C41" s="42"/>
      <c r="D41" s="83" t="str">
        <f>IF(Table14[[#This Row],[TOTAL BASE STOCK QUANTITY]]= "", "", IF(Table14[[#This Row],[TOTAL BASE STOCK QUANTITY]] &lt;1,"Out of Stock","Avaliable"))</f>
        <v/>
      </c>
      <c r="E41" s="36"/>
      <c r="F41" s="36"/>
      <c r="G41" s="42"/>
      <c r="H41" s="91"/>
      <c r="I41" s="98"/>
      <c r="J41" s="117"/>
      <c r="K4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" s="72" t="str">
        <f>IFERROR(IF(NOT(ISBLANK(Table14[[#This Row],[BASE PRICE PER ITEM2]])), Table14[[#This Row],[BASE PRICE PER ITEM2]] + $M$2, ""), "")</f>
        <v/>
      </c>
      <c r="M41" s="111"/>
      <c r="N4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" s="43"/>
      <c r="P41" s="43"/>
      <c r="Q41" s="43"/>
      <c r="R41" s="43"/>
      <c r="S41" s="43"/>
      <c r="T41" s="43"/>
      <c r="U41" s="43"/>
      <c r="V4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" s="39" t="str">
        <f>IFERROR(Table14[[#This Row],[BASE PRICE PER ITEM2]]*Table14[[#This Row],[TOTAL BASE STOCK QUANTITY]],"")</f>
        <v/>
      </c>
      <c r="X41" s="39" t="str">
        <f>IFERROR(Table14[[#This Row],[LAST SALE PRICE PER ITEM]]*Table14[[#This Row],[TOTAL BASE STOCK QUANTITY]], "")</f>
        <v/>
      </c>
      <c r="Y41" s="44" t="str">
        <f>IF(O41="",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" s="39" t="str">
        <f>IFERROR(Table14[[#This Row],[SALE PRICE PER ITEM]]*Table14[[#This Row],[TOTAL REMAINING STOCK QUANTITY]],"")</f>
        <v/>
      </c>
      <c r="AH41" s="41"/>
    </row>
    <row r="42" spans="2:34" ht="98.4" customHeight="1" thickBot="1" x14ac:dyDescent="0.3">
      <c r="B42" s="34" t="s">
        <v>506</v>
      </c>
      <c r="C42" s="42"/>
      <c r="D42" s="83" t="str">
        <f>IF(Table14[[#This Row],[TOTAL BASE STOCK QUANTITY]]= "", "", IF(Table14[[#This Row],[TOTAL BASE STOCK QUANTITY]] &lt;1,"Out of Stock","Avaliable"))</f>
        <v/>
      </c>
      <c r="E42" s="36"/>
      <c r="F42" s="36"/>
      <c r="G42" s="42"/>
      <c r="H42" s="91"/>
      <c r="I42" s="98"/>
      <c r="J42" s="117"/>
      <c r="K4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" s="72" t="str">
        <f>IFERROR(IF(NOT(ISBLANK(Table14[[#This Row],[BASE PRICE PER ITEM2]])), Table14[[#This Row],[BASE PRICE PER ITEM2]] + $M$2, ""), "")</f>
        <v/>
      </c>
      <c r="M42" s="111"/>
      <c r="N4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" s="43"/>
      <c r="P42" s="43"/>
      <c r="Q42" s="43"/>
      <c r="R42" s="43"/>
      <c r="S42" s="43"/>
      <c r="T42" s="43"/>
      <c r="U42" s="43"/>
      <c r="V4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" s="39" t="str">
        <f>IFERROR(Table14[[#This Row],[BASE PRICE PER ITEM2]]*Table14[[#This Row],[TOTAL BASE STOCK QUANTITY]],"")</f>
        <v/>
      </c>
      <c r="X42" s="39" t="str">
        <f>IFERROR(Table14[[#This Row],[LAST SALE PRICE PER ITEM]]*Table14[[#This Row],[TOTAL BASE STOCK QUANTITY]], "")</f>
        <v/>
      </c>
      <c r="Y42" s="44" t="str">
        <f>IF(O42="",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" s="39" t="str">
        <f>IFERROR(Table14[[#This Row],[SALE PRICE PER ITEM]]*Table14[[#This Row],[TOTAL REMAINING STOCK QUANTITY]],"")</f>
        <v/>
      </c>
      <c r="AH42" s="41"/>
    </row>
    <row r="43" spans="2:34" ht="98.4" customHeight="1" thickBot="1" x14ac:dyDescent="0.3">
      <c r="B43" s="34" t="s">
        <v>507</v>
      </c>
      <c r="C43" s="42"/>
      <c r="D43" s="83" t="str">
        <f>IF(Table14[[#This Row],[TOTAL BASE STOCK QUANTITY]]= "", "", IF(Table14[[#This Row],[TOTAL BASE STOCK QUANTITY]] &lt;1,"Out of Stock","Avaliable"))</f>
        <v/>
      </c>
      <c r="E43" s="36"/>
      <c r="F43" s="36"/>
      <c r="G43" s="42"/>
      <c r="H43" s="91"/>
      <c r="I43" s="98"/>
      <c r="J43" s="117"/>
      <c r="K4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3" s="72" t="str">
        <f>IFERROR(IF(NOT(ISBLANK(Table14[[#This Row],[BASE PRICE PER ITEM2]])), Table14[[#This Row],[BASE PRICE PER ITEM2]] + $M$2, ""), "")</f>
        <v/>
      </c>
      <c r="M43" s="111"/>
      <c r="N4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3" s="43"/>
      <c r="P43" s="43"/>
      <c r="Q43" s="43"/>
      <c r="R43" s="43"/>
      <c r="S43" s="43"/>
      <c r="T43" s="43"/>
      <c r="U43" s="43"/>
      <c r="V4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3" s="39" t="str">
        <f>IFERROR(Table14[[#This Row],[BASE PRICE PER ITEM2]]*Table14[[#This Row],[TOTAL BASE STOCK QUANTITY]],"")</f>
        <v/>
      </c>
      <c r="X43" s="39" t="str">
        <f>IFERROR(Table14[[#This Row],[LAST SALE PRICE PER ITEM]]*Table14[[#This Row],[TOTAL BASE STOCK QUANTITY]], "")</f>
        <v/>
      </c>
      <c r="Y43" s="44" t="str">
        <f>IF(O43="",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3" s="39" t="str">
        <f>IFERROR(Table14[[#This Row],[SALE PRICE PER ITEM]]*Table14[[#This Row],[TOTAL REMAINING STOCK QUANTITY]],"")</f>
        <v/>
      </c>
      <c r="AH43" s="41"/>
    </row>
    <row r="44" spans="2:34" ht="98.4" customHeight="1" thickBot="1" x14ac:dyDescent="0.3">
      <c r="B44" s="34" t="s">
        <v>508</v>
      </c>
      <c r="C44" s="42"/>
      <c r="D44" s="83" t="str">
        <f>IF(Table14[[#This Row],[TOTAL BASE STOCK QUANTITY]]= "", "", IF(Table14[[#This Row],[TOTAL BASE STOCK QUANTITY]] &lt;1,"Out of Stock","Avaliable"))</f>
        <v/>
      </c>
      <c r="E44" s="36"/>
      <c r="F44" s="36"/>
      <c r="G44" s="42"/>
      <c r="H44" s="91"/>
      <c r="I44" s="98"/>
      <c r="J44" s="117"/>
      <c r="K4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4" s="72" t="str">
        <f>IFERROR(IF(NOT(ISBLANK(Table14[[#This Row],[BASE PRICE PER ITEM2]])), Table14[[#This Row],[BASE PRICE PER ITEM2]] + $M$2, ""), "")</f>
        <v/>
      </c>
      <c r="M44" s="111"/>
      <c r="N4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4" s="43"/>
      <c r="P44" s="43"/>
      <c r="Q44" s="43"/>
      <c r="R44" s="43"/>
      <c r="S44" s="43"/>
      <c r="T44" s="43"/>
      <c r="U44" s="43"/>
      <c r="V4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4" s="39" t="str">
        <f>IFERROR(Table14[[#This Row],[BASE PRICE PER ITEM2]]*Table14[[#This Row],[TOTAL BASE STOCK QUANTITY]],"")</f>
        <v/>
      </c>
      <c r="X44" s="39" t="str">
        <f>IFERROR(Table14[[#This Row],[LAST SALE PRICE PER ITEM]]*Table14[[#This Row],[TOTAL BASE STOCK QUANTITY]], "")</f>
        <v/>
      </c>
      <c r="Y44" s="44" t="str">
        <f>IF(O44="",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4" s="39" t="str">
        <f>IFERROR(Table14[[#This Row],[SALE PRICE PER ITEM]]*Table14[[#This Row],[TOTAL REMAINING STOCK QUANTITY]],"")</f>
        <v/>
      </c>
      <c r="AH44" s="41"/>
    </row>
    <row r="45" spans="2:34" ht="98.4" customHeight="1" thickBot="1" x14ac:dyDescent="0.3">
      <c r="B45" s="34" t="s">
        <v>509</v>
      </c>
      <c r="C45" s="42"/>
      <c r="D45" s="83" t="str">
        <f>IF(Table14[[#This Row],[TOTAL BASE STOCK QUANTITY]]= "", "", IF(Table14[[#This Row],[TOTAL BASE STOCK QUANTITY]] &lt;1,"Out of Stock","Avaliable"))</f>
        <v/>
      </c>
      <c r="E45" s="36"/>
      <c r="F45" s="36"/>
      <c r="G45" s="42"/>
      <c r="H45" s="91"/>
      <c r="I45" s="98"/>
      <c r="J45" s="117"/>
      <c r="K4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5" s="72" t="str">
        <f>IFERROR(IF(NOT(ISBLANK(Table14[[#This Row],[BASE PRICE PER ITEM2]])), Table14[[#This Row],[BASE PRICE PER ITEM2]] + $M$2, ""), "")</f>
        <v/>
      </c>
      <c r="M45" s="111"/>
      <c r="N4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5" s="43"/>
      <c r="P45" s="43"/>
      <c r="Q45" s="43"/>
      <c r="R45" s="43"/>
      <c r="S45" s="43"/>
      <c r="T45" s="43"/>
      <c r="U45" s="43"/>
      <c r="V4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5" s="39" t="str">
        <f>IFERROR(Table14[[#This Row],[BASE PRICE PER ITEM2]]*Table14[[#This Row],[TOTAL BASE STOCK QUANTITY]],"")</f>
        <v/>
      </c>
      <c r="X45" s="39" t="str">
        <f>IFERROR(Table14[[#This Row],[LAST SALE PRICE PER ITEM]]*Table14[[#This Row],[TOTAL BASE STOCK QUANTITY]], "")</f>
        <v/>
      </c>
      <c r="Y45" s="44" t="str">
        <f>IF(O45="",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5" s="39" t="str">
        <f>IFERROR(Table14[[#This Row],[SALE PRICE PER ITEM]]*Table14[[#This Row],[TOTAL REMAINING STOCK QUANTITY]],"")</f>
        <v/>
      </c>
      <c r="AH45" s="41"/>
    </row>
    <row r="46" spans="2:34" ht="98.4" customHeight="1" thickBot="1" x14ac:dyDescent="0.3">
      <c r="B46" s="34" t="s">
        <v>510</v>
      </c>
      <c r="C46" s="42"/>
      <c r="D46" s="83" t="str">
        <f>IF(Table14[[#This Row],[TOTAL BASE STOCK QUANTITY]]= "", "", IF(Table14[[#This Row],[TOTAL BASE STOCK QUANTITY]] &lt;1,"Out of Stock","Avaliable"))</f>
        <v/>
      </c>
      <c r="E46" s="36"/>
      <c r="F46" s="36"/>
      <c r="G46" s="42"/>
      <c r="H46" s="91"/>
      <c r="I46" s="98"/>
      <c r="J46" s="117"/>
      <c r="K4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6" s="72" t="str">
        <f>IFERROR(IF(NOT(ISBLANK(Table14[[#This Row],[BASE PRICE PER ITEM2]])), Table14[[#This Row],[BASE PRICE PER ITEM2]] + $M$2, ""), "")</f>
        <v/>
      </c>
      <c r="M46" s="111"/>
      <c r="N4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6" s="43"/>
      <c r="P46" s="43"/>
      <c r="Q46" s="43"/>
      <c r="R46" s="43"/>
      <c r="S46" s="43"/>
      <c r="T46" s="43"/>
      <c r="U46" s="43"/>
      <c r="V4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6" s="39" t="str">
        <f>IFERROR(Table14[[#This Row],[BASE PRICE PER ITEM2]]*Table14[[#This Row],[TOTAL BASE STOCK QUANTITY]],"")</f>
        <v/>
      </c>
      <c r="X46" s="39" t="str">
        <f>IFERROR(Table14[[#This Row],[LAST SALE PRICE PER ITEM]]*Table14[[#This Row],[TOTAL BASE STOCK QUANTITY]], "")</f>
        <v/>
      </c>
      <c r="Y46" s="44" t="str">
        <f>IF(O46="",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6" s="39" t="str">
        <f>IFERROR(Table14[[#This Row],[SALE PRICE PER ITEM]]*Table14[[#This Row],[TOTAL REMAINING STOCK QUANTITY]],"")</f>
        <v/>
      </c>
      <c r="AH46" s="41"/>
    </row>
    <row r="47" spans="2:34" ht="98.4" customHeight="1" thickBot="1" x14ac:dyDescent="0.3">
      <c r="B47" s="34" t="s">
        <v>511</v>
      </c>
      <c r="C47" s="42"/>
      <c r="D47" s="83" t="str">
        <f>IF(Table14[[#This Row],[TOTAL BASE STOCK QUANTITY]]= "", "", IF(Table14[[#This Row],[TOTAL BASE STOCK QUANTITY]] &lt;1,"Out of Stock","Avaliable"))</f>
        <v/>
      </c>
      <c r="E47" s="36"/>
      <c r="F47" s="36"/>
      <c r="G47" s="42"/>
      <c r="H47" s="91"/>
      <c r="I47" s="98"/>
      <c r="J47" s="117"/>
      <c r="K4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7" s="72" t="str">
        <f>IFERROR(IF(NOT(ISBLANK(Table14[[#This Row],[BASE PRICE PER ITEM2]])), Table14[[#This Row],[BASE PRICE PER ITEM2]] + $M$2, ""), "")</f>
        <v/>
      </c>
      <c r="M47" s="111"/>
      <c r="N4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7" s="43"/>
      <c r="P47" s="43"/>
      <c r="Q47" s="43"/>
      <c r="R47" s="43"/>
      <c r="S47" s="43"/>
      <c r="T47" s="43"/>
      <c r="U47" s="43"/>
      <c r="V4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7" s="39" t="str">
        <f>IFERROR(Table14[[#This Row],[BASE PRICE PER ITEM2]]*Table14[[#This Row],[TOTAL BASE STOCK QUANTITY]],"")</f>
        <v/>
      </c>
      <c r="X47" s="39" t="str">
        <f>IFERROR(Table14[[#This Row],[LAST SALE PRICE PER ITEM]]*Table14[[#This Row],[TOTAL BASE STOCK QUANTITY]], "")</f>
        <v/>
      </c>
      <c r="Y47" s="44" t="str">
        <f>IF(O47="",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7" s="39" t="str">
        <f>IFERROR(Table14[[#This Row],[SALE PRICE PER ITEM]]*Table14[[#This Row],[TOTAL REMAINING STOCK QUANTITY]],"")</f>
        <v/>
      </c>
      <c r="AH47" s="41"/>
    </row>
    <row r="48" spans="2:34" ht="98.4" customHeight="1" thickBot="1" x14ac:dyDescent="0.3">
      <c r="B48" s="34" t="s">
        <v>512</v>
      </c>
      <c r="C48" s="42"/>
      <c r="D48" s="83" t="str">
        <f>IF(Table14[[#This Row],[TOTAL BASE STOCK QUANTITY]]= "", "", IF(Table14[[#This Row],[TOTAL BASE STOCK QUANTITY]] &lt;1,"Out of Stock","Avaliable"))</f>
        <v/>
      </c>
      <c r="E48" s="36"/>
      <c r="F48" s="36"/>
      <c r="G48" s="42"/>
      <c r="H48" s="91"/>
      <c r="I48" s="98"/>
      <c r="J48" s="117"/>
      <c r="K4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8" s="72" t="str">
        <f>IFERROR(IF(NOT(ISBLANK(Table14[[#This Row],[BASE PRICE PER ITEM2]])), Table14[[#This Row],[BASE PRICE PER ITEM2]] + $M$2, ""), "")</f>
        <v/>
      </c>
      <c r="M48" s="111"/>
      <c r="N4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8" s="43"/>
      <c r="P48" s="43"/>
      <c r="Q48" s="43"/>
      <c r="R48" s="43"/>
      <c r="S48" s="43"/>
      <c r="T48" s="43"/>
      <c r="U48" s="43"/>
      <c r="V4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8" s="39" t="str">
        <f>IFERROR(Table14[[#This Row],[BASE PRICE PER ITEM2]]*Table14[[#This Row],[TOTAL BASE STOCK QUANTITY]],"")</f>
        <v/>
      </c>
      <c r="X48" s="39" t="str">
        <f>IFERROR(Table14[[#This Row],[LAST SALE PRICE PER ITEM]]*Table14[[#This Row],[TOTAL BASE STOCK QUANTITY]], "")</f>
        <v/>
      </c>
      <c r="Y48" s="44" t="str">
        <f>IF(O48="",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8" s="39" t="str">
        <f>IFERROR(Table14[[#This Row],[SALE PRICE PER ITEM]]*Table14[[#This Row],[TOTAL REMAINING STOCK QUANTITY]],"")</f>
        <v/>
      </c>
      <c r="AH48" s="41"/>
    </row>
    <row r="49" spans="2:34" ht="98.4" customHeight="1" thickBot="1" x14ac:dyDescent="0.3">
      <c r="B49" s="34" t="s">
        <v>513</v>
      </c>
      <c r="C49" s="42"/>
      <c r="D49" s="83" t="str">
        <f>IF(Table14[[#This Row],[TOTAL BASE STOCK QUANTITY]]= "", "", IF(Table14[[#This Row],[TOTAL BASE STOCK QUANTITY]] &lt;1,"Out of Stock","Avaliable"))</f>
        <v/>
      </c>
      <c r="E49" s="36"/>
      <c r="F49" s="36"/>
      <c r="G49" s="42"/>
      <c r="H49" s="91"/>
      <c r="I49" s="98"/>
      <c r="J49" s="117"/>
      <c r="K4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9" s="72" t="str">
        <f>IFERROR(IF(NOT(ISBLANK(Table14[[#This Row],[BASE PRICE PER ITEM2]])), Table14[[#This Row],[BASE PRICE PER ITEM2]] + $M$2, ""), "")</f>
        <v/>
      </c>
      <c r="M49" s="111"/>
      <c r="N4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9" s="43"/>
      <c r="P49" s="43"/>
      <c r="Q49" s="43"/>
      <c r="R49" s="43"/>
      <c r="S49" s="43"/>
      <c r="T49" s="43"/>
      <c r="U49" s="43"/>
      <c r="V4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9" s="39" t="str">
        <f>IFERROR(Table14[[#This Row],[BASE PRICE PER ITEM2]]*Table14[[#This Row],[TOTAL BASE STOCK QUANTITY]],"")</f>
        <v/>
      </c>
      <c r="X49" s="39" t="str">
        <f>IFERROR(Table14[[#This Row],[LAST SALE PRICE PER ITEM]]*Table14[[#This Row],[TOTAL BASE STOCK QUANTITY]], "")</f>
        <v/>
      </c>
      <c r="Y49" s="44" t="str">
        <f>IF(O49="",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9" s="39" t="str">
        <f>IFERROR(Table14[[#This Row],[SALE PRICE PER ITEM]]*Table14[[#This Row],[TOTAL REMAINING STOCK QUANTITY]],"")</f>
        <v/>
      </c>
      <c r="AH49" s="41"/>
    </row>
    <row r="50" spans="2:34" ht="18.600000000000001" thickBot="1" x14ac:dyDescent="0.3">
      <c r="B50" s="34" t="s">
        <v>514</v>
      </c>
      <c r="C50" s="42"/>
      <c r="D50" s="83" t="str">
        <f>IF(Table14[[#This Row],[TOTAL BASE STOCK QUANTITY]]= "", "", IF(Table14[[#This Row],[TOTAL BASE STOCK QUANTITY]] &lt;1,"Out of Stock","Avaliable"))</f>
        <v/>
      </c>
      <c r="E50" s="36"/>
      <c r="F50" s="36"/>
      <c r="G50" s="42"/>
      <c r="H50" s="91"/>
      <c r="I50" s="98"/>
      <c r="J50" s="117"/>
      <c r="K5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0" s="72" t="str">
        <f>IFERROR(IF(NOT(ISBLANK(Table14[[#This Row],[BASE PRICE PER ITEM2]])), Table14[[#This Row],[BASE PRICE PER ITEM2]] + $M$2, ""), "")</f>
        <v/>
      </c>
      <c r="M50" s="111"/>
      <c r="N5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0" s="43"/>
      <c r="P50" s="43"/>
      <c r="Q50" s="43"/>
      <c r="R50" s="43"/>
      <c r="S50" s="43"/>
      <c r="T50" s="43"/>
      <c r="U50" s="43"/>
      <c r="V5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0" s="39" t="str">
        <f>IFERROR(Table14[[#This Row],[BASE PRICE PER ITEM2]]*Table14[[#This Row],[TOTAL BASE STOCK QUANTITY]],"")</f>
        <v/>
      </c>
      <c r="X50" s="39" t="str">
        <f>IFERROR(Table14[[#This Row],[LAST SALE PRICE PER ITEM]]*Table14[[#This Row],[TOTAL BASE STOCK QUANTITY]], "")</f>
        <v/>
      </c>
      <c r="Y50" s="44" t="str">
        <f>IF(O50="",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0" s="39" t="str">
        <f>IFERROR(Table14[[#This Row],[SALE PRICE PER ITEM]]*Table14[[#This Row],[TOTAL REMAINING STOCK QUANTITY]],"")</f>
        <v/>
      </c>
      <c r="AH50" s="41"/>
    </row>
    <row r="51" spans="2:34" ht="18.600000000000001" thickBot="1" x14ac:dyDescent="0.3">
      <c r="B51" s="34" t="s">
        <v>515</v>
      </c>
      <c r="C51" s="42"/>
      <c r="D51" s="83" t="str">
        <f>IF(Table14[[#This Row],[TOTAL BASE STOCK QUANTITY]]= "", "", IF(Table14[[#This Row],[TOTAL BASE STOCK QUANTITY]] &lt;1,"Out of Stock","Avaliable"))</f>
        <v/>
      </c>
      <c r="E51" s="36"/>
      <c r="F51" s="36"/>
      <c r="G51" s="42"/>
      <c r="H51" s="91"/>
      <c r="I51" s="98"/>
      <c r="J51" s="117"/>
      <c r="K5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1" s="72" t="str">
        <f>IFERROR(IF(NOT(ISBLANK(Table14[[#This Row],[BASE PRICE PER ITEM2]])), Table14[[#This Row],[BASE PRICE PER ITEM2]] + $M$2, ""), "")</f>
        <v/>
      </c>
      <c r="M51" s="111"/>
      <c r="N5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1" s="43"/>
      <c r="P51" s="43"/>
      <c r="Q51" s="43"/>
      <c r="R51" s="43"/>
      <c r="S51" s="43"/>
      <c r="T51" s="43"/>
      <c r="U51" s="43"/>
      <c r="V5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1" s="39" t="str">
        <f>IFERROR(Table14[[#This Row],[BASE PRICE PER ITEM2]]*Table14[[#This Row],[TOTAL BASE STOCK QUANTITY]],"")</f>
        <v/>
      </c>
      <c r="X51" s="39" t="str">
        <f>IFERROR(Table14[[#This Row],[LAST SALE PRICE PER ITEM]]*Table14[[#This Row],[TOTAL BASE STOCK QUANTITY]], "")</f>
        <v/>
      </c>
      <c r="Y51" s="44" t="str">
        <f>IF(O51="",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1" s="39" t="str">
        <f>IFERROR(Table14[[#This Row],[SALE PRICE PER ITEM]]*Table14[[#This Row],[TOTAL REMAINING STOCK QUANTITY]],"")</f>
        <v/>
      </c>
      <c r="AH51" s="41"/>
    </row>
    <row r="52" spans="2:34" ht="18.600000000000001" thickBot="1" x14ac:dyDescent="0.3">
      <c r="B52" s="34" t="s">
        <v>516</v>
      </c>
      <c r="C52" s="42"/>
      <c r="D52" s="83" t="str">
        <f>IF(Table14[[#This Row],[TOTAL BASE STOCK QUANTITY]]= "", "", IF(Table14[[#This Row],[TOTAL BASE STOCK QUANTITY]] &lt;1,"Out of Stock","Avaliable"))</f>
        <v/>
      </c>
      <c r="E52" s="36"/>
      <c r="F52" s="36"/>
      <c r="G52" s="42"/>
      <c r="H52" s="91"/>
      <c r="I52" s="98"/>
      <c r="J52" s="117"/>
      <c r="K5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2" s="72" t="str">
        <f>IFERROR(IF(NOT(ISBLANK(Table14[[#This Row],[BASE PRICE PER ITEM2]])), Table14[[#This Row],[BASE PRICE PER ITEM2]] + $M$2, ""), "")</f>
        <v/>
      </c>
      <c r="M52" s="111"/>
      <c r="N5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2" s="43"/>
      <c r="P52" s="43"/>
      <c r="Q52" s="43"/>
      <c r="R52" s="43"/>
      <c r="S52" s="43"/>
      <c r="T52" s="43"/>
      <c r="U52" s="43"/>
      <c r="V5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2" s="39" t="str">
        <f>IFERROR(Table14[[#This Row],[BASE PRICE PER ITEM2]]*Table14[[#This Row],[TOTAL BASE STOCK QUANTITY]],"")</f>
        <v/>
      </c>
      <c r="X52" s="39" t="str">
        <f>IFERROR(Table14[[#This Row],[LAST SALE PRICE PER ITEM]]*Table14[[#This Row],[TOTAL BASE STOCK QUANTITY]], "")</f>
        <v/>
      </c>
      <c r="Y52" s="44" t="str">
        <f>IF(O52="",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2" s="39" t="str">
        <f>IFERROR(Table14[[#This Row],[SALE PRICE PER ITEM]]*Table14[[#This Row],[TOTAL REMAINING STOCK QUANTITY]],"")</f>
        <v/>
      </c>
      <c r="AH52" s="41"/>
    </row>
    <row r="53" spans="2:34" ht="18.600000000000001" thickBot="1" x14ac:dyDescent="0.3">
      <c r="B53" s="34" t="s">
        <v>517</v>
      </c>
      <c r="C53" s="42"/>
      <c r="D53" s="83" t="str">
        <f>IF(Table14[[#This Row],[TOTAL BASE STOCK QUANTITY]]= "", "", IF(Table14[[#This Row],[TOTAL BASE STOCK QUANTITY]] &lt;1,"Out of Stock","Avaliable"))</f>
        <v/>
      </c>
      <c r="E53" s="36"/>
      <c r="F53" s="36"/>
      <c r="G53" s="42"/>
      <c r="H53" s="91"/>
      <c r="I53" s="98"/>
      <c r="J53" s="117"/>
      <c r="K5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3" s="72" t="str">
        <f>IFERROR(IF(NOT(ISBLANK(Table14[[#This Row],[BASE PRICE PER ITEM2]])), Table14[[#This Row],[BASE PRICE PER ITEM2]] + $M$2, ""), "")</f>
        <v/>
      </c>
      <c r="M53" s="111"/>
      <c r="N5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3" s="43"/>
      <c r="P53" s="43"/>
      <c r="Q53" s="43"/>
      <c r="R53" s="43"/>
      <c r="S53" s="43"/>
      <c r="T53" s="43"/>
      <c r="U53" s="43"/>
      <c r="V5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3" s="39" t="str">
        <f>IFERROR(Table14[[#This Row],[BASE PRICE PER ITEM2]]*Table14[[#This Row],[TOTAL BASE STOCK QUANTITY]],"")</f>
        <v/>
      </c>
      <c r="X53" s="39" t="str">
        <f>IFERROR(Table14[[#This Row],[LAST SALE PRICE PER ITEM]]*Table14[[#This Row],[TOTAL BASE STOCK QUANTITY]], "")</f>
        <v/>
      </c>
      <c r="Y53" s="44" t="str">
        <f>IF(O53="",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3" s="39" t="str">
        <f>IFERROR(Table14[[#This Row],[SALE PRICE PER ITEM]]*Table14[[#This Row],[TOTAL REMAINING STOCK QUANTITY]],"")</f>
        <v/>
      </c>
      <c r="AH53" s="41"/>
    </row>
    <row r="54" spans="2:34" ht="18.600000000000001" thickBot="1" x14ac:dyDescent="0.3">
      <c r="B54" s="34" t="s">
        <v>518</v>
      </c>
      <c r="C54" s="42"/>
      <c r="D54" s="83" t="str">
        <f>IF(Table14[[#This Row],[TOTAL BASE STOCK QUANTITY]]= "", "", IF(Table14[[#This Row],[TOTAL BASE STOCK QUANTITY]] &lt;1,"Out of Stock","Avaliable"))</f>
        <v/>
      </c>
      <c r="E54" s="36"/>
      <c r="F54" s="36"/>
      <c r="G54" s="42"/>
      <c r="H54" s="91"/>
      <c r="I54" s="98"/>
      <c r="J54" s="117"/>
      <c r="K5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4" s="72" t="str">
        <f>IFERROR(IF(NOT(ISBLANK(Table14[[#This Row],[BASE PRICE PER ITEM2]])), Table14[[#This Row],[BASE PRICE PER ITEM2]] + $M$2, ""), "")</f>
        <v/>
      </c>
      <c r="M54" s="111"/>
      <c r="N5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4" s="43"/>
      <c r="P54" s="43"/>
      <c r="Q54" s="43"/>
      <c r="R54" s="43"/>
      <c r="S54" s="43"/>
      <c r="T54" s="43"/>
      <c r="U54" s="43"/>
      <c r="V5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4" s="39" t="str">
        <f>IFERROR(Table14[[#This Row],[BASE PRICE PER ITEM2]]*Table14[[#This Row],[TOTAL BASE STOCK QUANTITY]],"")</f>
        <v/>
      </c>
      <c r="X54" s="39" t="str">
        <f>IFERROR(Table14[[#This Row],[LAST SALE PRICE PER ITEM]]*Table14[[#This Row],[TOTAL BASE STOCK QUANTITY]], "")</f>
        <v/>
      </c>
      <c r="Y54" s="44" t="str">
        <f>IF(O54="",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4" s="39" t="str">
        <f>IFERROR(Table14[[#This Row],[SALE PRICE PER ITEM]]*Table14[[#This Row],[TOTAL REMAINING STOCK QUANTITY]],"")</f>
        <v/>
      </c>
      <c r="AH54" s="41"/>
    </row>
    <row r="55" spans="2:34" ht="18.600000000000001" thickBot="1" x14ac:dyDescent="0.3">
      <c r="B55" s="34" t="s">
        <v>519</v>
      </c>
      <c r="C55" s="42"/>
      <c r="D55" s="83" t="str">
        <f>IF(Table14[[#This Row],[TOTAL BASE STOCK QUANTITY]]= "", "", IF(Table14[[#This Row],[TOTAL BASE STOCK QUANTITY]] &lt;1,"Out of Stock","Avaliable"))</f>
        <v/>
      </c>
      <c r="E55" s="36"/>
      <c r="F55" s="36"/>
      <c r="G55" s="42"/>
      <c r="H55" s="91"/>
      <c r="I55" s="98"/>
      <c r="J55" s="117"/>
      <c r="K5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5" s="72" t="str">
        <f>IFERROR(IF(NOT(ISBLANK(Table14[[#This Row],[BASE PRICE PER ITEM2]])), Table14[[#This Row],[BASE PRICE PER ITEM2]] + $M$2, ""), "")</f>
        <v/>
      </c>
      <c r="M55" s="111"/>
      <c r="N5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5" s="43"/>
      <c r="P55" s="43"/>
      <c r="Q55" s="43"/>
      <c r="R55" s="43"/>
      <c r="S55" s="43"/>
      <c r="T55" s="43"/>
      <c r="U55" s="43"/>
      <c r="V5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5" s="39" t="str">
        <f>IFERROR(Table14[[#This Row],[BASE PRICE PER ITEM2]]*Table14[[#This Row],[TOTAL BASE STOCK QUANTITY]],"")</f>
        <v/>
      </c>
      <c r="X55" s="39" t="str">
        <f>IFERROR(Table14[[#This Row],[LAST SALE PRICE PER ITEM]]*Table14[[#This Row],[TOTAL BASE STOCK QUANTITY]], "")</f>
        <v/>
      </c>
      <c r="Y55" s="44" t="str">
        <f>IF(O55="",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5" s="39" t="str">
        <f>IFERROR(Table14[[#This Row],[SALE PRICE PER ITEM]]*Table14[[#This Row],[TOTAL REMAINING STOCK QUANTITY]],"")</f>
        <v/>
      </c>
      <c r="AH55" s="41"/>
    </row>
    <row r="56" spans="2:34" ht="18.600000000000001" thickBot="1" x14ac:dyDescent="0.3">
      <c r="B56" s="34" t="s">
        <v>520</v>
      </c>
      <c r="C56" s="42"/>
      <c r="D56" s="83" t="str">
        <f>IF(Table14[[#This Row],[TOTAL BASE STOCK QUANTITY]]= "", "", IF(Table14[[#This Row],[TOTAL BASE STOCK QUANTITY]] &lt;1,"Out of Stock","Avaliable"))</f>
        <v/>
      </c>
      <c r="E56" s="36"/>
      <c r="F56" s="36"/>
      <c r="G56" s="42"/>
      <c r="H56" s="91"/>
      <c r="I56" s="98"/>
      <c r="J56" s="117"/>
      <c r="K5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6" s="72" t="str">
        <f>IFERROR(IF(NOT(ISBLANK(Table14[[#This Row],[BASE PRICE PER ITEM2]])), Table14[[#This Row],[BASE PRICE PER ITEM2]] + $M$2, ""), "")</f>
        <v/>
      </c>
      <c r="M56" s="111"/>
      <c r="N5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6" s="43"/>
      <c r="P56" s="43"/>
      <c r="Q56" s="43"/>
      <c r="R56" s="43"/>
      <c r="S56" s="43"/>
      <c r="T56" s="43"/>
      <c r="U56" s="43"/>
      <c r="V5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6" s="39" t="str">
        <f>IFERROR(Table14[[#This Row],[BASE PRICE PER ITEM2]]*Table14[[#This Row],[TOTAL BASE STOCK QUANTITY]],"")</f>
        <v/>
      </c>
      <c r="X56" s="39" t="str">
        <f>IFERROR(Table14[[#This Row],[LAST SALE PRICE PER ITEM]]*Table14[[#This Row],[TOTAL BASE STOCK QUANTITY]], "")</f>
        <v/>
      </c>
      <c r="Y56" s="44" t="str">
        <f>IF(O56="",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6" s="39" t="str">
        <f>IFERROR(Table14[[#This Row],[SALE PRICE PER ITEM]]*Table14[[#This Row],[TOTAL REMAINING STOCK QUANTITY]],"")</f>
        <v/>
      </c>
      <c r="AH56" s="41"/>
    </row>
    <row r="57" spans="2:34" ht="18.600000000000001" thickBot="1" x14ac:dyDescent="0.3">
      <c r="B57" s="34" t="s">
        <v>521</v>
      </c>
      <c r="C57" s="42"/>
      <c r="D57" s="83" t="str">
        <f>IF(Table14[[#This Row],[TOTAL BASE STOCK QUANTITY]]= "", "", IF(Table14[[#This Row],[TOTAL BASE STOCK QUANTITY]] &lt;1,"Out of Stock","Avaliable"))</f>
        <v/>
      </c>
      <c r="E57" s="36"/>
      <c r="F57" s="36"/>
      <c r="G57" s="42"/>
      <c r="H57" s="91"/>
      <c r="I57" s="98"/>
      <c r="J57" s="117"/>
      <c r="K5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7" s="72" t="str">
        <f>IFERROR(IF(NOT(ISBLANK(Table14[[#This Row],[BASE PRICE PER ITEM2]])), Table14[[#This Row],[BASE PRICE PER ITEM2]] + $M$2, ""), "")</f>
        <v/>
      </c>
      <c r="M57" s="111"/>
      <c r="N5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7" s="43"/>
      <c r="P57" s="43"/>
      <c r="Q57" s="43"/>
      <c r="R57" s="43"/>
      <c r="S57" s="43"/>
      <c r="T57" s="43"/>
      <c r="U57" s="43"/>
      <c r="V5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7" s="39" t="str">
        <f>IFERROR(Table14[[#This Row],[BASE PRICE PER ITEM2]]*Table14[[#This Row],[TOTAL BASE STOCK QUANTITY]],"")</f>
        <v/>
      </c>
      <c r="X57" s="39" t="str">
        <f>IFERROR(Table14[[#This Row],[LAST SALE PRICE PER ITEM]]*Table14[[#This Row],[TOTAL BASE STOCK QUANTITY]], "")</f>
        <v/>
      </c>
      <c r="Y57" s="44" t="str">
        <f>IF(O57="",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7" s="39" t="str">
        <f>IFERROR(Table14[[#This Row],[SALE PRICE PER ITEM]]*Table14[[#This Row],[TOTAL REMAINING STOCK QUANTITY]],"")</f>
        <v/>
      </c>
      <c r="AH57" s="41"/>
    </row>
    <row r="58" spans="2:34" ht="18.600000000000001" thickBot="1" x14ac:dyDescent="0.3">
      <c r="B58" s="34" t="s">
        <v>522</v>
      </c>
      <c r="C58" s="42"/>
      <c r="D58" s="83" t="str">
        <f>IF(Table14[[#This Row],[TOTAL BASE STOCK QUANTITY]]= "", "", IF(Table14[[#This Row],[TOTAL BASE STOCK QUANTITY]] &lt;1,"Out of Stock","Avaliable"))</f>
        <v/>
      </c>
      <c r="E58" s="36"/>
      <c r="F58" s="36"/>
      <c r="G58" s="42"/>
      <c r="H58" s="91"/>
      <c r="I58" s="98"/>
      <c r="J58" s="117"/>
      <c r="K5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8" s="72" t="str">
        <f>IFERROR(IF(NOT(ISBLANK(Table14[[#This Row],[BASE PRICE PER ITEM2]])), Table14[[#This Row],[BASE PRICE PER ITEM2]] + $M$2, ""), "")</f>
        <v/>
      </c>
      <c r="M58" s="111"/>
      <c r="N5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8" s="43"/>
      <c r="P58" s="43"/>
      <c r="Q58" s="43"/>
      <c r="R58" s="43"/>
      <c r="S58" s="43"/>
      <c r="T58" s="43"/>
      <c r="U58" s="43"/>
      <c r="V5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8" s="39" t="str">
        <f>IFERROR(Table14[[#This Row],[BASE PRICE PER ITEM2]]*Table14[[#This Row],[TOTAL BASE STOCK QUANTITY]],"")</f>
        <v/>
      </c>
      <c r="X58" s="39" t="str">
        <f>IFERROR(Table14[[#This Row],[LAST SALE PRICE PER ITEM]]*Table14[[#This Row],[TOTAL BASE STOCK QUANTITY]], "")</f>
        <v/>
      </c>
      <c r="Y58" s="44" t="str">
        <f>IF(O58="",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8" s="39" t="str">
        <f>IFERROR(Table14[[#This Row],[SALE PRICE PER ITEM]]*Table14[[#This Row],[TOTAL REMAINING STOCK QUANTITY]],"")</f>
        <v/>
      </c>
      <c r="AH58" s="41"/>
    </row>
    <row r="59" spans="2:34" ht="18.600000000000001" thickBot="1" x14ac:dyDescent="0.3">
      <c r="B59" s="34" t="s">
        <v>523</v>
      </c>
      <c r="C59" s="42"/>
      <c r="D59" s="83" t="str">
        <f>IF(Table14[[#This Row],[TOTAL BASE STOCK QUANTITY]]= "", "", IF(Table14[[#This Row],[TOTAL BASE STOCK QUANTITY]] &lt;1,"Out of Stock","Avaliable"))</f>
        <v/>
      </c>
      <c r="E59" s="36"/>
      <c r="F59" s="36"/>
      <c r="G59" s="42"/>
      <c r="H59" s="91"/>
      <c r="I59" s="98"/>
      <c r="J59" s="117"/>
      <c r="K5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59" s="72" t="str">
        <f>IFERROR(IF(NOT(ISBLANK(Table14[[#This Row],[BASE PRICE PER ITEM2]])), Table14[[#This Row],[BASE PRICE PER ITEM2]] + $M$2, ""), "")</f>
        <v/>
      </c>
      <c r="M59" s="111"/>
      <c r="N5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59" s="43"/>
      <c r="P59" s="43"/>
      <c r="Q59" s="43"/>
      <c r="R59" s="43"/>
      <c r="S59" s="43"/>
      <c r="T59" s="43"/>
      <c r="U59" s="43"/>
      <c r="V5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59" s="39" t="str">
        <f>IFERROR(Table14[[#This Row],[BASE PRICE PER ITEM2]]*Table14[[#This Row],[TOTAL BASE STOCK QUANTITY]],"")</f>
        <v/>
      </c>
      <c r="X59" s="39" t="str">
        <f>IFERROR(Table14[[#This Row],[LAST SALE PRICE PER ITEM]]*Table14[[#This Row],[TOTAL BASE STOCK QUANTITY]], "")</f>
        <v/>
      </c>
      <c r="Y59" s="44" t="str">
        <f>IF(O59="",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5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5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5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5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5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5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5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59" s="39" t="str">
        <f>IFERROR(Table14[[#This Row],[SALE PRICE PER ITEM]]*Table14[[#This Row],[TOTAL REMAINING STOCK QUANTITY]],"")</f>
        <v/>
      </c>
      <c r="AH59" s="41"/>
    </row>
    <row r="60" spans="2:34" ht="18.600000000000001" thickBot="1" x14ac:dyDescent="0.3">
      <c r="B60" s="34" t="s">
        <v>524</v>
      </c>
      <c r="C60" s="42"/>
      <c r="D60" s="83" t="str">
        <f>IF(Table14[[#This Row],[TOTAL BASE STOCK QUANTITY]]= "", "", IF(Table14[[#This Row],[TOTAL BASE STOCK QUANTITY]] &lt;1,"Out of Stock","Avaliable"))</f>
        <v/>
      </c>
      <c r="E60" s="36"/>
      <c r="F60" s="36"/>
      <c r="G60" s="42"/>
      <c r="H60" s="91"/>
      <c r="I60" s="98"/>
      <c r="J60" s="117"/>
      <c r="K6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0" s="72" t="str">
        <f>IFERROR(IF(NOT(ISBLANK(Table14[[#This Row],[BASE PRICE PER ITEM2]])), Table14[[#This Row],[BASE PRICE PER ITEM2]] + $M$2, ""), "")</f>
        <v/>
      </c>
      <c r="M60" s="111"/>
      <c r="N6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0" s="43"/>
      <c r="P60" s="43"/>
      <c r="Q60" s="43"/>
      <c r="R60" s="43"/>
      <c r="S60" s="43"/>
      <c r="T60" s="43"/>
      <c r="U60" s="43"/>
      <c r="V6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0" s="39" t="str">
        <f>IFERROR(Table14[[#This Row],[BASE PRICE PER ITEM2]]*Table14[[#This Row],[TOTAL BASE STOCK QUANTITY]],"")</f>
        <v/>
      </c>
      <c r="X60" s="39" t="str">
        <f>IFERROR(Table14[[#This Row],[LAST SALE PRICE PER ITEM]]*Table14[[#This Row],[TOTAL BASE STOCK QUANTITY]], "")</f>
        <v/>
      </c>
      <c r="Y60" s="44" t="str">
        <f>IF(O60="",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0" s="39" t="str">
        <f>IFERROR(Table14[[#This Row],[SALE PRICE PER ITEM]]*Table14[[#This Row],[TOTAL REMAINING STOCK QUANTITY]],"")</f>
        <v/>
      </c>
      <c r="AH60" s="41"/>
    </row>
    <row r="61" spans="2:34" ht="18.600000000000001" thickBot="1" x14ac:dyDescent="0.3">
      <c r="B61" s="34" t="s">
        <v>525</v>
      </c>
      <c r="C61" s="42"/>
      <c r="D61" s="83" t="str">
        <f>IF(Table14[[#This Row],[TOTAL BASE STOCK QUANTITY]]= "", "", IF(Table14[[#This Row],[TOTAL BASE STOCK QUANTITY]] &lt;1,"Out of Stock","Avaliable"))</f>
        <v/>
      </c>
      <c r="E61" s="36"/>
      <c r="F61" s="36"/>
      <c r="G61" s="42"/>
      <c r="H61" s="91"/>
      <c r="I61" s="98"/>
      <c r="J61" s="117"/>
      <c r="K6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1" s="72" t="str">
        <f>IFERROR(IF(NOT(ISBLANK(Table14[[#This Row],[BASE PRICE PER ITEM2]])), Table14[[#This Row],[BASE PRICE PER ITEM2]] + $M$2, ""), "")</f>
        <v/>
      </c>
      <c r="M61" s="111"/>
      <c r="N6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1" s="43"/>
      <c r="P61" s="43"/>
      <c r="Q61" s="43"/>
      <c r="R61" s="43"/>
      <c r="S61" s="43"/>
      <c r="T61" s="43"/>
      <c r="U61" s="43"/>
      <c r="V6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1" s="39" t="str">
        <f>IFERROR(Table14[[#This Row],[BASE PRICE PER ITEM2]]*Table14[[#This Row],[TOTAL BASE STOCK QUANTITY]],"")</f>
        <v/>
      </c>
      <c r="X61" s="39" t="str">
        <f>IFERROR(Table14[[#This Row],[LAST SALE PRICE PER ITEM]]*Table14[[#This Row],[TOTAL BASE STOCK QUANTITY]], "")</f>
        <v/>
      </c>
      <c r="Y61" s="44" t="str">
        <f>IF(O61="",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1" s="39" t="str">
        <f>IFERROR(Table14[[#This Row],[SALE PRICE PER ITEM]]*Table14[[#This Row],[TOTAL REMAINING STOCK QUANTITY]],"")</f>
        <v/>
      </c>
      <c r="AH61" s="41"/>
    </row>
    <row r="62" spans="2:34" ht="18.600000000000001" thickBot="1" x14ac:dyDescent="0.3">
      <c r="B62" s="34" t="s">
        <v>526</v>
      </c>
      <c r="C62" s="42"/>
      <c r="D62" s="83" t="str">
        <f>IF(Table14[[#This Row],[TOTAL BASE STOCK QUANTITY]]= "", "", IF(Table14[[#This Row],[TOTAL BASE STOCK QUANTITY]] &lt;1,"Out of Stock","Avaliable"))</f>
        <v/>
      </c>
      <c r="E62" s="36"/>
      <c r="F62" s="36"/>
      <c r="G62" s="42"/>
      <c r="H62" s="91"/>
      <c r="I62" s="98"/>
      <c r="J62" s="117"/>
      <c r="K6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2" s="72" t="str">
        <f>IFERROR(IF(NOT(ISBLANK(Table14[[#This Row],[BASE PRICE PER ITEM2]])), Table14[[#This Row],[BASE PRICE PER ITEM2]] + $M$2, ""), "")</f>
        <v/>
      </c>
      <c r="M62" s="111"/>
      <c r="N6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2" s="43"/>
      <c r="P62" s="43"/>
      <c r="Q62" s="43"/>
      <c r="R62" s="43"/>
      <c r="S62" s="43"/>
      <c r="T62" s="43"/>
      <c r="U62" s="43"/>
      <c r="V6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2" s="39" t="str">
        <f>IFERROR(Table14[[#This Row],[BASE PRICE PER ITEM2]]*Table14[[#This Row],[TOTAL BASE STOCK QUANTITY]],"")</f>
        <v/>
      </c>
      <c r="X62" s="39" t="str">
        <f>IFERROR(Table14[[#This Row],[LAST SALE PRICE PER ITEM]]*Table14[[#This Row],[TOTAL BASE STOCK QUANTITY]], "")</f>
        <v/>
      </c>
      <c r="Y62" s="44" t="str">
        <f>IF(O62="",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2" s="39" t="str">
        <f>IFERROR(Table14[[#This Row],[SALE PRICE PER ITEM]]*Table14[[#This Row],[TOTAL REMAINING STOCK QUANTITY]],"")</f>
        <v/>
      </c>
      <c r="AH62" s="41"/>
    </row>
    <row r="63" spans="2:34" ht="18.600000000000001" thickBot="1" x14ac:dyDescent="0.3">
      <c r="B63" s="34" t="s">
        <v>527</v>
      </c>
      <c r="C63" s="42"/>
      <c r="D63" s="83" t="str">
        <f>IF(Table14[[#This Row],[TOTAL BASE STOCK QUANTITY]]= "", "", IF(Table14[[#This Row],[TOTAL BASE STOCK QUANTITY]] &lt;1,"Out of Stock","Avaliable"))</f>
        <v/>
      </c>
      <c r="E63" s="36"/>
      <c r="F63" s="36"/>
      <c r="G63" s="42"/>
      <c r="H63" s="91"/>
      <c r="I63" s="98"/>
      <c r="J63" s="117"/>
      <c r="K6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3" s="72" t="str">
        <f>IFERROR(IF(NOT(ISBLANK(Table14[[#This Row],[BASE PRICE PER ITEM2]])), Table14[[#This Row],[BASE PRICE PER ITEM2]] + $M$2, ""), "")</f>
        <v/>
      </c>
      <c r="M63" s="111"/>
      <c r="N6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3" s="43"/>
      <c r="P63" s="43"/>
      <c r="Q63" s="43"/>
      <c r="R63" s="43"/>
      <c r="S63" s="43"/>
      <c r="T63" s="43"/>
      <c r="U63" s="43"/>
      <c r="V6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3" s="39" t="str">
        <f>IFERROR(Table14[[#This Row],[BASE PRICE PER ITEM2]]*Table14[[#This Row],[TOTAL BASE STOCK QUANTITY]],"")</f>
        <v/>
      </c>
      <c r="X63" s="39" t="str">
        <f>IFERROR(Table14[[#This Row],[LAST SALE PRICE PER ITEM]]*Table14[[#This Row],[TOTAL BASE STOCK QUANTITY]], "")</f>
        <v/>
      </c>
      <c r="Y63" s="44" t="str">
        <f>IF(O63="",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3" s="39" t="str">
        <f>IFERROR(Table14[[#This Row],[SALE PRICE PER ITEM]]*Table14[[#This Row],[TOTAL REMAINING STOCK QUANTITY]],"")</f>
        <v/>
      </c>
      <c r="AH63" s="41"/>
    </row>
    <row r="64" spans="2:34" ht="18.600000000000001" thickBot="1" x14ac:dyDescent="0.3">
      <c r="B64" s="34" t="s">
        <v>528</v>
      </c>
      <c r="C64" s="42"/>
      <c r="D64" s="83" t="str">
        <f>IF(Table14[[#This Row],[TOTAL BASE STOCK QUANTITY]]= "", "", IF(Table14[[#This Row],[TOTAL BASE STOCK QUANTITY]] &lt;1,"Out of Stock","Avaliable"))</f>
        <v/>
      </c>
      <c r="E64" s="36"/>
      <c r="F64" s="36"/>
      <c r="G64" s="42"/>
      <c r="H64" s="91"/>
      <c r="I64" s="98"/>
      <c r="J64" s="117"/>
      <c r="K6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4" s="72" t="str">
        <f>IFERROR(IF(NOT(ISBLANK(Table14[[#This Row],[BASE PRICE PER ITEM2]])), Table14[[#This Row],[BASE PRICE PER ITEM2]] + $M$2, ""), "")</f>
        <v/>
      </c>
      <c r="M64" s="111"/>
      <c r="N6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4" s="43"/>
      <c r="P64" s="43"/>
      <c r="Q64" s="43"/>
      <c r="R64" s="43"/>
      <c r="S64" s="43"/>
      <c r="T64" s="43"/>
      <c r="U64" s="43"/>
      <c r="V6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4" s="39" t="str">
        <f>IFERROR(Table14[[#This Row],[BASE PRICE PER ITEM2]]*Table14[[#This Row],[TOTAL BASE STOCK QUANTITY]],"")</f>
        <v/>
      </c>
      <c r="X64" s="39" t="str">
        <f>IFERROR(Table14[[#This Row],[LAST SALE PRICE PER ITEM]]*Table14[[#This Row],[TOTAL BASE STOCK QUANTITY]], "")</f>
        <v/>
      </c>
      <c r="Y64" s="44" t="str">
        <f>IF(O64="",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4" s="39" t="str">
        <f>IFERROR(Table14[[#This Row],[SALE PRICE PER ITEM]]*Table14[[#This Row],[TOTAL REMAINING STOCK QUANTITY]],"")</f>
        <v/>
      </c>
      <c r="AH64" s="41"/>
    </row>
    <row r="65" spans="2:34" ht="18.600000000000001" thickBot="1" x14ac:dyDescent="0.3">
      <c r="B65" s="34" t="s">
        <v>529</v>
      </c>
      <c r="C65" s="42"/>
      <c r="D65" s="83" t="str">
        <f>IF(Table14[[#This Row],[TOTAL BASE STOCK QUANTITY]]= "", "", IF(Table14[[#This Row],[TOTAL BASE STOCK QUANTITY]] &lt;1,"Out of Stock","Avaliable"))</f>
        <v/>
      </c>
      <c r="E65" s="36"/>
      <c r="F65" s="36"/>
      <c r="G65" s="42"/>
      <c r="H65" s="91"/>
      <c r="I65" s="98"/>
      <c r="J65" s="117"/>
      <c r="K6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5" s="72" t="str">
        <f>IFERROR(IF(NOT(ISBLANK(Table14[[#This Row],[BASE PRICE PER ITEM2]])), Table14[[#This Row],[BASE PRICE PER ITEM2]] + $M$2, ""), "")</f>
        <v/>
      </c>
      <c r="M65" s="111"/>
      <c r="N6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5" s="43"/>
      <c r="P65" s="43"/>
      <c r="Q65" s="43"/>
      <c r="R65" s="43"/>
      <c r="S65" s="43"/>
      <c r="T65" s="43"/>
      <c r="U65" s="43"/>
      <c r="V6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5" s="39" t="str">
        <f>IFERROR(Table14[[#This Row],[BASE PRICE PER ITEM2]]*Table14[[#This Row],[TOTAL BASE STOCK QUANTITY]],"")</f>
        <v/>
      </c>
      <c r="X65" s="39" t="str">
        <f>IFERROR(Table14[[#This Row],[LAST SALE PRICE PER ITEM]]*Table14[[#This Row],[TOTAL BASE STOCK QUANTITY]], "")</f>
        <v/>
      </c>
      <c r="Y65" s="44" t="str">
        <f>IF(O65="",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5" s="39" t="str">
        <f>IFERROR(Table14[[#This Row],[SALE PRICE PER ITEM]]*Table14[[#This Row],[TOTAL REMAINING STOCK QUANTITY]],"")</f>
        <v/>
      </c>
      <c r="AH65" s="41"/>
    </row>
    <row r="66" spans="2:34" ht="18.600000000000001" thickBot="1" x14ac:dyDescent="0.3">
      <c r="B66" s="34" t="s">
        <v>530</v>
      </c>
      <c r="C66" s="42"/>
      <c r="D66" s="83" t="str">
        <f>IF(Table14[[#This Row],[TOTAL BASE STOCK QUANTITY]]= "", "", IF(Table14[[#This Row],[TOTAL BASE STOCK QUANTITY]] &lt;1,"Out of Stock","Avaliable"))</f>
        <v/>
      </c>
      <c r="E66" s="36"/>
      <c r="F66" s="36"/>
      <c r="G66" s="42"/>
      <c r="H66" s="91"/>
      <c r="I66" s="98"/>
      <c r="J66" s="117"/>
      <c r="K6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6" s="72" t="str">
        <f>IFERROR(IF(NOT(ISBLANK(Table14[[#This Row],[BASE PRICE PER ITEM2]])), Table14[[#This Row],[BASE PRICE PER ITEM2]] + $M$2, ""), "")</f>
        <v/>
      </c>
      <c r="M66" s="111"/>
      <c r="N6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6" s="43"/>
      <c r="P66" s="43"/>
      <c r="Q66" s="43"/>
      <c r="R66" s="43"/>
      <c r="S66" s="43"/>
      <c r="T66" s="43"/>
      <c r="U66" s="43"/>
      <c r="V6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6" s="39" t="str">
        <f>IFERROR(Table14[[#This Row],[BASE PRICE PER ITEM2]]*Table14[[#This Row],[TOTAL BASE STOCK QUANTITY]],"")</f>
        <v/>
      </c>
      <c r="X66" s="39" t="str">
        <f>IFERROR(Table14[[#This Row],[LAST SALE PRICE PER ITEM]]*Table14[[#This Row],[TOTAL BASE STOCK QUANTITY]], "")</f>
        <v/>
      </c>
      <c r="Y66" s="44" t="str">
        <f>IF(O66="",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6" s="39" t="str">
        <f>IFERROR(Table14[[#This Row],[SALE PRICE PER ITEM]]*Table14[[#This Row],[TOTAL REMAINING STOCK QUANTITY]],"")</f>
        <v/>
      </c>
      <c r="AH66" s="41"/>
    </row>
    <row r="67" spans="2:34" ht="18.600000000000001" thickBot="1" x14ac:dyDescent="0.3">
      <c r="B67" s="34" t="s">
        <v>531</v>
      </c>
      <c r="C67" s="42"/>
      <c r="D67" s="83" t="str">
        <f>IF(Table14[[#This Row],[TOTAL BASE STOCK QUANTITY]]= "", "", IF(Table14[[#This Row],[TOTAL BASE STOCK QUANTITY]] &lt;1,"Out of Stock","Avaliable"))</f>
        <v/>
      </c>
      <c r="E67" s="36"/>
      <c r="F67" s="36"/>
      <c r="G67" s="42"/>
      <c r="H67" s="91"/>
      <c r="I67" s="98"/>
      <c r="J67" s="117"/>
      <c r="K6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7" s="72" t="str">
        <f>IFERROR(IF(NOT(ISBLANK(Table14[[#This Row],[BASE PRICE PER ITEM2]])), Table14[[#This Row],[BASE PRICE PER ITEM2]] + $M$2, ""), "")</f>
        <v/>
      </c>
      <c r="M67" s="111"/>
      <c r="N6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7" s="43"/>
      <c r="P67" s="43"/>
      <c r="Q67" s="43"/>
      <c r="R67" s="43"/>
      <c r="S67" s="43"/>
      <c r="T67" s="43"/>
      <c r="U67" s="43"/>
      <c r="V6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7" s="39" t="str">
        <f>IFERROR(Table14[[#This Row],[BASE PRICE PER ITEM2]]*Table14[[#This Row],[TOTAL BASE STOCK QUANTITY]],"")</f>
        <v/>
      </c>
      <c r="X67" s="39" t="str">
        <f>IFERROR(Table14[[#This Row],[LAST SALE PRICE PER ITEM]]*Table14[[#This Row],[TOTAL BASE STOCK QUANTITY]], "")</f>
        <v/>
      </c>
      <c r="Y67" s="44" t="str">
        <f>IF(O67="",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7" s="39" t="str">
        <f>IFERROR(Table14[[#This Row],[SALE PRICE PER ITEM]]*Table14[[#This Row],[TOTAL REMAINING STOCK QUANTITY]],"")</f>
        <v/>
      </c>
      <c r="AH67" s="41"/>
    </row>
    <row r="68" spans="2:34" ht="18.600000000000001" thickBot="1" x14ac:dyDescent="0.3">
      <c r="B68" s="34" t="s">
        <v>532</v>
      </c>
      <c r="C68" s="42"/>
      <c r="D68" s="83" t="str">
        <f>IF(Table14[[#This Row],[TOTAL BASE STOCK QUANTITY]]= "", "", IF(Table14[[#This Row],[TOTAL BASE STOCK QUANTITY]] &lt;1,"Out of Stock","Avaliable"))</f>
        <v/>
      </c>
      <c r="E68" s="36"/>
      <c r="F68" s="36"/>
      <c r="G68" s="42"/>
      <c r="H68" s="91"/>
      <c r="I68" s="98"/>
      <c r="J68" s="117"/>
      <c r="K6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8" s="72" t="str">
        <f>IFERROR(IF(NOT(ISBLANK(Table14[[#This Row],[BASE PRICE PER ITEM2]])), Table14[[#This Row],[BASE PRICE PER ITEM2]] + $M$2, ""), "")</f>
        <v/>
      </c>
      <c r="M68" s="111"/>
      <c r="N6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8" s="43"/>
      <c r="P68" s="43"/>
      <c r="Q68" s="43"/>
      <c r="R68" s="43"/>
      <c r="S68" s="43"/>
      <c r="T68" s="43"/>
      <c r="U68" s="43"/>
      <c r="V6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8" s="39" t="str">
        <f>IFERROR(Table14[[#This Row],[BASE PRICE PER ITEM2]]*Table14[[#This Row],[TOTAL BASE STOCK QUANTITY]],"")</f>
        <v/>
      </c>
      <c r="X68" s="39" t="str">
        <f>IFERROR(Table14[[#This Row],[LAST SALE PRICE PER ITEM]]*Table14[[#This Row],[TOTAL BASE STOCK QUANTITY]], "")</f>
        <v/>
      </c>
      <c r="Y68" s="44" t="str">
        <f>IF(O68="",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8" s="39" t="str">
        <f>IFERROR(Table14[[#This Row],[SALE PRICE PER ITEM]]*Table14[[#This Row],[TOTAL REMAINING STOCK QUANTITY]],"")</f>
        <v/>
      </c>
      <c r="AH68" s="41"/>
    </row>
    <row r="69" spans="2:34" ht="18.600000000000001" thickBot="1" x14ac:dyDescent="0.3">
      <c r="B69" s="34" t="s">
        <v>533</v>
      </c>
      <c r="C69" s="42"/>
      <c r="D69" s="83" t="str">
        <f>IF(Table14[[#This Row],[TOTAL BASE STOCK QUANTITY]]= "", "", IF(Table14[[#This Row],[TOTAL BASE STOCK QUANTITY]] &lt;1,"Out of Stock","Avaliable"))</f>
        <v/>
      </c>
      <c r="E69" s="36"/>
      <c r="F69" s="36"/>
      <c r="G69" s="42"/>
      <c r="H69" s="91"/>
      <c r="I69" s="98"/>
      <c r="J69" s="117"/>
      <c r="K6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69" s="72" t="str">
        <f>IFERROR(IF(NOT(ISBLANK(Table14[[#This Row],[BASE PRICE PER ITEM2]])), Table14[[#This Row],[BASE PRICE PER ITEM2]] + $M$2, ""), "")</f>
        <v/>
      </c>
      <c r="M69" s="111"/>
      <c r="N6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69" s="43"/>
      <c r="P69" s="43"/>
      <c r="Q69" s="43"/>
      <c r="R69" s="43"/>
      <c r="S69" s="43"/>
      <c r="T69" s="43"/>
      <c r="U69" s="43"/>
      <c r="V6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69" s="39" t="str">
        <f>IFERROR(Table14[[#This Row],[BASE PRICE PER ITEM2]]*Table14[[#This Row],[TOTAL BASE STOCK QUANTITY]],"")</f>
        <v/>
      </c>
      <c r="X69" s="39" t="str">
        <f>IFERROR(Table14[[#This Row],[LAST SALE PRICE PER ITEM]]*Table14[[#This Row],[TOTAL BASE STOCK QUANTITY]], "")</f>
        <v/>
      </c>
      <c r="Y69" s="44" t="str">
        <f>IF(O69="",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6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6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6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6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6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6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6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69" s="39" t="str">
        <f>IFERROR(Table14[[#This Row],[SALE PRICE PER ITEM]]*Table14[[#This Row],[TOTAL REMAINING STOCK QUANTITY]],"")</f>
        <v/>
      </c>
      <c r="AH69" s="41"/>
    </row>
    <row r="70" spans="2:34" ht="18.600000000000001" thickBot="1" x14ac:dyDescent="0.3">
      <c r="B70" s="34" t="s">
        <v>534</v>
      </c>
      <c r="C70" s="42"/>
      <c r="D70" s="83" t="str">
        <f>IF(Table14[[#This Row],[TOTAL BASE STOCK QUANTITY]]= "", "", IF(Table14[[#This Row],[TOTAL BASE STOCK QUANTITY]] &lt;1,"Out of Stock","Avaliable"))</f>
        <v/>
      </c>
      <c r="E70" s="36"/>
      <c r="F70" s="36"/>
      <c r="G70" s="42"/>
      <c r="H70" s="91"/>
      <c r="I70" s="98"/>
      <c r="J70" s="117"/>
      <c r="K7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0" s="72" t="str">
        <f>IFERROR(IF(NOT(ISBLANK(Table14[[#This Row],[BASE PRICE PER ITEM2]])), Table14[[#This Row],[BASE PRICE PER ITEM2]] + $M$2, ""), "")</f>
        <v/>
      </c>
      <c r="M70" s="111"/>
      <c r="N7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0" s="43"/>
      <c r="P70" s="43"/>
      <c r="Q70" s="43"/>
      <c r="R70" s="43"/>
      <c r="S70" s="43"/>
      <c r="T70" s="43"/>
      <c r="U70" s="43"/>
      <c r="V7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0" s="39" t="str">
        <f>IFERROR(Table14[[#This Row],[BASE PRICE PER ITEM2]]*Table14[[#This Row],[TOTAL BASE STOCK QUANTITY]],"")</f>
        <v/>
      </c>
      <c r="X70" s="39" t="str">
        <f>IFERROR(Table14[[#This Row],[LAST SALE PRICE PER ITEM]]*Table14[[#This Row],[TOTAL BASE STOCK QUANTITY]], "")</f>
        <v/>
      </c>
      <c r="Y70" s="44" t="str">
        <f>IF(O70="",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0" s="39" t="str">
        <f>IFERROR(Table14[[#This Row],[SALE PRICE PER ITEM]]*Table14[[#This Row],[TOTAL REMAINING STOCK QUANTITY]],"")</f>
        <v/>
      </c>
      <c r="AH70" s="41"/>
    </row>
    <row r="71" spans="2:34" ht="18.600000000000001" thickBot="1" x14ac:dyDescent="0.3">
      <c r="B71" s="34" t="s">
        <v>535</v>
      </c>
      <c r="C71" s="42"/>
      <c r="D71" s="83" t="str">
        <f>IF(Table14[[#This Row],[TOTAL BASE STOCK QUANTITY]]= "", "", IF(Table14[[#This Row],[TOTAL BASE STOCK QUANTITY]] &lt;1,"Out of Stock","Avaliable"))</f>
        <v/>
      </c>
      <c r="E71" s="36"/>
      <c r="F71" s="36"/>
      <c r="G71" s="42"/>
      <c r="H71" s="91"/>
      <c r="I71" s="98"/>
      <c r="J71" s="117"/>
      <c r="K7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1" s="72" t="str">
        <f>IFERROR(IF(NOT(ISBLANK(Table14[[#This Row],[BASE PRICE PER ITEM2]])), Table14[[#This Row],[BASE PRICE PER ITEM2]] + $M$2, ""), "")</f>
        <v/>
      </c>
      <c r="M71" s="111"/>
      <c r="N7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1" s="43"/>
      <c r="P71" s="43"/>
      <c r="Q71" s="43"/>
      <c r="R71" s="43"/>
      <c r="S71" s="43"/>
      <c r="T71" s="43"/>
      <c r="U71" s="43"/>
      <c r="V7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1" s="39" t="str">
        <f>IFERROR(Table14[[#This Row],[BASE PRICE PER ITEM2]]*Table14[[#This Row],[TOTAL BASE STOCK QUANTITY]],"")</f>
        <v/>
      </c>
      <c r="X71" s="39" t="str">
        <f>IFERROR(Table14[[#This Row],[LAST SALE PRICE PER ITEM]]*Table14[[#This Row],[TOTAL BASE STOCK QUANTITY]], "")</f>
        <v/>
      </c>
      <c r="Y71" s="44" t="str">
        <f>IF(O71="",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1" s="39" t="str">
        <f>IFERROR(Table14[[#This Row],[SALE PRICE PER ITEM]]*Table14[[#This Row],[TOTAL REMAINING STOCK QUANTITY]],"")</f>
        <v/>
      </c>
      <c r="AH71" s="41"/>
    </row>
    <row r="72" spans="2:34" ht="18.600000000000001" thickBot="1" x14ac:dyDescent="0.3">
      <c r="B72" s="34" t="s">
        <v>536</v>
      </c>
      <c r="C72" s="42"/>
      <c r="D72" s="83" t="str">
        <f>IF(Table14[[#This Row],[TOTAL BASE STOCK QUANTITY]]= "", "", IF(Table14[[#This Row],[TOTAL BASE STOCK QUANTITY]] &lt;1,"Out of Stock","Avaliable"))</f>
        <v/>
      </c>
      <c r="E72" s="36"/>
      <c r="F72" s="36"/>
      <c r="G72" s="42"/>
      <c r="H72" s="91"/>
      <c r="I72" s="98"/>
      <c r="J72" s="117"/>
      <c r="K7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2" s="72" t="str">
        <f>IFERROR(IF(NOT(ISBLANK(Table14[[#This Row],[BASE PRICE PER ITEM2]])), Table14[[#This Row],[BASE PRICE PER ITEM2]] + $M$2, ""), "")</f>
        <v/>
      </c>
      <c r="M72" s="111"/>
      <c r="N7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2" s="43"/>
      <c r="P72" s="43"/>
      <c r="Q72" s="43"/>
      <c r="R72" s="43"/>
      <c r="S72" s="43"/>
      <c r="T72" s="43"/>
      <c r="U72" s="43"/>
      <c r="V7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2" s="39" t="str">
        <f>IFERROR(Table14[[#This Row],[BASE PRICE PER ITEM2]]*Table14[[#This Row],[TOTAL BASE STOCK QUANTITY]],"")</f>
        <v/>
      </c>
      <c r="X72" s="39" t="str">
        <f>IFERROR(Table14[[#This Row],[LAST SALE PRICE PER ITEM]]*Table14[[#This Row],[TOTAL BASE STOCK QUANTITY]], "")</f>
        <v/>
      </c>
      <c r="Y72" s="44" t="str">
        <f>IF(O72="",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2" s="39" t="str">
        <f>IFERROR(Table14[[#This Row],[SALE PRICE PER ITEM]]*Table14[[#This Row],[TOTAL REMAINING STOCK QUANTITY]],"")</f>
        <v/>
      </c>
      <c r="AH72" s="41"/>
    </row>
    <row r="73" spans="2:34" ht="18.600000000000001" thickBot="1" x14ac:dyDescent="0.3">
      <c r="B73" s="34" t="s">
        <v>537</v>
      </c>
      <c r="C73" s="42"/>
      <c r="D73" s="83" t="str">
        <f>IF(Table14[[#This Row],[TOTAL BASE STOCK QUANTITY]]= "", "", IF(Table14[[#This Row],[TOTAL BASE STOCK QUANTITY]] &lt;1,"Out of Stock","Avaliable"))</f>
        <v/>
      </c>
      <c r="E73" s="36"/>
      <c r="F73" s="36"/>
      <c r="G73" s="42"/>
      <c r="H73" s="91"/>
      <c r="I73" s="98"/>
      <c r="J73" s="117"/>
      <c r="K7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3" s="72" t="str">
        <f>IFERROR(IF(NOT(ISBLANK(Table14[[#This Row],[BASE PRICE PER ITEM2]])), Table14[[#This Row],[BASE PRICE PER ITEM2]] + $M$2, ""), "")</f>
        <v/>
      </c>
      <c r="M73" s="111"/>
      <c r="N7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3" s="43"/>
      <c r="P73" s="43"/>
      <c r="Q73" s="43"/>
      <c r="R73" s="43"/>
      <c r="S73" s="43"/>
      <c r="T73" s="43"/>
      <c r="U73" s="43"/>
      <c r="V7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3" s="39" t="str">
        <f>IFERROR(Table14[[#This Row],[BASE PRICE PER ITEM2]]*Table14[[#This Row],[TOTAL BASE STOCK QUANTITY]],"")</f>
        <v/>
      </c>
      <c r="X73" s="39" t="str">
        <f>IFERROR(Table14[[#This Row],[LAST SALE PRICE PER ITEM]]*Table14[[#This Row],[TOTAL BASE STOCK QUANTITY]], "")</f>
        <v/>
      </c>
      <c r="Y73" s="44" t="str">
        <f>IF(O73="",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3" s="39" t="str">
        <f>IFERROR(Table14[[#This Row],[SALE PRICE PER ITEM]]*Table14[[#This Row],[TOTAL REMAINING STOCK QUANTITY]],"")</f>
        <v/>
      </c>
      <c r="AH73" s="41"/>
    </row>
    <row r="74" spans="2:34" ht="18.600000000000001" thickBot="1" x14ac:dyDescent="0.3">
      <c r="B74" s="34" t="s">
        <v>538</v>
      </c>
      <c r="C74" s="42"/>
      <c r="D74" s="83" t="str">
        <f>IF(Table14[[#This Row],[TOTAL BASE STOCK QUANTITY]]= "", "", IF(Table14[[#This Row],[TOTAL BASE STOCK QUANTITY]] &lt;1,"Out of Stock","Avaliable"))</f>
        <v/>
      </c>
      <c r="E74" s="36"/>
      <c r="F74" s="36"/>
      <c r="G74" s="42"/>
      <c r="H74" s="91"/>
      <c r="I74" s="98"/>
      <c r="J74" s="117"/>
      <c r="K7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4" s="72" t="str">
        <f>IFERROR(IF(NOT(ISBLANK(Table14[[#This Row],[BASE PRICE PER ITEM2]])), Table14[[#This Row],[BASE PRICE PER ITEM2]] + $M$2, ""), "")</f>
        <v/>
      </c>
      <c r="M74" s="111"/>
      <c r="N7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4" s="43"/>
      <c r="P74" s="43"/>
      <c r="Q74" s="43"/>
      <c r="R74" s="43"/>
      <c r="S74" s="43"/>
      <c r="T74" s="43"/>
      <c r="U74" s="43"/>
      <c r="V7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4" s="39" t="str">
        <f>IFERROR(Table14[[#This Row],[BASE PRICE PER ITEM2]]*Table14[[#This Row],[TOTAL BASE STOCK QUANTITY]],"")</f>
        <v/>
      </c>
      <c r="X74" s="39" t="str">
        <f>IFERROR(Table14[[#This Row],[LAST SALE PRICE PER ITEM]]*Table14[[#This Row],[TOTAL BASE STOCK QUANTITY]], "")</f>
        <v/>
      </c>
      <c r="Y74" s="44" t="str">
        <f>IF(O74="",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4" s="39" t="str">
        <f>IFERROR(Table14[[#This Row],[SALE PRICE PER ITEM]]*Table14[[#This Row],[TOTAL REMAINING STOCK QUANTITY]],"")</f>
        <v/>
      </c>
      <c r="AH74" s="41"/>
    </row>
    <row r="75" spans="2:34" ht="18.600000000000001" thickBot="1" x14ac:dyDescent="0.3">
      <c r="B75" s="34" t="s">
        <v>539</v>
      </c>
      <c r="C75" s="42"/>
      <c r="D75" s="83" t="str">
        <f>IF(Table14[[#This Row],[TOTAL BASE STOCK QUANTITY]]= "", "", IF(Table14[[#This Row],[TOTAL BASE STOCK QUANTITY]] &lt;1,"Out of Stock","Avaliable"))</f>
        <v/>
      </c>
      <c r="E75" s="36"/>
      <c r="F75" s="36"/>
      <c r="G75" s="42"/>
      <c r="H75" s="91"/>
      <c r="I75" s="98"/>
      <c r="J75" s="117"/>
      <c r="K7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5" s="72" t="str">
        <f>IFERROR(IF(NOT(ISBLANK(Table14[[#This Row],[BASE PRICE PER ITEM2]])), Table14[[#This Row],[BASE PRICE PER ITEM2]] + $M$2, ""), "")</f>
        <v/>
      </c>
      <c r="M75" s="111"/>
      <c r="N7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5" s="43"/>
      <c r="P75" s="43"/>
      <c r="Q75" s="43"/>
      <c r="R75" s="43"/>
      <c r="S75" s="43"/>
      <c r="T75" s="43"/>
      <c r="U75" s="43"/>
      <c r="V7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5" s="39" t="str">
        <f>IFERROR(Table14[[#This Row],[BASE PRICE PER ITEM2]]*Table14[[#This Row],[TOTAL BASE STOCK QUANTITY]],"")</f>
        <v/>
      </c>
      <c r="X75" s="39" t="str">
        <f>IFERROR(Table14[[#This Row],[LAST SALE PRICE PER ITEM]]*Table14[[#This Row],[TOTAL BASE STOCK QUANTITY]], "")</f>
        <v/>
      </c>
      <c r="Y75" s="44" t="str">
        <f>IF(O75="",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5" s="39" t="str">
        <f>IFERROR(Table14[[#This Row],[SALE PRICE PER ITEM]]*Table14[[#This Row],[TOTAL REMAINING STOCK QUANTITY]],"")</f>
        <v/>
      </c>
      <c r="AH75" s="41"/>
    </row>
    <row r="76" spans="2:34" ht="18.600000000000001" thickBot="1" x14ac:dyDescent="0.3">
      <c r="B76" s="34" t="s">
        <v>540</v>
      </c>
      <c r="C76" s="42"/>
      <c r="D76" s="83" t="str">
        <f>IF(Table14[[#This Row],[TOTAL BASE STOCK QUANTITY]]= "", "", IF(Table14[[#This Row],[TOTAL BASE STOCK QUANTITY]] &lt;1,"Out of Stock","Avaliable"))</f>
        <v/>
      </c>
      <c r="E76" s="36"/>
      <c r="F76" s="36"/>
      <c r="G76" s="42"/>
      <c r="H76" s="91"/>
      <c r="I76" s="98"/>
      <c r="J76" s="117"/>
      <c r="K7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6" s="72" t="str">
        <f>IFERROR(IF(NOT(ISBLANK(Table14[[#This Row],[BASE PRICE PER ITEM2]])), Table14[[#This Row],[BASE PRICE PER ITEM2]] + $M$2, ""), "")</f>
        <v/>
      </c>
      <c r="M76" s="111"/>
      <c r="N7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6" s="43"/>
      <c r="P76" s="43"/>
      <c r="Q76" s="43"/>
      <c r="R76" s="43"/>
      <c r="S76" s="43"/>
      <c r="T76" s="43"/>
      <c r="U76" s="43"/>
      <c r="V7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6" s="39" t="str">
        <f>IFERROR(Table14[[#This Row],[BASE PRICE PER ITEM2]]*Table14[[#This Row],[TOTAL BASE STOCK QUANTITY]],"")</f>
        <v/>
      </c>
      <c r="X76" s="39" t="str">
        <f>IFERROR(Table14[[#This Row],[LAST SALE PRICE PER ITEM]]*Table14[[#This Row],[TOTAL BASE STOCK QUANTITY]], "")</f>
        <v/>
      </c>
      <c r="Y76" s="44" t="str">
        <f>IF(O76="",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6" s="39" t="str">
        <f>IFERROR(Table14[[#This Row],[SALE PRICE PER ITEM]]*Table14[[#This Row],[TOTAL REMAINING STOCK QUANTITY]],"")</f>
        <v/>
      </c>
      <c r="AH76" s="41"/>
    </row>
    <row r="77" spans="2:34" ht="18.600000000000001" thickBot="1" x14ac:dyDescent="0.3">
      <c r="B77" s="34" t="s">
        <v>541</v>
      </c>
      <c r="C77" s="42"/>
      <c r="D77" s="83" t="str">
        <f>IF(Table14[[#This Row],[TOTAL BASE STOCK QUANTITY]]= "", "", IF(Table14[[#This Row],[TOTAL BASE STOCK QUANTITY]] &lt;1,"Out of Stock","Avaliable"))</f>
        <v/>
      </c>
      <c r="E77" s="36"/>
      <c r="F77" s="36"/>
      <c r="G77" s="42"/>
      <c r="H77" s="91"/>
      <c r="I77" s="98"/>
      <c r="J77" s="117"/>
      <c r="K7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7" s="72" t="str">
        <f>IFERROR(IF(NOT(ISBLANK(Table14[[#This Row],[BASE PRICE PER ITEM2]])), Table14[[#This Row],[BASE PRICE PER ITEM2]] + $M$2, ""), "")</f>
        <v/>
      </c>
      <c r="M77" s="111"/>
      <c r="N7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7" s="43"/>
      <c r="P77" s="43"/>
      <c r="Q77" s="43"/>
      <c r="R77" s="43"/>
      <c r="S77" s="43"/>
      <c r="T77" s="43"/>
      <c r="U77" s="43"/>
      <c r="V7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7" s="39" t="str">
        <f>IFERROR(Table14[[#This Row],[BASE PRICE PER ITEM2]]*Table14[[#This Row],[TOTAL BASE STOCK QUANTITY]],"")</f>
        <v/>
      </c>
      <c r="X77" s="39" t="str">
        <f>IFERROR(Table14[[#This Row],[LAST SALE PRICE PER ITEM]]*Table14[[#This Row],[TOTAL BASE STOCK QUANTITY]], "")</f>
        <v/>
      </c>
      <c r="Y77" s="44" t="str">
        <f>IF(O77="",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7" s="39" t="str">
        <f>IFERROR(Table14[[#This Row],[SALE PRICE PER ITEM]]*Table14[[#This Row],[TOTAL REMAINING STOCK QUANTITY]],"")</f>
        <v/>
      </c>
      <c r="AH77" s="41"/>
    </row>
    <row r="78" spans="2:34" ht="18.600000000000001" thickBot="1" x14ac:dyDescent="0.3">
      <c r="B78" s="34" t="s">
        <v>542</v>
      </c>
      <c r="C78" s="42"/>
      <c r="D78" s="83" t="str">
        <f>IF(Table14[[#This Row],[TOTAL BASE STOCK QUANTITY]]= "", "", IF(Table14[[#This Row],[TOTAL BASE STOCK QUANTITY]] &lt;1,"Out of Stock","Avaliable"))</f>
        <v/>
      </c>
      <c r="E78" s="36"/>
      <c r="F78" s="36"/>
      <c r="G78" s="42"/>
      <c r="H78" s="91"/>
      <c r="I78" s="98"/>
      <c r="J78" s="117"/>
      <c r="K7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8" s="72" t="str">
        <f>IFERROR(IF(NOT(ISBLANK(Table14[[#This Row],[BASE PRICE PER ITEM2]])), Table14[[#This Row],[BASE PRICE PER ITEM2]] + $M$2, ""), "")</f>
        <v/>
      </c>
      <c r="M78" s="111"/>
      <c r="N7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8" s="43"/>
      <c r="P78" s="43"/>
      <c r="Q78" s="43"/>
      <c r="R78" s="43"/>
      <c r="S78" s="43"/>
      <c r="T78" s="43"/>
      <c r="U78" s="43"/>
      <c r="V7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8" s="39" t="str">
        <f>IFERROR(Table14[[#This Row],[BASE PRICE PER ITEM2]]*Table14[[#This Row],[TOTAL BASE STOCK QUANTITY]],"")</f>
        <v/>
      </c>
      <c r="X78" s="39" t="str">
        <f>IFERROR(Table14[[#This Row],[LAST SALE PRICE PER ITEM]]*Table14[[#This Row],[TOTAL BASE STOCK QUANTITY]], "")</f>
        <v/>
      </c>
      <c r="Y78" s="44" t="str">
        <f>IF(O78="",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8" s="39" t="str">
        <f>IFERROR(Table14[[#This Row],[SALE PRICE PER ITEM]]*Table14[[#This Row],[TOTAL REMAINING STOCK QUANTITY]],"")</f>
        <v/>
      </c>
      <c r="AH78" s="41"/>
    </row>
    <row r="79" spans="2:34" ht="18.600000000000001" thickBot="1" x14ac:dyDescent="0.3">
      <c r="B79" s="34" t="s">
        <v>543</v>
      </c>
      <c r="C79" s="42"/>
      <c r="D79" s="83" t="str">
        <f>IF(Table14[[#This Row],[TOTAL BASE STOCK QUANTITY]]= "", "", IF(Table14[[#This Row],[TOTAL BASE STOCK QUANTITY]] &lt;1,"Out of Stock","Avaliable"))</f>
        <v/>
      </c>
      <c r="E79" s="36"/>
      <c r="F79" s="36"/>
      <c r="G79" s="42"/>
      <c r="H79" s="91"/>
      <c r="I79" s="98"/>
      <c r="J79" s="117"/>
      <c r="K7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79" s="72" t="str">
        <f>IFERROR(IF(NOT(ISBLANK(Table14[[#This Row],[BASE PRICE PER ITEM2]])), Table14[[#This Row],[BASE PRICE PER ITEM2]] + $M$2, ""), "")</f>
        <v/>
      </c>
      <c r="M79" s="111"/>
      <c r="N7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79" s="43"/>
      <c r="P79" s="43"/>
      <c r="Q79" s="43"/>
      <c r="R79" s="43"/>
      <c r="S79" s="43"/>
      <c r="T79" s="43"/>
      <c r="U79" s="43"/>
      <c r="V7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79" s="39" t="str">
        <f>IFERROR(Table14[[#This Row],[BASE PRICE PER ITEM2]]*Table14[[#This Row],[TOTAL BASE STOCK QUANTITY]],"")</f>
        <v/>
      </c>
      <c r="X79" s="39" t="str">
        <f>IFERROR(Table14[[#This Row],[LAST SALE PRICE PER ITEM]]*Table14[[#This Row],[TOTAL BASE STOCK QUANTITY]], "")</f>
        <v/>
      </c>
      <c r="Y79" s="44" t="str">
        <f>IF(O79="",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7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7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7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7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7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7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7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79" s="39" t="str">
        <f>IFERROR(Table14[[#This Row],[SALE PRICE PER ITEM]]*Table14[[#This Row],[TOTAL REMAINING STOCK QUANTITY]],"")</f>
        <v/>
      </c>
      <c r="AH79" s="41"/>
    </row>
    <row r="80" spans="2:34" ht="18.600000000000001" thickBot="1" x14ac:dyDescent="0.3">
      <c r="B80" s="34" t="s">
        <v>544</v>
      </c>
      <c r="C80" s="42"/>
      <c r="D80" s="83" t="str">
        <f>IF(Table14[[#This Row],[TOTAL BASE STOCK QUANTITY]]= "", "", IF(Table14[[#This Row],[TOTAL BASE STOCK QUANTITY]] &lt;1,"Out of Stock","Avaliable"))</f>
        <v/>
      </c>
      <c r="E80" s="36"/>
      <c r="F80" s="36"/>
      <c r="G80" s="42"/>
      <c r="H80" s="91"/>
      <c r="I80" s="98"/>
      <c r="J80" s="117"/>
      <c r="K8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0" s="72" t="str">
        <f>IFERROR(IF(NOT(ISBLANK(Table14[[#This Row],[BASE PRICE PER ITEM2]])), Table14[[#This Row],[BASE PRICE PER ITEM2]] + $M$2, ""), "")</f>
        <v/>
      </c>
      <c r="M80" s="111"/>
      <c r="N8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0" s="43"/>
      <c r="P80" s="43"/>
      <c r="Q80" s="43"/>
      <c r="R80" s="43"/>
      <c r="S80" s="43"/>
      <c r="T80" s="43"/>
      <c r="U80" s="43"/>
      <c r="V8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0" s="39" t="str">
        <f>IFERROR(Table14[[#This Row],[BASE PRICE PER ITEM2]]*Table14[[#This Row],[TOTAL BASE STOCK QUANTITY]],"")</f>
        <v/>
      </c>
      <c r="X80" s="39" t="str">
        <f>IFERROR(Table14[[#This Row],[LAST SALE PRICE PER ITEM]]*Table14[[#This Row],[TOTAL BASE STOCK QUANTITY]], "")</f>
        <v/>
      </c>
      <c r="Y80" s="44" t="str">
        <f>IF(O80="",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0" s="39" t="str">
        <f>IFERROR(Table14[[#This Row],[SALE PRICE PER ITEM]]*Table14[[#This Row],[TOTAL REMAINING STOCK QUANTITY]],"")</f>
        <v/>
      </c>
      <c r="AH80" s="41"/>
    </row>
    <row r="81" spans="2:34" ht="18.600000000000001" thickBot="1" x14ac:dyDescent="0.3">
      <c r="B81" s="34" t="s">
        <v>545</v>
      </c>
      <c r="C81" s="42"/>
      <c r="D81" s="83" t="str">
        <f>IF(Table14[[#This Row],[TOTAL BASE STOCK QUANTITY]]= "", "", IF(Table14[[#This Row],[TOTAL BASE STOCK QUANTITY]] &lt;1,"Out of Stock","Avaliable"))</f>
        <v/>
      </c>
      <c r="E81" s="36"/>
      <c r="F81" s="36"/>
      <c r="G81" s="42"/>
      <c r="H81" s="91"/>
      <c r="I81" s="98"/>
      <c r="J81" s="117"/>
      <c r="K8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1" s="72" t="str">
        <f>IFERROR(IF(NOT(ISBLANK(Table14[[#This Row],[BASE PRICE PER ITEM2]])), Table14[[#This Row],[BASE PRICE PER ITEM2]] + $M$2, ""), "")</f>
        <v/>
      </c>
      <c r="M81" s="111"/>
      <c r="N8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1" s="43"/>
      <c r="P81" s="43"/>
      <c r="Q81" s="43"/>
      <c r="R81" s="43"/>
      <c r="S81" s="43"/>
      <c r="T81" s="43"/>
      <c r="U81" s="43"/>
      <c r="V8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1" s="39" t="str">
        <f>IFERROR(Table14[[#This Row],[BASE PRICE PER ITEM2]]*Table14[[#This Row],[TOTAL BASE STOCK QUANTITY]],"")</f>
        <v/>
      </c>
      <c r="X81" s="39" t="str">
        <f>IFERROR(Table14[[#This Row],[LAST SALE PRICE PER ITEM]]*Table14[[#This Row],[TOTAL BASE STOCK QUANTITY]], "")</f>
        <v/>
      </c>
      <c r="Y81" s="44" t="str">
        <f>IF(O81="",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1" s="39" t="str">
        <f>IFERROR(Table14[[#This Row],[SALE PRICE PER ITEM]]*Table14[[#This Row],[TOTAL REMAINING STOCK QUANTITY]],"")</f>
        <v/>
      </c>
      <c r="AH81" s="41"/>
    </row>
    <row r="82" spans="2:34" ht="18.600000000000001" thickBot="1" x14ac:dyDescent="0.3">
      <c r="B82" s="34" t="s">
        <v>546</v>
      </c>
      <c r="C82" s="42"/>
      <c r="D82" s="83" t="str">
        <f>IF(Table14[[#This Row],[TOTAL BASE STOCK QUANTITY]]= "", "", IF(Table14[[#This Row],[TOTAL BASE STOCK QUANTITY]] &lt;1,"Out of Stock","Avaliable"))</f>
        <v/>
      </c>
      <c r="E82" s="36"/>
      <c r="F82" s="36"/>
      <c r="G82" s="42"/>
      <c r="H82" s="91"/>
      <c r="I82" s="98"/>
      <c r="J82" s="117"/>
      <c r="K8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2" s="72" t="str">
        <f>IFERROR(IF(NOT(ISBLANK(Table14[[#This Row],[BASE PRICE PER ITEM2]])), Table14[[#This Row],[BASE PRICE PER ITEM2]] + $M$2, ""), "")</f>
        <v/>
      </c>
      <c r="M82" s="111"/>
      <c r="N8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2" s="43"/>
      <c r="P82" s="43"/>
      <c r="Q82" s="43"/>
      <c r="R82" s="43"/>
      <c r="S82" s="43"/>
      <c r="T82" s="43"/>
      <c r="U82" s="43"/>
      <c r="V8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2" s="39" t="str">
        <f>IFERROR(Table14[[#This Row],[BASE PRICE PER ITEM2]]*Table14[[#This Row],[TOTAL BASE STOCK QUANTITY]],"")</f>
        <v/>
      </c>
      <c r="X82" s="39" t="str">
        <f>IFERROR(Table14[[#This Row],[LAST SALE PRICE PER ITEM]]*Table14[[#This Row],[TOTAL BASE STOCK QUANTITY]], "")</f>
        <v/>
      </c>
      <c r="Y82" s="44" t="str">
        <f>IF(O82="",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2" s="39" t="str">
        <f>IFERROR(Table14[[#This Row],[SALE PRICE PER ITEM]]*Table14[[#This Row],[TOTAL REMAINING STOCK QUANTITY]],"")</f>
        <v/>
      </c>
      <c r="AH82" s="41"/>
    </row>
    <row r="83" spans="2:34" ht="18.600000000000001" thickBot="1" x14ac:dyDescent="0.3">
      <c r="B83" s="34" t="s">
        <v>547</v>
      </c>
      <c r="C83" s="42"/>
      <c r="D83" s="83" t="str">
        <f>IF(Table14[[#This Row],[TOTAL BASE STOCK QUANTITY]]= "", "", IF(Table14[[#This Row],[TOTAL BASE STOCK QUANTITY]] &lt;1,"Out of Stock","Avaliable"))</f>
        <v/>
      </c>
      <c r="E83" s="36"/>
      <c r="F83" s="36"/>
      <c r="G83" s="42"/>
      <c r="H83" s="91"/>
      <c r="I83" s="98"/>
      <c r="J83" s="117"/>
      <c r="K8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3" s="72" t="str">
        <f>IFERROR(IF(NOT(ISBLANK(Table14[[#This Row],[BASE PRICE PER ITEM2]])), Table14[[#This Row],[BASE PRICE PER ITEM2]] + $M$2, ""), "")</f>
        <v/>
      </c>
      <c r="M83" s="111"/>
      <c r="N8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3" s="43"/>
      <c r="P83" s="43"/>
      <c r="Q83" s="43"/>
      <c r="R83" s="43"/>
      <c r="S83" s="43"/>
      <c r="T83" s="43"/>
      <c r="U83" s="43"/>
      <c r="V8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3" s="39" t="str">
        <f>IFERROR(Table14[[#This Row],[BASE PRICE PER ITEM2]]*Table14[[#This Row],[TOTAL BASE STOCK QUANTITY]],"")</f>
        <v/>
      </c>
      <c r="X83" s="39" t="str">
        <f>IFERROR(Table14[[#This Row],[LAST SALE PRICE PER ITEM]]*Table14[[#This Row],[TOTAL BASE STOCK QUANTITY]], "")</f>
        <v/>
      </c>
      <c r="Y83" s="44" t="str">
        <f>IF(O83="",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3" s="39" t="str">
        <f>IFERROR(Table14[[#This Row],[SALE PRICE PER ITEM]]*Table14[[#This Row],[TOTAL REMAINING STOCK QUANTITY]],"")</f>
        <v/>
      </c>
      <c r="AH83" s="41"/>
    </row>
    <row r="84" spans="2:34" ht="18.600000000000001" thickBot="1" x14ac:dyDescent="0.3">
      <c r="B84" s="34" t="s">
        <v>548</v>
      </c>
      <c r="C84" s="42"/>
      <c r="D84" s="83" t="str">
        <f>IF(Table14[[#This Row],[TOTAL BASE STOCK QUANTITY]]= "", "", IF(Table14[[#This Row],[TOTAL BASE STOCK QUANTITY]] &lt;1,"Out of Stock","Avaliable"))</f>
        <v/>
      </c>
      <c r="E84" s="36"/>
      <c r="F84" s="36"/>
      <c r="G84" s="42"/>
      <c r="H84" s="91"/>
      <c r="I84" s="98"/>
      <c r="J84" s="117"/>
      <c r="K8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4" s="72" t="str">
        <f>IFERROR(IF(NOT(ISBLANK(Table14[[#This Row],[BASE PRICE PER ITEM2]])), Table14[[#This Row],[BASE PRICE PER ITEM2]] + $M$2, ""), "")</f>
        <v/>
      </c>
      <c r="M84" s="111"/>
      <c r="N8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4" s="43"/>
      <c r="P84" s="43"/>
      <c r="Q84" s="43"/>
      <c r="R84" s="43"/>
      <c r="S84" s="43"/>
      <c r="T84" s="43"/>
      <c r="U84" s="43"/>
      <c r="V8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4" s="39" t="str">
        <f>IFERROR(Table14[[#This Row],[BASE PRICE PER ITEM2]]*Table14[[#This Row],[TOTAL BASE STOCK QUANTITY]],"")</f>
        <v/>
      </c>
      <c r="X84" s="39" t="str">
        <f>IFERROR(Table14[[#This Row],[LAST SALE PRICE PER ITEM]]*Table14[[#This Row],[TOTAL BASE STOCK QUANTITY]], "")</f>
        <v/>
      </c>
      <c r="Y84" s="44" t="str">
        <f>IF(O84="",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4" s="39" t="str">
        <f>IFERROR(Table14[[#This Row],[SALE PRICE PER ITEM]]*Table14[[#This Row],[TOTAL REMAINING STOCK QUANTITY]],"")</f>
        <v/>
      </c>
      <c r="AH84" s="41"/>
    </row>
    <row r="85" spans="2:34" ht="18.600000000000001" thickBot="1" x14ac:dyDescent="0.3">
      <c r="B85" s="34" t="s">
        <v>549</v>
      </c>
      <c r="C85" s="42"/>
      <c r="D85" s="83" t="str">
        <f>IF(Table14[[#This Row],[TOTAL BASE STOCK QUANTITY]]= "", "", IF(Table14[[#This Row],[TOTAL BASE STOCK QUANTITY]] &lt;1,"Out of Stock","Avaliable"))</f>
        <v/>
      </c>
      <c r="E85" s="36"/>
      <c r="F85" s="36"/>
      <c r="G85" s="42"/>
      <c r="H85" s="91"/>
      <c r="I85" s="98"/>
      <c r="J85" s="117"/>
      <c r="K8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5" s="72" t="str">
        <f>IFERROR(IF(NOT(ISBLANK(Table14[[#This Row],[BASE PRICE PER ITEM2]])), Table14[[#This Row],[BASE PRICE PER ITEM2]] + $M$2, ""), "")</f>
        <v/>
      </c>
      <c r="M85" s="111"/>
      <c r="N8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5" s="43"/>
      <c r="P85" s="43"/>
      <c r="Q85" s="43"/>
      <c r="R85" s="43"/>
      <c r="S85" s="43"/>
      <c r="T85" s="43"/>
      <c r="U85" s="43"/>
      <c r="V8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5" s="39" t="str">
        <f>IFERROR(Table14[[#This Row],[BASE PRICE PER ITEM2]]*Table14[[#This Row],[TOTAL BASE STOCK QUANTITY]],"")</f>
        <v/>
      </c>
      <c r="X85" s="39" t="str">
        <f>IFERROR(Table14[[#This Row],[LAST SALE PRICE PER ITEM]]*Table14[[#This Row],[TOTAL BASE STOCK QUANTITY]], "")</f>
        <v/>
      </c>
      <c r="Y85" s="44" t="str">
        <f>IF(O85="",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5" s="39" t="str">
        <f>IFERROR(Table14[[#This Row],[SALE PRICE PER ITEM]]*Table14[[#This Row],[TOTAL REMAINING STOCK QUANTITY]],"")</f>
        <v/>
      </c>
      <c r="AH85" s="41"/>
    </row>
    <row r="86" spans="2:34" ht="18.600000000000001" thickBot="1" x14ac:dyDescent="0.3">
      <c r="B86" s="34" t="s">
        <v>550</v>
      </c>
      <c r="C86" s="42"/>
      <c r="D86" s="83" t="str">
        <f>IF(Table14[[#This Row],[TOTAL BASE STOCK QUANTITY]]= "", "", IF(Table14[[#This Row],[TOTAL BASE STOCK QUANTITY]] &lt;1,"Out of Stock","Avaliable"))</f>
        <v/>
      </c>
      <c r="E86" s="36"/>
      <c r="F86" s="36"/>
      <c r="G86" s="42"/>
      <c r="H86" s="91"/>
      <c r="I86" s="98"/>
      <c r="J86" s="117"/>
      <c r="K8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6" s="72" t="str">
        <f>IFERROR(IF(NOT(ISBLANK(Table14[[#This Row],[BASE PRICE PER ITEM2]])), Table14[[#This Row],[BASE PRICE PER ITEM2]] + $M$2, ""), "")</f>
        <v/>
      </c>
      <c r="M86" s="111"/>
      <c r="N8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6" s="43"/>
      <c r="P86" s="43"/>
      <c r="Q86" s="43"/>
      <c r="R86" s="43"/>
      <c r="S86" s="43"/>
      <c r="T86" s="43"/>
      <c r="U86" s="43"/>
      <c r="V8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6" s="39" t="str">
        <f>IFERROR(Table14[[#This Row],[BASE PRICE PER ITEM2]]*Table14[[#This Row],[TOTAL BASE STOCK QUANTITY]],"")</f>
        <v/>
      </c>
      <c r="X86" s="39" t="str">
        <f>IFERROR(Table14[[#This Row],[LAST SALE PRICE PER ITEM]]*Table14[[#This Row],[TOTAL BASE STOCK QUANTITY]], "")</f>
        <v/>
      </c>
      <c r="Y86" s="44" t="str">
        <f>IF(O86="",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6" s="39" t="str">
        <f>IFERROR(Table14[[#This Row],[SALE PRICE PER ITEM]]*Table14[[#This Row],[TOTAL REMAINING STOCK QUANTITY]],"")</f>
        <v/>
      </c>
      <c r="AH86" s="41"/>
    </row>
    <row r="87" spans="2:34" ht="18.600000000000001" thickBot="1" x14ac:dyDescent="0.3">
      <c r="B87" s="34" t="s">
        <v>551</v>
      </c>
      <c r="C87" s="42"/>
      <c r="D87" s="83" t="str">
        <f>IF(Table14[[#This Row],[TOTAL BASE STOCK QUANTITY]]= "", "", IF(Table14[[#This Row],[TOTAL BASE STOCK QUANTITY]] &lt;1,"Out of Stock","Avaliable"))</f>
        <v/>
      </c>
      <c r="E87" s="36"/>
      <c r="F87" s="36"/>
      <c r="G87" s="42"/>
      <c r="H87" s="91"/>
      <c r="I87" s="98"/>
      <c r="J87" s="117"/>
      <c r="K8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7" s="72" t="str">
        <f>IFERROR(IF(NOT(ISBLANK(Table14[[#This Row],[BASE PRICE PER ITEM2]])), Table14[[#This Row],[BASE PRICE PER ITEM2]] + $M$2, ""), "")</f>
        <v/>
      </c>
      <c r="M87" s="111"/>
      <c r="N8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7" s="43"/>
      <c r="P87" s="43"/>
      <c r="Q87" s="43"/>
      <c r="R87" s="43"/>
      <c r="S87" s="43"/>
      <c r="T87" s="43"/>
      <c r="U87" s="43"/>
      <c r="V8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7" s="39" t="str">
        <f>IFERROR(Table14[[#This Row],[BASE PRICE PER ITEM2]]*Table14[[#This Row],[TOTAL BASE STOCK QUANTITY]],"")</f>
        <v/>
      </c>
      <c r="X87" s="39" t="str">
        <f>IFERROR(Table14[[#This Row],[LAST SALE PRICE PER ITEM]]*Table14[[#This Row],[TOTAL BASE STOCK QUANTITY]], "")</f>
        <v/>
      </c>
      <c r="Y87" s="44" t="str">
        <f>IF(O87="",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7" s="39" t="str">
        <f>IFERROR(Table14[[#This Row],[SALE PRICE PER ITEM]]*Table14[[#This Row],[TOTAL REMAINING STOCK QUANTITY]],"")</f>
        <v/>
      </c>
      <c r="AH87" s="41"/>
    </row>
    <row r="88" spans="2:34" ht="18.600000000000001" thickBot="1" x14ac:dyDescent="0.3">
      <c r="B88" s="34" t="s">
        <v>552</v>
      </c>
      <c r="C88" s="42"/>
      <c r="D88" s="83" t="str">
        <f>IF(Table14[[#This Row],[TOTAL BASE STOCK QUANTITY]]= "", "", IF(Table14[[#This Row],[TOTAL BASE STOCK QUANTITY]] &lt;1,"Out of Stock","Avaliable"))</f>
        <v/>
      </c>
      <c r="E88" s="36"/>
      <c r="F88" s="36"/>
      <c r="G88" s="42"/>
      <c r="H88" s="91"/>
      <c r="I88" s="98"/>
      <c r="J88" s="117"/>
      <c r="K8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8" s="72" t="str">
        <f>IFERROR(IF(NOT(ISBLANK(Table14[[#This Row],[BASE PRICE PER ITEM2]])), Table14[[#This Row],[BASE PRICE PER ITEM2]] + $M$2, ""), "")</f>
        <v/>
      </c>
      <c r="M88" s="111"/>
      <c r="N8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8" s="43"/>
      <c r="P88" s="43"/>
      <c r="Q88" s="43"/>
      <c r="R88" s="43"/>
      <c r="S88" s="43"/>
      <c r="T88" s="43"/>
      <c r="U88" s="43"/>
      <c r="V8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8" s="39" t="str">
        <f>IFERROR(Table14[[#This Row],[BASE PRICE PER ITEM2]]*Table14[[#This Row],[TOTAL BASE STOCK QUANTITY]],"")</f>
        <v/>
      </c>
      <c r="X88" s="39" t="str">
        <f>IFERROR(Table14[[#This Row],[LAST SALE PRICE PER ITEM]]*Table14[[#This Row],[TOTAL BASE STOCK QUANTITY]], "")</f>
        <v/>
      </c>
      <c r="Y88" s="44" t="str">
        <f>IF(O88="",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8" s="39" t="str">
        <f>IFERROR(Table14[[#This Row],[SALE PRICE PER ITEM]]*Table14[[#This Row],[TOTAL REMAINING STOCK QUANTITY]],"")</f>
        <v/>
      </c>
      <c r="AH88" s="41"/>
    </row>
    <row r="89" spans="2:34" ht="18.600000000000001" thickBot="1" x14ac:dyDescent="0.3">
      <c r="B89" s="34" t="s">
        <v>553</v>
      </c>
      <c r="C89" s="42"/>
      <c r="D89" s="83" t="str">
        <f>IF(Table14[[#This Row],[TOTAL BASE STOCK QUANTITY]]= "", "", IF(Table14[[#This Row],[TOTAL BASE STOCK QUANTITY]] &lt;1,"Out of Stock","Avaliable"))</f>
        <v/>
      </c>
      <c r="E89" s="36"/>
      <c r="F89" s="36"/>
      <c r="G89" s="42"/>
      <c r="H89" s="91"/>
      <c r="I89" s="98"/>
      <c r="J89" s="117"/>
      <c r="K8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89" s="72" t="str">
        <f>IFERROR(IF(NOT(ISBLANK(Table14[[#This Row],[BASE PRICE PER ITEM2]])), Table14[[#This Row],[BASE PRICE PER ITEM2]] + $M$2, ""), "")</f>
        <v/>
      </c>
      <c r="M89" s="111"/>
      <c r="N8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89" s="43"/>
      <c r="P89" s="43"/>
      <c r="Q89" s="43"/>
      <c r="R89" s="43"/>
      <c r="S89" s="43"/>
      <c r="T89" s="43"/>
      <c r="U89" s="43"/>
      <c r="V8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89" s="39" t="str">
        <f>IFERROR(Table14[[#This Row],[BASE PRICE PER ITEM2]]*Table14[[#This Row],[TOTAL BASE STOCK QUANTITY]],"")</f>
        <v/>
      </c>
      <c r="X89" s="39" t="str">
        <f>IFERROR(Table14[[#This Row],[LAST SALE PRICE PER ITEM]]*Table14[[#This Row],[TOTAL BASE STOCK QUANTITY]], "")</f>
        <v/>
      </c>
      <c r="Y89" s="44" t="str">
        <f>IF(O89="",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8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8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8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8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8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8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8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89" s="39" t="str">
        <f>IFERROR(Table14[[#This Row],[SALE PRICE PER ITEM]]*Table14[[#This Row],[TOTAL REMAINING STOCK QUANTITY]],"")</f>
        <v/>
      </c>
      <c r="AH89" s="41"/>
    </row>
    <row r="90" spans="2:34" ht="18.600000000000001" thickBot="1" x14ac:dyDescent="0.3">
      <c r="B90" s="34" t="s">
        <v>554</v>
      </c>
      <c r="C90" s="42"/>
      <c r="D90" s="83" t="str">
        <f>IF(Table14[[#This Row],[TOTAL BASE STOCK QUANTITY]]= "", "", IF(Table14[[#This Row],[TOTAL BASE STOCK QUANTITY]] &lt;1,"Out of Stock","Avaliable"))</f>
        <v/>
      </c>
      <c r="E90" s="36"/>
      <c r="F90" s="36"/>
      <c r="G90" s="42"/>
      <c r="H90" s="91"/>
      <c r="I90" s="98"/>
      <c r="J90" s="117"/>
      <c r="K9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0" s="72" t="str">
        <f>IFERROR(IF(NOT(ISBLANK(Table14[[#This Row],[BASE PRICE PER ITEM2]])), Table14[[#This Row],[BASE PRICE PER ITEM2]] + $M$2, ""), "")</f>
        <v/>
      </c>
      <c r="M90" s="111"/>
      <c r="N9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0" s="43"/>
      <c r="P90" s="43"/>
      <c r="Q90" s="43"/>
      <c r="R90" s="43"/>
      <c r="S90" s="43"/>
      <c r="T90" s="43"/>
      <c r="U90" s="43"/>
      <c r="V9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0" s="39" t="str">
        <f>IFERROR(Table14[[#This Row],[BASE PRICE PER ITEM2]]*Table14[[#This Row],[TOTAL BASE STOCK QUANTITY]],"")</f>
        <v/>
      </c>
      <c r="X90" s="39" t="str">
        <f>IFERROR(Table14[[#This Row],[LAST SALE PRICE PER ITEM]]*Table14[[#This Row],[TOTAL BASE STOCK QUANTITY]], "")</f>
        <v/>
      </c>
      <c r="Y90" s="44" t="str">
        <f>IF(O90="",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0" s="39" t="str">
        <f>IFERROR(Table14[[#This Row],[SALE PRICE PER ITEM]]*Table14[[#This Row],[TOTAL REMAINING STOCK QUANTITY]],"")</f>
        <v/>
      </c>
      <c r="AH90" s="41"/>
    </row>
    <row r="91" spans="2:34" ht="18.600000000000001" thickBot="1" x14ac:dyDescent="0.3">
      <c r="B91" s="34" t="s">
        <v>555</v>
      </c>
      <c r="C91" s="42"/>
      <c r="D91" s="83" t="str">
        <f>IF(Table14[[#This Row],[TOTAL BASE STOCK QUANTITY]]= "", "", IF(Table14[[#This Row],[TOTAL BASE STOCK QUANTITY]] &lt;1,"Out of Stock","Avaliable"))</f>
        <v/>
      </c>
      <c r="E91" s="36"/>
      <c r="F91" s="36"/>
      <c r="G91" s="42"/>
      <c r="H91" s="91"/>
      <c r="I91" s="98"/>
      <c r="J91" s="117"/>
      <c r="K9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1" s="72" t="str">
        <f>IFERROR(IF(NOT(ISBLANK(Table14[[#This Row],[BASE PRICE PER ITEM2]])), Table14[[#This Row],[BASE PRICE PER ITEM2]] + $M$2, ""), "")</f>
        <v/>
      </c>
      <c r="M91" s="111"/>
      <c r="N9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1" s="43"/>
      <c r="P91" s="43"/>
      <c r="Q91" s="43"/>
      <c r="R91" s="43"/>
      <c r="S91" s="43"/>
      <c r="T91" s="43"/>
      <c r="U91" s="43"/>
      <c r="V9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1" s="39" t="str">
        <f>IFERROR(Table14[[#This Row],[BASE PRICE PER ITEM2]]*Table14[[#This Row],[TOTAL BASE STOCK QUANTITY]],"")</f>
        <v/>
      </c>
      <c r="X91" s="39" t="str">
        <f>IFERROR(Table14[[#This Row],[LAST SALE PRICE PER ITEM]]*Table14[[#This Row],[TOTAL BASE STOCK QUANTITY]], "")</f>
        <v/>
      </c>
      <c r="Y91" s="44" t="str">
        <f>IF(O91="",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1" s="39" t="str">
        <f>IFERROR(Table14[[#This Row],[SALE PRICE PER ITEM]]*Table14[[#This Row],[TOTAL REMAINING STOCK QUANTITY]],"")</f>
        <v/>
      </c>
      <c r="AH91" s="41"/>
    </row>
    <row r="92" spans="2:34" ht="18.600000000000001" thickBot="1" x14ac:dyDescent="0.3">
      <c r="B92" s="34" t="s">
        <v>556</v>
      </c>
      <c r="C92" s="42"/>
      <c r="D92" s="83" t="str">
        <f>IF(Table14[[#This Row],[TOTAL BASE STOCK QUANTITY]]= "", "", IF(Table14[[#This Row],[TOTAL BASE STOCK QUANTITY]] &lt;1,"Out of Stock","Avaliable"))</f>
        <v/>
      </c>
      <c r="E92" s="36"/>
      <c r="F92" s="36"/>
      <c r="G92" s="42"/>
      <c r="H92" s="91"/>
      <c r="I92" s="98"/>
      <c r="J92" s="117"/>
      <c r="K9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2" s="72" t="str">
        <f>IFERROR(IF(NOT(ISBLANK(Table14[[#This Row],[BASE PRICE PER ITEM2]])), Table14[[#This Row],[BASE PRICE PER ITEM2]] + $M$2, ""), "")</f>
        <v/>
      </c>
      <c r="M92" s="111"/>
      <c r="N9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2" s="43"/>
      <c r="P92" s="43"/>
      <c r="Q92" s="43"/>
      <c r="R92" s="43"/>
      <c r="S92" s="43"/>
      <c r="T92" s="43"/>
      <c r="U92" s="43"/>
      <c r="V9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2" s="39" t="str">
        <f>IFERROR(Table14[[#This Row],[BASE PRICE PER ITEM2]]*Table14[[#This Row],[TOTAL BASE STOCK QUANTITY]],"")</f>
        <v/>
      </c>
      <c r="X92" s="39" t="str">
        <f>IFERROR(Table14[[#This Row],[LAST SALE PRICE PER ITEM]]*Table14[[#This Row],[TOTAL BASE STOCK QUANTITY]], "")</f>
        <v/>
      </c>
      <c r="Y92" s="44" t="str">
        <f>IF(O92="",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2" s="39" t="str">
        <f>IFERROR(Table14[[#This Row],[SALE PRICE PER ITEM]]*Table14[[#This Row],[TOTAL REMAINING STOCK QUANTITY]],"")</f>
        <v/>
      </c>
      <c r="AH92" s="41"/>
    </row>
    <row r="93" spans="2:34" ht="18.600000000000001" thickBot="1" x14ac:dyDescent="0.3">
      <c r="B93" s="34" t="s">
        <v>557</v>
      </c>
      <c r="C93" s="42"/>
      <c r="D93" s="83" t="str">
        <f>IF(Table14[[#This Row],[TOTAL BASE STOCK QUANTITY]]= "", "", IF(Table14[[#This Row],[TOTAL BASE STOCK QUANTITY]] &lt;1,"Out of Stock","Avaliable"))</f>
        <v/>
      </c>
      <c r="E93" s="36"/>
      <c r="F93" s="36"/>
      <c r="G93" s="42"/>
      <c r="H93" s="91"/>
      <c r="I93" s="98"/>
      <c r="J93" s="117"/>
      <c r="K9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3" s="72" t="str">
        <f>IFERROR(IF(NOT(ISBLANK(Table14[[#This Row],[BASE PRICE PER ITEM2]])), Table14[[#This Row],[BASE PRICE PER ITEM2]] + $M$2, ""), "")</f>
        <v/>
      </c>
      <c r="M93" s="111"/>
      <c r="N9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3" s="43"/>
      <c r="P93" s="43"/>
      <c r="Q93" s="43"/>
      <c r="R93" s="43"/>
      <c r="S93" s="43"/>
      <c r="T93" s="43"/>
      <c r="U93" s="43"/>
      <c r="V9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3" s="39" t="str">
        <f>IFERROR(Table14[[#This Row],[BASE PRICE PER ITEM2]]*Table14[[#This Row],[TOTAL BASE STOCK QUANTITY]],"")</f>
        <v/>
      </c>
      <c r="X93" s="39" t="str">
        <f>IFERROR(Table14[[#This Row],[LAST SALE PRICE PER ITEM]]*Table14[[#This Row],[TOTAL BASE STOCK QUANTITY]], "")</f>
        <v/>
      </c>
      <c r="Y93" s="44" t="str">
        <f>IF(O93="",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3" s="39" t="str">
        <f>IFERROR(Table14[[#This Row],[SALE PRICE PER ITEM]]*Table14[[#This Row],[TOTAL REMAINING STOCK QUANTITY]],"")</f>
        <v/>
      </c>
      <c r="AH93" s="41"/>
    </row>
    <row r="94" spans="2:34" ht="18.600000000000001" thickBot="1" x14ac:dyDescent="0.3">
      <c r="B94" s="34" t="s">
        <v>558</v>
      </c>
      <c r="C94" s="42"/>
      <c r="D94" s="83" t="str">
        <f>IF(Table14[[#This Row],[TOTAL BASE STOCK QUANTITY]]= "", "", IF(Table14[[#This Row],[TOTAL BASE STOCK QUANTITY]] &lt;1,"Out of Stock","Avaliable"))</f>
        <v/>
      </c>
      <c r="E94" s="36"/>
      <c r="F94" s="36"/>
      <c r="G94" s="42"/>
      <c r="H94" s="91"/>
      <c r="I94" s="98"/>
      <c r="J94" s="117"/>
      <c r="K9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4" s="72" t="str">
        <f>IFERROR(IF(NOT(ISBLANK(Table14[[#This Row],[BASE PRICE PER ITEM2]])), Table14[[#This Row],[BASE PRICE PER ITEM2]] + $M$2, ""), "")</f>
        <v/>
      </c>
      <c r="M94" s="111"/>
      <c r="N9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4" s="43"/>
      <c r="P94" s="43"/>
      <c r="Q94" s="43"/>
      <c r="R94" s="43"/>
      <c r="S94" s="43"/>
      <c r="T94" s="43"/>
      <c r="U94" s="43"/>
      <c r="V9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4" s="39" t="str">
        <f>IFERROR(Table14[[#This Row],[BASE PRICE PER ITEM2]]*Table14[[#This Row],[TOTAL BASE STOCK QUANTITY]],"")</f>
        <v/>
      </c>
      <c r="X94" s="39" t="str">
        <f>IFERROR(Table14[[#This Row],[LAST SALE PRICE PER ITEM]]*Table14[[#This Row],[TOTAL BASE STOCK QUANTITY]], "")</f>
        <v/>
      </c>
      <c r="Y94" s="44" t="str">
        <f>IF(O94="",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4" s="39" t="str">
        <f>IFERROR(Table14[[#This Row],[SALE PRICE PER ITEM]]*Table14[[#This Row],[TOTAL REMAINING STOCK QUANTITY]],"")</f>
        <v/>
      </c>
      <c r="AH94" s="41"/>
    </row>
    <row r="95" spans="2:34" ht="18.600000000000001" thickBot="1" x14ac:dyDescent="0.3">
      <c r="B95" s="34" t="s">
        <v>559</v>
      </c>
      <c r="C95" s="42"/>
      <c r="D95" s="83" t="str">
        <f>IF(Table14[[#This Row],[TOTAL BASE STOCK QUANTITY]]= "", "", IF(Table14[[#This Row],[TOTAL BASE STOCK QUANTITY]] &lt;1,"Out of Stock","Avaliable"))</f>
        <v/>
      </c>
      <c r="E95" s="36"/>
      <c r="F95" s="36"/>
      <c r="G95" s="42"/>
      <c r="H95" s="91"/>
      <c r="I95" s="98"/>
      <c r="J95" s="117"/>
      <c r="K9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5" s="72" t="str">
        <f>IFERROR(IF(NOT(ISBLANK(Table14[[#This Row],[BASE PRICE PER ITEM2]])), Table14[[#This Row],[BASE PRICE PER ITEM2]] + $M$2, ""), "")</f>
        <v/>
      </c>
      <c r="M95" s="111"/>
      <c r="N9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5" s="43"/>
      <c r="P95" s="43"/>
      <c r="Q95" s="43"/>
      <c r="R95" s="43"/>
      <c r="S95" s="43"/>
      <c r="T95" s="43"/>
      <c r="U95" s="43"/>
      <c r="V9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5" s="39" t="str">
        <f>IFERROR(Table14[[#This Row],[BASE PRICE PER ITEM2]]*Table14[[#This Row],[TOTAL BASE STOCK QUANTITY]],"")</f>
        <v/>
      </c>
      <c r="X95" s="39" t="str">
        <f>IFERROR(Table14[[#This Row],[LAST SALE PRICE PER ITEM]]*Table14[[#This Row],[TOTAL BASE STOCK QUANTITY]], "")</f>
        <v/>
      </c>
      <c r="Y95" s="44" t="str">
        <f>IF(O95="",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5" s="39" t="str">
        <f>IFERROR(Table14[[#This Row],[SALE PRICE PER ITEM]]*Table14[[#This Row],[TOTAL REMAINING STOCK QUANTITY]],"")</f>
        <v/>
      </c>
      <c r="AH95" s="41"/>
    </row>
    <row r="96" spans="2:34" ht="18.600000000000001" thickBot="1" x14ac:dyDescent="0.3">
      <c r="B96" s="34" t="s">
        <v>560</v>
      </c>
      <c r="C96" s="42"/>
      <c r="D96" s="83" t="str">
        <f>IF(Table14[[#This Row],[TOTAL BASE STOCK QUANTITY]]= "", "", IF(Table14[[#This Row],[TOTAL BASE STOCK QUANTITY]] &lt;1,"Out of Stock","Avaliable"))</f>
        <v/>
      </c>
      <c r="E96" s="36"/>
      <c r="F96" s="36"/>
      <c r="G96" s="42"/>
      <c r="H96" s="91"/>
      <c r="I96" s="98"/>
      <c r="J96" s="117"/>
      <c r="K9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6" s="72" t="str">
        <f>IFERROR(IF(NOT(ISBLANK(Table14[[#This Row],[BASE PRICE PER ITEM2]])), Table14[[#This Row],[BASE PRICE PER ITEM2]] + $M$2, ""), "")</f>
        <v/>
      </c>
      <c r="M96" s="111"/>
      <c r="N9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6" s="43"/>
      <c r="P96" s="43"/>
      <c r="Q96" s="43"/>
      <c r="R96" s="43"/>
      <c r="S96" s="43"/>
      <c r="T96" s="43"/>
      <c r="U96" s="43"/>
      <c r="V9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6" s="39" t="str">
        <f>IFERROR(Table14[[#This Row],[BASE PRICE PER ITEM2]]*Table14[[#This Row],[TOTAL BASE STOCK QUANTITY]],"")</f>
        <v/>
      </c>
      <c r="X96" s="39" t="str">
        <f>IFERROR(Table14[[#This Row],[LAST SALE PRICE PER ITEM]]*Table14[[#This Row],[TOTAL BASE STOCK QUANTITY]], "")</f>
        <v/>
      </c>
      <c r="Y96" s="44" t="str">
        <f>IF(O96="",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6" s="39" t="str">
        <f>IFERROR(Table14[[#This Row],[SALE PRICE PER ITEM]]*Table14[[#This Row],[TOTAL REMAINING STOCK QUANTITY]],"")</f>
        <v/>
      </c>
      <c r="AH96" s="41"/>
    </row>
    <row r="97" spans="2:34" ht="18.600000000000001" thickBot="1" x14ac:dyDescent="0.3">
      <c r="B97" s="34" t="s">
        <v>561</v>
      </c>
      <c r="C97" s="42"/>
      <c r="D97" s="83" t="str">
        <f>IF(Table14[[#This Row],[TOTAL BASE STOCK QUANTITY]]= "", "", IF(Table14[[#This Row],[TOTAL BASE STOCK QUANTITY]] &lt;1,"Out of Stock","Avaliable"))</f>
        <v/>
      </c>
      <c r="E97" s="36"/>
      <c r="F97" s="36"/>
      <c r="G97" s="42"/>
      <c r="H97" s="91"/>
      <c r="I97" s="98"/>
      <c r="J97" s="117"/>
      <c r="K9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7" s="72" t="str">
        <f>IFERROR(IF(NOT(ISBLANK(Table14[[#This Row],[BASE PRICE PER ITEM2]])), Table14[[#This Row],[BASE PRICE PER ITEM2]] + $M$2, ""), "")</f>
        <v/>
      </c>
      <c r="M97" s="111"/>
      <c r="N9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7" s="43"/>
      <c r="P97" s="43"/>
      <c r="Q97" s="43"/>
      <c r="R97" s="43"/>
      <c r="S97" s="43"/>
      <c r="T97" s="43"/>
      <c r="U97" s="43"/>
      <c r="V9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7" s="39" t="str">
        <f>IFERROR(Table14[[#This Row],[BASE PRICE PER ITEM2]]*Table14[[#This Row],[TOTAL BASE STOCK QUANTITY]],"")</f>
        <v/>
      </c>
      <c r="X97" s="39" t="str">
        <f>IFERROR(Table14[[#This Row],[LAST SALE PRICE PER ITEM]]*Table14[[#This Row],[TOTAL BASE STOCK QUANTITY]], "")</f>
        <v/>
      </c>
      <c r="Y97" s="44" t="str">
        <f>IF(O97="",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7" s="39" t="str">
        <f>IFERROR(Table14[[#This Row],[SALE PRICE PER ITEM]]*Table14[[#This Row],[TOTAL REMAINING STOCK QUANTITY]],"")</f>
        <v/>
      </c>
      <c r="AH97" s="41"/>
    </row>
    <row r="98" spans="2:34" ht="18.600000000000001" thickBot="1" x14ac:dyDescent="0.3">
      <c r="B98" s="34" t="s">
        <v>562</v>
      </c>
      <c r="C98" s="42"/>
      <c r="D98" s="83" t="str">
        <f>IF(Table14[[#This Row],[TOTAL BASE STOCK QUANTITY]]= "", "", IF(Table14[[#This Row],[TOTAL BASE STOCK QUANTITY]] &lt;1,"Out of Stock","Avaliable"))</f>
        <v/>
      </c>
      <c r="E98" s="36"/>
      <c r="F98" s="36"/>
      <c r="G98" s="42"/>
      <c r="H98" s="91"/>
      <c r="I98" s="98"/>
      <c r="J98" s="117"/>
      <c r="K9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8" s="72" t="str">
        <f>IFERROR(IF(NOT(ISBLANK(Table14[[#This Row],[BASE PRICE PER ITEM2]])), Table14[[#This Row],[BASE PRICE PER ITEM2]] + $M$2, ""), "")</f>
        <v/>
      </c>
      <c r="M98" s="111"/>
      <c r="N9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8" s="43"/>
      <c r="P98" s="43"/>
      <c r="Q98" s="43"/>
      <c r="R98" s="43"/>
      <c r="S98" s="43"/>
      <c r="T98" s="43"/>
      <c r="U98" s="43"/>
      <c r="V9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8" s="39" t="str">
        <f>IFERROR(Table14[[#This Row],[BASE PRICE PER ITEM2]]*Table14[[#This Row],[TOTAL BASE STOCK QUANTITY]],"")</f>
        <v/>
      </c>
      <c r="X98" s="39" t="str">
        <f>IFERROR(Table14[[#This Row],[LAST SALE PRICE PER ITEM]]*Table14[[#This Row],[TOTAL BASE STOCK QUANTITY]], "")</f>
        <v/>
      </c>
      <c r="Y98" s="44" t="str">
        <f>IF(O98="",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8" s="39" t="str">
        <f>IFERROR(Table14[[#This Row],[SALE PRICE PER ITEM]]*Table14[[#This Row],[TOTAL REMAINING STOCK QUANTITY]],"")</f>
        <v/>
      </c>
      <c r="AH98" s="41"/>
    </row>
    <row r="99" spans="2:34" ht="18.600000000000001" thickBot="1" x14ac:dyDescent="0.3">
      <c r="B99" s="34" t="s">
        <v>563</v>
      </c>
      <c r="C99" s="42"/>
      <c r="D99" s="83" t="str">
        <f>IF(Table14[[#This Row],[TOTAL BASE STOCK QUANTITY]]= "", "", IF(Table14[[#This Row],[TOTAL BASE STOCK QUANTITY]] &lt;1,"Out of Stock","Avaliable"))</f>
        <v/>
      </c>
      <c r="E99" s="36"/>
      <c r="F99" s="36"/>
      <c r="G99" s="42"/>
      <c r="H99" s="91"/>
      <c r="I99" s="98"/>
      <c r="J99" s="117"/>
      <c r="K9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99" s="72" t="str">
        <f>IFERROR(IF(NOT(ISBLANK(Table14[[#This Row],[BASE PRICE PER ITEM2]])), Table14[[#This Row],[BASE PRICE PER ITEM2]] + $M$2, ""), "")</f>
        <v/>
      </c>
      <c r="M99" s="111"/>
      <c r="N9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99" s="43"/>
      <c r="P99" s="43"/>
      <c r="Q99" s="43"/>
      <c r="R99" s="43"/>
      <c r="S99" s="43"/>
      <c r="T99" s="43"/>
      <c r="U99" s="43"/>
      <c r="V9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99" s="39" t="str">
        <f>IFERROR(Table14[[#This Row],[BASE PRICE PER ITEM2]]*Table14[[#This Row],[TOTAL BASE STOCK QUANTITY]],"")</f>
        <v/>
      </c>
      <c r="X99" s="39" t="str">
        <f>IFERROR(Table14[[#This Row],[LAST SALE PRICE PER ITEM]]*Table14[[#This Row],[TOTAL BASE STOCK QUANTITY]], "")</f>
        <v/>
      </c>
      <c r="Y99" s="44" t="str">
        <f>IF(O99="",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9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9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9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9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9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9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9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99" s="39" t="str">
        <f>IFERROR(Table14[[#This Row],[SALE PRICE PER ITEM]]*Table14[[#This Row],[TOTAL REMAINING STOCK QUANTITY]],"")</f>
        <v/>
      </c>
      <c r="AH99" s="41"/>
    </row>
    <row r="100" spans="2:34" ht="18.600000000000001" thickBot="1" x14ac:dyDescent="0.3">
      <c r="B100" s="34" t="s">
        <v>564</v>
      </c>
      <c r="C100" s="42"/>
      <c r="D100" s="83" t="str">
        <f>IF(Table14[[#This Row],[TOTAL BASE STOCK QUANTITY]]= "", "", IF(Table14[[#This Row],[TOTAL BASE STOCK QUANTITY]] &lt;1,"Out of Stock","Avaliable"))</f>
        <v/>
      </c>
      <c r="E100" s="36"/>
      <c r="F100" s="36"/>
      <c r="G100" s="42"/>
      <c r="H100" s="91"/>
      <c r="I100" s="98"/>
      <c r="J100" s="117"/>
      <c r="K10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0" s="72" t="str">
        <f>IFERROR(IF(NOT(ISBLANK(Table14[[#This Row],[BASE PRICE PER ITEM2]])), Table14[[#This Row],[BASE PRICE PER ITEM2]] + $M$2, ""), "")</f>
        <v/>
      </c>
      <c r="M100" s="111"/>
      <c r="N10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0" s="43"/>
      <c r="P100" s="43"/>
      <c r="Q100" s="43"/>
      <c r="R100" s="43"/>
      <c r="S100" s="43"/>
      <c r="T100" s="43"/>
      <c r="U100" s="43"/>
      <c r="V10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0" s="39" t="str">
        <f>IFERROR(Table14[[#This Row],[BASE PRICE PER ITEM2]]*Table14[[#This Row],[TOTAL BASE STOCK QUANTITY]],"")</f>
        <v/>
      </c>
      <c r="X100" s="39" t="str">
        <f>IFERROR(Table14[[#This Row],[LAST SALE PRICE PER ITEM]]*Table14[[#This Row],[TOTAL BASE STOCK QUANTITY]], "")</f>
        <v/>
      </c>
      <c r="Y100" s="44" t="str">
        <f>IF(O100="",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0" s="39" t="str">
        <f>IFERROR(Table14[[#This Row],[SALE PRICE PER ITEM]]*Table14[[#This Row],[TOTAL REMAINING STOCK QUANTITY]],"")</f>
        <v/>
      </c>
      <c r="AH100" s="41"/>
    </row>
    <row r="101" spans="2:34" ht="18.600000000000001" thickBot="1" x14ac:dyDescent="0.3">
      <c r="B101" s="34" t="s">
        <v>565</v>
      </c>
      <c r="C101" s="42"/>
      <c r="D101" s="83" t="str">
        <f>IF(Table14[[#This Row],[TOTAL BASE STOCK QUANTITY]]= "", "", IF(Table14[[#This Row],[TOTAL BASE STOCK QUANTITY]] &lt;1,"Out of Stock","Avaliable"))</f>
        <v/>
      </c>
      <c r="E101" s="36"/>
      <c r="F101" s="36"/>
      <c r="G101" s="42"/>
      <c r="H101" s="91"/>
      <c r="I101" s="98"/>
      <c r="J101" s="117"/>
      <c r="K10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1" s="72" t="str">
        <f>IFERROR(IF(NOT(ISBLANK(Table14[[#This Row],[BASE PRICE PER ITEM2]])), Table14[[#This Row],[BASE PRICE PER ITEM2]] + $M$2, ""), "")</f>
        <v/>
      </c>
      <c r="M101" s="111"/>
      <c r="N10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1" s="43"/>
      <c r="P101" s="43"/>
      <c r="Q101" s="43"/>
      <c r="R101" s="43"/>
      <c r="S101" s="43"/>
      <c r="T101" s="43"/>
      <c r="U101" s="43"/>
      <c r="V10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1" s="39" t="str">
        <f>IFERROR(Table14[[#This Row],[BASE PRICE PER ITEM2]]*Table14[[#This Row],[TOTAL BASE STOCK QUANTITY]],"")</f>
        <v/>
      </c>
      <c r="X101" s="39" t="str">
        <f>IFERROR(Table14[[#This Row],[LAST SALE PRICE PER ITEM]]*Table14[[#This Row],[TOTAL BASE STOCK QUANTITY]], "")</f>
        <v/>
      </c>
      <c r="Y101" s="44" t="str">
        <f>IF(O101="",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1" s="39" t="str">
        <f>IFERROR(Table14[[#This Row],[SALE PRICE PER ITEM]]*Table14[[#This Row],[TOTAL REMAINING STOCK QUANTITY]],"")</f>
        <v/>
      </c>
      <c r="AH101" s="41"/>
    </row>
    <row r="102" spans="2:34" ht="18.600000000000001" thickBot="1" x14ac:dyDescent="0.3">
      <c r="B102" s="34" t="s">
        <v>566</v>
      </c>
      <c r="C102" s="42"/>
      <c r="D102" s="83" t="str">
        <f>IF(Table14[[#This Row],[TOTAL BASE STOCK QUANTITY]]= "", "", IF(Table14[[#This Row],[TOTAL BASE STOCK QUANTITY]] &lt;1,"Out of Stock","Avaliable"))</f>
        <v/>
      </c>
      <c r="E102" s="36"/>
      <c r="F102" s="36"/>
      <c r="G102" s="42"/>
      <c r="H102" s="91"/>
      <c r="I102" s="98"/>
      <c r="J102" s="117"/>
      <c r="K10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2" s="72" t="str">
        <f>IFERROR(IF(NOT(ISBLANK(Table14[[#This Row],[BASE PRICE PER ITEM2]])), Table14[[#This Row],[BASE PRICE PER ITEM2]] + $M$2, ""), "")</f>
        <v/>
      </c>
      <c r="M102" s="111"/>
      <c r="N10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2" s="43"/>
      <c r="P102" s="43"/>
      <c r="Q102" s="43"/>
      <c r="R102" s="43"/>
      <c r="S102" s="43"/>
      <c r="T102" s="43"/>
      <c r="U102" s="43"/>
      <c r="V10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2" s="39" t="str">
        <f>IFERROR(Table14[[#This Row],[BASE PRICE PER ITEM2]]*Table14[[#This Row],[TOTAL BASE STOCK QUANTITY]],"")</f>
        <v/>
      </c>
      <c r="X102" s="39" t="str">
        <f>IFERROR(Table14[[#This Row],[LAST SALE PRICE PER ITEM]]*Table14[[#This Row],[TOTAL BASE STOCK QUANTITY]], "")</f>
        <v/>
      </c>
      <c r="Y102" s="44" t="str">
        <f>IF(O102="",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2" s="39" t="str">
        <f>IFERROR(Table14[[#This Row],[SALE PRICE PER ITEM]]*Table14[[#This Row],[TOTAL REMAINING STOCK QUANTITY]],"")</f>
        <v/>
      </c>
      <c r="AH102" s="41"/>
    </row>
    <row r="103" spans="2:34" ht="18.600000000000001" thickBot="1" x14ac:dyDescent="0.3">
      <c r="B103" s="34" t="s">
        <v>567</v>
      </c>
      <c r="C103" s="42"/>
      <c r="D103" s="83" t="str">
        <f>IF(Table14[[#This Row],[TOTAL BASE STOCK QUANTITY]]= "", "", IF(Table14[[#This Row],[TOTAL BASE STOCK QUANTITY]] &lt;1,"Out of Stock","Avaliable"))</f>
        <v/>
      </c>
      <c r="E103" s="36"/>
      <c r="F103" s="36"/>
      <c r="G103" s="42"/>
      <c r="H103" s="91"/>
      <c r="I103" s="98"/>
      <c r="J103" s="117"/>
      <c r="K10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3" s="72" t="str">
        <f>IFERROR(IF(NOT(ISBLANK(Table14[[#This Row],[BASE PRICE PER ITEM2]])), Table14[[#This Row],[BASE PRICE PER ITEM2]] + $M$2, ""), "")</f>
        <v/>
      </c>
      <c r="M103" s="111"/>
      <c r="N10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3" s="43"/>
      <c r="P103" s="43"/>
      <c r="Q103" s="43"/>
      <c r="R103" s="43"/>
      <c r="S103" s="43"/>
      <c r="T103" s="43"/>
      <c r="U103" s="43"/>
      <c r="V10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3" s="39" t="str">
        <f>IFERROR(Table14[[#This Row],[BASE PRICE PER ITEM2]]*Table14[[#This Row],[TOTAL BASE STOCK QUANTITY]],"")</f>
        <v/>
      </c>
      <c r="X103" s="39" t="str">
        <f>IFERROR(Table14[[#This Row],[LAST SALE PRICE PER ITEM]]*Table14[[#This Row],[TOTAL BASE STOCK QUANTITY]], "")</f>
        <v/>
      </c>
      <c r="Y103" s="44" t="str">
        <f>IF(O103="",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3" s="39" t="str">
        <f>IFERROR(Table14[[#This Row],[SALE PRICE PER ITEM]]*Table14[[#This Row],[TOTAL REMAINING STOCK QUANTITY]],"")</f>
        <v/>
      </c>
      <c r="AH103" s="41"/>
    </row>
    <row r="104" spans="2:34" ht="18.600000000000001" thickBot="1" x14ac:dyDescent="0.3">
      <c r="B104" s="34" t="s">
        <v>568</v>
      </c>
      <c r="C104" s="42"/>
      <c r="D104" s="83" t="str">
        <f>IF(Table14[[#This Row],[TOTAL BASE STOCK QUANTITY]]= "", "", IF(Table14[[#This Row],[TOTAL BASE STOCK QUANTITY]] &lt;1,"Out of Stock","Avaliable"))</f>
        <v/>
      </c>
      <c r="E104" s="36"/>
      <c r="F104" s="36"/>
      <c r="G104" s="42"/>
      <c r="H104" s="91"/>
      <c r="I104" s="98"/>
      <c r="J104" s="117"/>
      <c r="K10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4" s="72" t="str">
        <f>IFERROR(IF(NOT(ISBLANK(Table14[[#This Row],[BASE PRICE PER ITEM2]])), Table14[[#This Row],[BASE PRICE PER ITEM2]] + $M$2, ""), "")</f>
        <v/>
      </c>
      <c r="M104" s="111"/>
      <c r="N10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4" s="43"/>
      <c r="P104" s="43"/>
      <c r="Q104" s="43"/>
      <c r="R104" s="43"/>
      <c r="S104" s="43"/>
      <c r="T104" s="43"/>
      <c r="U104" s="43"/>
      <c r="V10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4" s="39" t="str">
        <f>IFERROR(Table14[[#This Row],[BASE PRICE PER ITEM2]]*Table14[[#This Row],[TOTAL BASE STOCK QUANTITY]],"")</f>
        <v/>
      </c>
      <c r="X104" s="39" t="str">
        <f>IFERROR(Table14[[#This Row],[LAST SALE PRICE PER ITEM]]*Table14[[#This Row],[TOTAL BASE STOCK QUANTITY]], "")</f>
        <v/>
      </c>
      <c r="Y104" s="44" t="str">
        <f>IF(O104="",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4" s="39" t="str">
        <f>IFERROR(Table14[[#This Row],[SALE PRICE PER ITEM]]*Table14[[#This Row],[TOTAL REMAINING STOCK QUANTITY]],"")</f>
        <v/>
      </c>
      <c r="AH104" s="41"/>
    </row>
    <row r="105" spans="2:34" ht="18.600000000000001" thickBot="1" x14ac:dyDescent="0.3">
      <c r="B105" s="34" t="s">
        <v>569</v>
      </c>
      <c r="C105" s="42"/>
      <c r="D105" s="83" t="str">
        <f>IF(Table14[[#This Row],[TOTAL BASE STOCK QUANTITY]]= "", "", IF(Table14[[#This Row],[TOTAL BASE STOCK QUANTITY]] &lt;1,"Out of Stock","Avaliable"))</f>
        <v/>
      </c>
      <c r="E105" s="36"/>
      <c r="F105" s="36"/>
      <c r="G105" s="42"/>
      <c r="H105" s="91"/>
      <c r="I105" s="98"/>
      <c r="J105" s="117"/>
      <c r="K10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5" s="72" t="str">
        <f>IFERROR(IF(NOT(ISBLANK(Table14[[#This Row],[BASE PRICE PER ITEM2]])), Table14[[#This Row],[BASE PRICE PER ITEM2]] + $M$2, ""), "")</f>
        <v/>
      </c>
      <c r="M105" s="111"/>
      <c r="N10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5" s="43"/>
      <c r="P105" s="43"/>
      <c r="Q105" s="43"/>
      <c r="R105" s="43"/>
      <c r="S105" s="43"/>
      <c r="T105" s="43"/>
      <c r="U105" s="43"/>
      <c r="V10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5" s="39" t="str">
        <f>IFERROR(Table14[[#This Row],[BASE PRICE PER ITEM2]]*Table14[[#This Row],[TOTAL BASE STOCK QUANTITY]],"")</f>
        <v/>
      </c>
      <c r="X105" s="39" t="str">
        <f>IFERROR(Table14[[#This Row],[LAST SALE PRICE PER ITEM]]*Table14[[#This Row],[TOTAL BASE STOCK QUANTITY]], "")</f>
        <v/>
      </c>
      <c r="Y105" s="44" t="str">
        <f>IF(O105="",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5" s="39" t="str">
        <f>IFERROR(Table14[[#This Row],[SALE PRICE PER ITEM]]*Table14[[#This Row],[TOTAL REMAINING STOCK QUANTITY]],"")</f>
        <v/>
      </c>
      <c r="AH105" s="41"/>
    </row>
    <row r="106" spans="2:34" ht="18.600000000000001" thickBot="1" x14ac:dyDescent="0.3">
      <c r="B106" s="34" t="s">
        <v>570</v>
      </c>
      <c r="C106" s="42"/>
      <c r="D106" s="83" t="str">
        <f>IF(Table14[[#This Row],[TOTAL BASE STOCK QUANTITY]]= "", "", IF(Table14[[#This Row],[TOTAL BASE STOCK QUANTITY]] &lt;1,"Out of Stock","Avaliable"))</f>
        <v/>
      </c>
      <c r="E106" s="36"/>
      <c r="F106" s="36"/>
      <c r="G106" s="42"/>
      <c r="H106" s="91"/>
      <c r="I106" s="98"/>
      <c r="J106" s="117"/>
      <c r="K10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6" s="72" t="str">
        <f>IFERROR(IF(NOT(ISBLANK(Table14[[#This Row],[BASE PRICE PER ITEM2]])), Table14[[#This Row],[BASE PRICE PER ITEM2]] + $M$2, ""), "")</f>
        <v/>
      </c>
      <c r="M106" s="111"/>
      <c r="N10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6" s="43"/>
      <c r="P106" s="43"/>
      <c r="Q106" s="43"/>
      <c r="R106" s="43"/>
      <c r="S106" s="43"/>
      <c r="T106" s="43"/>
      <c r="U106" s="43"/>
      <c r="V10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6" s="39" t="str">
        <f>IFERROR(Table14[[#This Row],[BASE PRICE PER ITEM2]]*Table14[[#This Row],[TOTAL BASE STOCK QUANTITY]],"")</f>
        <v/>
      </c>
      <c r="X106" s="39" t="str">
        <f>IFERROR(Table14[[#This Row],[LAST SALE PRICE PER ITEM]]*Table14[[#This Row],[TOTAL BASE STOCK QUANTITY]], "")</f>
        <v/>
      </c>
      <c r="Y106" s="44" t="str">
        <f>IF(O106="",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6" s="39" t="str">
        <f>IFERROR(Table14[[#This Row],[SALE PRICE PER ITEM]]*Table14[[#This Row],[TOTAL REMAINING STOCK QUANTITY]],"")</f>
        <v/>
      </c>
      <c r="AH106" s="41"/>
    </row>
    <row r="107" spans="2:34" ht="18.600000000000001" thickBot="1" x14ac:dyDescent="0.3">
      <c r="B107" s="34" t="s">
        <v>571</v>
      </c>
      <c r="C107" s="42"/>
      <c r="D107" s="83" t="str">
        <f>IF(Table14[[#This Row],[TOTAL BASE STOCK QUANTITY]]= "", "", IF(Table14[[#This Row],[TOTAL BASE STOCK QUANTITY]] &lt;1,"Out of Stock","Avaliable"))</f>
        <v/>
      </c>
      <c r="E107" s="36"/>
      <c r="F107" s="36"/>
      <c r="G107" s="42"/>
      <c r="H107" s="91"/>
      <c r="I107" s="98"/>
      <c r="J107" s="117"/>
      <c r="K10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7" s="72" t="str">
        <f>IFERROR(IF(NOT(ISBLANK(Table14[[#This Row],[BASE PRICE PER ITEM2]])), Table14[[#This Row],[BASE PRICE PER ITEM2]] + $M$2, ""), "")</f>
        <v/>
      </c>
      <c r="M107" s="111"/>
      <c r="N10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7" s="43"/>
      <c r="P107" s="43"/>
      <c r="Q107" s="43"/>
      <c r="R107" s="43"/>
      <c r="S107" s="43"/>
      <c r="T107" s="43"/>
      <c r="U107" s="43"/>
      <c r="V10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7" s="39" t="str">
        <f>IFERROR(Table14[[#This Row],[BASE PRICE PER ITEM2]]*Table14[[#This Row],[TOTAL BASE STOCK QUANTITY]],"")</f>
        <v/>
      </c>
      <c r="X107" s="39" t="str">
        <f>IFERROR(Table14[[#This Row],[LAST SALE PRICE PER ITEM]]*Table14[[#This Row],[TOTAL BASE STOCK QUANTITY]], "")</f>
        <v/>
      </c>
      <c r="Y107" s="44" t="str">
        <f>IF(O107="",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7" s="39" t="str">
        <f>IFERROR(Table14[[#This Row],[SALE PRICE PER ITEM]]*Table14[[#This Row],[TOTAL REMAINING STOCK QUANTITY]],"")</f>
        <v/>
      </c>
      <c r="AH107" s="41"/>
    </row>
    <row r="108" spans="2:34" ht="18.600000000000001" thickBot="1" x14ac:dyDescent="0.3">
      <c r="B108" s="34" t="s">
        <v>572</v>
      </c>
      <c r="C108" s="42"/>
      <c r="D108" s="83" t="str">
        <f>IF(Table14[[#This Row],[TOTAL BASE STOCK QUANTITY]]= "", "", IF(Table14[[#This Row],[TOTAL BASE STOCK QUANTITY]] &lt;1,"Out of Stock","Avaliable"))</f>
        <v/>
      </c>
      <c r="E108" s="36"/>
      <c r="F108" s="36"/>
      <c r="G108" s="42"/>
      <c r="H108" s="91"/>
      <c r="I108" s="98"/>
      <c r="J108" s="117"/>
      <c r="K10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8" s="72" t="str">
        <f>IFERROR(IF(NOT(ISBLANK(Table14[[#This Row],[BASE PRICE PER ITEM2]])), Table14[[#This Row],[BASE PRICE PER ITEM2]] + $M$2, ""), "")</f>
        <v/>
      </c>
      <c r="M108" s="111"/>
      <c r="N10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8" s="43"/>
      <c r="P108" s="43"/>
      <c r="Q108" s="43"/>
      <c r="R108" s="43"/>
      <c r="S108" s="43"/>
      <c r="T108" s="43"/>
      <c r="U108" s="43"/>
      <c r="V10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8" s="39" t="str">
        <f>IFERROR(Table14[[#This Row],[BASE PRICE PER ITEM2]]*Table14[[#This Row],[TOTAL BASE STOCK QUANTITY]],"")</f>
        <v/>
      </c>
      <c r="X108" s="39" t="str">
        <f>IFERROR(Table14[[#This Row],[LAST SALE PRICE PER ITEM]]*Table14[[#This Row],[TOTAL BASE STOCK QUANTITY]], "")</f>
        <v/>
      </c>
      <c r="Y108" s="44" t="str">
        <f>IF(O108="",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8" s="39" t="str">
        <f>IFERROR(Table14[[#This Row],[SALE PRICE PER ITEM]]*Table14[[#This Row],[TOTAL REMAINING STOCK QUANTITY]],"")</f>
        <v/>
      </c>
      <c r="AH108" s="41"/>
    </row>
    <row r="109" spans="2:34" ht="18.600000000000001" thickBot="1" x14ac:dyDescent="0.3">
      <c r="B109" s="34" t="s">
        <v>573</v>
      </c>
      <c r="C109" s="42"/>
      <c r="D109" s="83" t="str">
        <f>IF(Table14[[#This Row],[TOTAL BASE STOCK QUANTITY]]= "", "", IF(Table14[[#This Row],[TOTAL BASE STOCK QUANTITY]] &lt;1,"Out of Stock","Avaliable"))</f>
        <v/>
      </c>
      <c r="E109" s="36"/>
      <c r="F109" s="36"/>
      <c r="G109" s="42"/>
      <c r="H109" s="91"/>
      <c r="I109" s="98"/>
      <c r="J109" s="117"/>
      <c r="K10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09" s="72" t="str">
        <f>IFERROR(IF(NOT(ISBLANK(Table14[[#This Row],[BASE PRICE PER ITEM2]])), Table14[[#This Row],[BASE PRICE PER ITEM2]] + $M$2, ""), "")</f>
        <v/>
      </c>
      <c r="M109" s="111"/>
      <c r="N10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09" s="43"/>
      <c r="P109" s="43"/>
      <c r="Q109" s="43"/>
      <c r="R109" s="43"/>
      <c r="S109" s="43"/>
      <c r="T109" s="43"/>
      <c r="U109" s="43"/>
      <c r="V10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09" s="39" t="str">
        <f>IFERROR(Table14[[#This Row],[BASE PRICE PER ITEM2]]*Table14[[#This Row],[TOTAL BASE STOCK QUANTITY]],"")</f>
        <v/>
      </c>
      <c r="X109" s="39" t="str">
        <f>IFERROR(Table14[[#This Row],[LAST SALE PRICE PER ITEM]]*Table14[[#This Row],[TOTAL BASE STOCK QUANTITY]], "")</f>
        <v/>
      </c>
      <c r="Y109" s="44" t="str">
        <f>IF(O109="",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0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0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0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0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0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0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0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09" s="39" t="str">
        <f>IFERROR(Table14[[#This Row],[SALE PRICE PER ITEM]]*Table14[[#This Row],[TOTAL REMAINING STOCK QUANTITY]],"")</f>
        <v/>
      </c>
      <c r="AH109" s="41"/>
    </row>
    <row r="110" spans="2:34" ht="18.600000000000001" thickBot="1" x14ac:dyDescent="0.3">
      <c r="B110" s="34" t="s">
        <v>574</v>
      </c>
      <c r="C110" s="42"/>
      <c r="D110" s="83" t="str">
        <f>IF(Table14[[#This Row],[TOTAL BASE STOCK QUANTITY]]= "", "", IF(Table14[[#This Row],[TOTAL BASE STOCK QUANTITY]] &lt;1,"Out of Stock","Avaliable"))</f>
        <v/>
      </c>
      <c r="E110" s="36"/>
      <c r="F110" s="36"/>
      <c r="G110" s="42"/>
      <c r="H110" s="91"/>
      <c r="I110" s="98"/>
      <c r="J110" s="117"/>
      <c r="K11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0" s="72" t="str">
        <f>IFERROR(IF(NOT(ISBLANK(Table14[[#This Row],[BASE PRICE PER ITEM2]])), Table14[[#This Row],[BASE PRICE PER ITEM2]] + $M$2, ""), "")</f>
        <v/>
      </c>
      <c r="M110" s="111"/>
      <c r="N11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0" s="43"/>
      <c r="P110" s="43"/>
      <c r="Q110" s="43"/>
      <c r="R110" s="43"/>
      <c r="S110" s="43"/>
      <c r="T110" s="43"/>
      <c r="U110" s="43"/>
      <c r="V11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0" s="39" t="str">
        <f>IFERROR(Table14[[#This Row],[BASE PRICE PER ITEM2]]*Table14[[#This Row],[TOTAL BASE STOCK QUANTITY]],"")</f>
        <v/>
      </c>
      <c r="X110" s="39" t="str">
        <f>IFERROR(Table14[[#This Row],[LAST SALE PRICE PER ITEM]]*Table14[[#This Row],[TOTAL BASE STOCK QUANTITY]], "")</f>
        <v/>
      </c>
      <c r="Y110" s="44" t="str">
        <f>IF(O110="",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0" s="39" t="str">
        <f>IFERROR(Table14[[#This Row],[SALE PRICE PER ITEM]]*Table14[[#This Row],[TOTAL REMAINING STOCK QUANTITY]],"")</f>
        <v/>
      </c>
      <c r="AH110" s="41"/>
    </row>
    <row r="111" spans="2:34" ht="18.600000000000001" thickBot="1" x14ac:dyDescent="0.3">
      <c r="B111" s="34" t="s">
        <v>575</v>
      </c>
      <c r="C111" s="42"/>
      <c r="D111" s="83" t="str">
        <f>IF(Table14[[#This Row],[TOTAL BASE STOCK QUANTITY]]= "", "", IF(Table14[[#This Row],[TOTAL BASE STOCK QUANTITY]] &lt;1,"Out of Stock","Avaliable"))</f>
        <v/>
      </c>
      <c r="E111" s="36"/>
      <c r="F111" s="36"/>
      <c r="G111" s="42"/>
      <c r="H111" s="91"/>
      <c r="I111" s="98"/>
      <c r="J111" s="117"/>
      <c r="K11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1" s="72" t="str">
        <f>IFERROR(IF(NOT(ISBLANK(Table14[[#This Row],[BASE PRICE PER ITEM2]])), Table14[[#This Row],[BASE PRICE PER ITEM2]] + $M$2, ""), "")</f>
        <v/>
      </c>
      <c r="M111" s="111"/>
      <c r="N11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1" s="43"/>
      <c r="P111" s="43"/>
      <c r="Q111" s="43"/>
      <c r="R111" s="43"/>
      <c r="S111" s="43"/>
      <c r="T111" s="43"/>
      <c r="U111" s="43"/>
      <c r="V11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1" s="39" t="str">
        <f>IFERROR(Table14[[#This Row],[BASE PRICE PER ITEM2]]*Table14[[#This Row],[TOTAL BASE STOCK QUANTITY]],"")</f>
        <v/>
      </c>
      <c r="X111" s="39" t="str">
        <f>IFERROR(Table14[[#This Row],[LAST SALE PRICE PER ITEM]]*Table14[[#This Row],[TOTAL BASE STOCK QUANTITY]], "")</f>
        <v/>
      </c>
      <c r="Y111" s="44" t="str">
        <f>IF(O111="",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1" s="39" t="str">
        <f>IFERROR(Table14[[#This Row],[SALE PRICE PER ITEM]]*Table14[[#This Row],[TOTAL REMAINING STOCK QUANTITY]],"")</f>
        <v/>
      </c>
      <c r="AH111" s="41"/>
    </row>
    <row r="112" spans="2:34" ht="18.600000000000001" thickBot="1" x14ac:dyDescent="0.3">
      <c r="B112" s="34" t="s">
        <v>576</v>
      </c>
      <c r="C112" s="42"/>
      <c r="D112" s="83" t="str">
        <f>IF(Table14[[#This Row],[TOTAL BASE STOCK QUANTITY]]= "", "", IF(Table14[[#This Row],[TOTAL BASE STOCK QUANTITY]] &lt;1,"Out of Stock","Avaliable"))</f>
        <v/>
      </c>
      <c r="E112" s="36"/>
      <c r="F112" s="36"/>
      <c r="G112" s="42"/>
      <c r="H112" s="91"/>
      <c r="I112" s="98"/>
      <c r="J112" s="117"/>
      <c r="K11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2" s="72" t="str">
        <f>IFERROR(IF(NOT(ISBLANK(Table14[[#This Row],[BASE PRICE PER ITEM2]])), Table14[[#This Row],[BASE PRICE PER ITEM2]] + $M$2, ""), "")</f>
        <v/>
      </c>
      <c r="M112" s="111"/>
      <c r="N11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2" s="43"/>
      <c r="P112" s="43"/>
      <c r="Q112" s="43"/>
      <c r="R112" s="43"/>
      <c r="S112" s="43"/>
      <c r="T112" s="43"/>
      <c r="U112" s="43"/>
      <c r="V11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2" s="39" t="str">
        <f>IFERROR(Table14[[#This Row],[BASE PRICE PER ITEM2]]*Table14[[#This Row],[TOTAL BASE STOCK QUANTITY]],"")</f>
        <v/>
      </c>
      <c r="X112" s="39" t="str">
        <f>IFERROR(Table14[[#This Row],[LAST SALE PRICE PER ITEM]]*Table14[[#This Row],[TOTAL BASE STOCK QUANTITY]], "")</f>
        <v/>
      </c>
      <c r="Y112" s="44" t="str">
        <f>IF(O112="",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2" s="39" t="str">
        <f>IFERROR(Table14[[#This Row],[SALE PRICE PER ITEM]]*Table14[[#This Row],[TOTAL REMAINING STOCK QUANTITY]],"")</f>
        <v/>
      </c>
      <c r="AH112" s="41"/>
    </row>
    <row r="113" spans="2:34" ht="18.600000000000001" thickBot="1" x14ac:dyDescent="0.3">
      <c r="B113" s="34" t="s">
        <v>577</v>
      </c>
      <c r="C113" s="42"/>
      <c r="D113" s="83" t="str">
        <f>IF(Table14[[#This Row],[TOTAL BASE STOCK QUANTITY]]= "", "", IF(Table14[[#This Row],[TOTAL BASE STOCK QUANTITY]] &lt;1,"Out of Stock","Avaliable"))</f>
        <v/>
      </c>
      <c r="E113" s="36"/>
      <c r="F113" s="36"/>
      <c r="G113" s="42"/>
      <c r="H113" s="91"/>
      <c r="I113" s="98"/>
      <c r="J113" s="117"/>
      <c r="K11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3" s="72" t="str">
        <f>IFERROR(IF(NOT(ISBLANK(Table14[[#This Row],[BASE PRICE PER ITEM2]])), Table14[[#This Row],[BASE PRICE PER ITEM2]] + $M$2, ""), "")</f>
        <v/>
      </c>
      <c r="M113" s="111"/>
      <c r="N11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3" s="43"/>
      <c r="P113" s="43"/>
      <c r="Q113" s="43"/>
      <c r="R113" s="43"/>
      <c r="S113" s="43"/>
      <c r="T113" s="43"/>
      <c r="U113" s="43"/>
      <c r="V11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3" s="39" t="str">
        <f>IFERROR(Table14[[#This Row],[BASE PRICE PER ITEM2]]*Table14[[#This Row],[TOTAL BASE STOCK QUANTITY]],"")</f>
        <v/>
      </c>
      <c r="X113" s="39" t="str">
        <f>IFERROR(Table14[[#This Row],[LAST SALE PRICE PER ITEM]]*Table14[[#This Row],[TOTAL BASE STOCK QUANTITY]], "")</f>
        <v/>
      </c>
      <c r="Y113" s="44" t="str">
        <f>IF(O113="",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3" s="39" t="str">
        <f>IFERROR(Table14[[#This Row],[SALE PRICE PER ITEM]]*Table14[[#This Row],[TOTAL REMAINING STOCK QUANTITY]],"")</f>
        <v/>
      </c>
      <c r="AH113" s="41"/>
    </row>
    <row r="114" spans="2:34" ht="18.600000000000001" thickBot="1" x14ac:dyDescent="0.3">
      <c r="B114" s="34" t="s">
        <v>578</v>
      </c>
      <c r="C114" s="42"/>
      <c r="D114" s="83" t="str">
        <f>IF(Table14[[#This Row],[TOTAL BASE STOCK QUANTITY]]= "", "", IF(Table14[[#This Row],[TOTAL BASE STOCK QUANTITY]] &lt;1,"Out of Stock","Avaliable"))</f>
        <v/>
      </c>
      <c r="E114" s="36"/>
      <c r="F114" s="36"/>
      <c r="G114" s="42"/>
      <c r="H114" s="91"/>
      <c r="I114" s="98"/>
      <c r="J114" s="117"/>
      <c r="K11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4" s="72" t="str">
        <f>IFERROR(IF(NOT(ISBLANK(Table14[[#This Row],[BASE PRICE PER ITEM2]])), Table14[[#This Row],[BASE PRICE PER ITEM2]] + $M$2, ""), "")</f>
        <v/>
      </c>
      <c r="M114" s="111"/>
      <c r="N11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4" s="43"/>
      <c r="P114" s="43"/>
      <c r="Q114" s="43"/>
      <c r="R114" s="43"/>
      <c r="S114" s="43"/>
      <c r="T114" s="43"/>
      <c r="U114" s="43"/>
      <c r="V11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4" s="39" t="str">
        <f>IFERROR(Table14[[#This Row],[BASE PRICE PER ITEM2]]*Table14[[#This Row],[TOTAL BASE STOCK QUANTITY]],"")</f>
        <v/>
      </c>
      <c r="X114" s="39" t="str">
        <f>IFERROR(Table14[[#This Row],[LAST SALE PRICE PER ITEM]]*Table14[[#This Row],[TOTAL BASE STOCK QUANTITY]], "")</f>
        <v/>
      </c>
      <c r="Y114" s="44" t="str">
        <f>IF(O114="",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4" s="39" t="str">
        <f>IFERROR(Table14[[#This Row],[SALE PRICE PER ITEM]]*Table14[[#This Row],[TOTAL REMAINING STOCK QUANTITY]],"")</f>
        <v/>
      </c>
      <c r="AH114" s="41"/>
    </row>
    <row r="115" spans="2:34" ht="18.600000000000001" thickBot="1" x14ac:dyDescent="0.3">
      <c r="B115" s="34" t="s">
        <v>579</v>
      </c>
      <c r="C115" s="42"/>
      <c r="D115" s="83" t="str">
        <f>IF(Table14[[#This Row],[TOTAL BASE STOCK QUANTITY]]= "", "", IF(Table14[[#This Row],[TOTAL BASE STOCK QUANTITY]] &lt;1,"Out of Stock","Avaliable"))</f>
        <v/>
      </c>
      <c r="E115" s="36"/>
      <c r="F115" s="36"/>
      <c r="G115" s="42"/>
      <c r="H115" s="91"/>
      <c r="I115" s="98"/>
      <c r="J115" s="117"/>
      <c r="K11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5" s="72" t="str">
        <f>IFERROR(IF(NOT(ISBLANK(Table14[[#This Row],[BASE PRICE PER ITEM2]])), Table14[[#This Row],[BASE PRICE PER ITEM2]] + $M$2, ""), "")</f>
        <v/>
      </c>
      <c r="M115" s="111"/>
      <c r="N11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5" s="43"/>
      <c r="P115" s="43"/>
      <c r="Q115" s="43"/>
      <c r="R115" s="43"/>
      <c r="S115" s="43"/>
      <c r="T115" s="43"/>
      <c r="U115" s="43"/>
      <c r="V11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5" s="39" t="str">
        <f>IFERROR(Table14[[#This Row],[BASE PRICE PER ITEM2]]*Table14[[#This Row],[TOTAL BASE STOCK QUANTITY]],"")</f>
        <v/>
      </c>
      <c r="X115" s="39" t="str">
        <f>IFERROR(Table14[[#This Row],[LAST SALE PRICE PER ITEM]]*Table14[[#This Row],[TOTAL BASE STOCK QUANTITY]], "")</f>
        <v/>
      </c>
      <c r="Y115" s="44" t="str">
        <f>IF(O115="",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5" s="39" t="str">
        <f>IFERROR(Table14[[#This Row],[SALE PRICE PER ITEM]]*Table14[[#This Row],[TOTAL REMAINING STOCK QUANTITY]],"")</f>
        <v/>
      </c>
      <c r="AH115" s="41"/>
    </row>
    <row r="116" spans="2:34" ht="18.600000000000001" thickBot="1" x14ac:dyDescent="0.3">
      <c r="B116" s="34" t="s">
        <v>580</v>
      </c>
      <c r="C116" s="42"/>
      <c r="D116" s="83" t="str">
        <f>IF(Table14[[#This Row],[TOTAL BASE STOCK QUANTITY]]= "", "", IF(Table14[[#This Row],[TOTAL BASE STOCK QUANTITY]] &lt;1,"Out of Stock","Avaliable"))</f>
        <v/>
      </c>
      <c r="E116" s="36"/>
      <c r="F116" s="36"/>
      <c r="G116" s="42"/>
      <c r="H116" s="91"/>
      <c r="I116" s="98"/>
      <c r="J116" s="117"/>
      <c r="K11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6" s="72" t="str">
        <f>IFERROR(IF(NOT(ISBLANK(Table14[[#This Row],[BASE PRICE PER ITEM2]])), Table14[[#This Row],[BASE PRICE PER ITEM2]] + $M$2, ""), "")</f>
        <v/>
      </c>
      <c r="M116" s="111"/>
      <c r="N11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6" s="43"/>
      <c r="P116" s="43"/>
      <c r="Q116" s="43"/>
      <c r="R116" s="43"/>
      <c r="S116" s="43"/>
      <c r="T116" s="43"/>
      <c r="U116" s="43"/>
      <c r="V11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6" s="39" t="str">
        <f>IFERROR(Table14[[#This Row],[BASE PRICE PER ITEM2]]*Table14[[#This Row],[TOTAL BASE STOCK QUANTITY]],"")</f>
        <v/>
      </c>
      <c r="X116" s="39" t="str">
        <f>IFERROR(Table14[[#This Row],[LAST SALE PRICE PER ITEM]]*Table14[[#This Row],[TOTAL BASE STOCK QUANTITY]], "")</f>
        <v/>
      </c>
      <c r="Y116" s="44" t="str">
        <f>IF(O116="",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6" s="39" t="str">
        <f>IFERROR(Table14[[#This Row],[SALE PRICE PER ITEM]]*Table14[[#This Row],[TOTAL REMAINING STOCK QUANTITY]],"")</f>
        <v/>
      </c>
      <c r="AH116" s="41"/>
    </row>
    <row r="117" spans="2:34" ht="18.600000000000001" thickBot="1" x14ac:dyDescent="0.3">
      <c r="B117" s="34" t="s">
        <v>581</v>
      </c>
      <c r="C117" s="42"/>
      <c r="D117" s="83" t="str">
        <f>IF(Table14[[#This Row],[TOTAL BASE STOCK QUANTITY]]= "", "", IF(Table14[[#This Row],[TOTAL BASE STOCK QUANTITY]] &lt;1,"Out of Stock","Avaliable"))</f>
        <v/>
      </c>
      <c r="E117" s="36"/>
      <c r="F117" s="36"/>
      <c r="G117" s="42"/>
      <c r="H117" s="91"/>
      <c r="I117" s="98"/>
      <c r="J117" s="117"/>
      <c r="K11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7" s="72" t="str">
        <f>IFERROR(IF(NOT(ISBLANK(Table14[[#This Row],[BASE PRICE PER ITEM2]])), Table14[[#This Row],[BASE PRICE PER ITEM2]] + $M$2, ""), "")</f>
        <v/>
      </c>
      <c r="M117" s="111"/>
      <c r="N11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7" s="43"/>
      <c r="P117" s="43"/>
      <c r="Q117" s="43"/>
      <c r="R117" s="43"/>
      <c r="S117" s="43"/>
      <c r="T117" s="43"/>
      <c r="U117" s="43"/>
      <c r="V11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7" s="39" t="str">
        <f>IFERROR(Table14[[#This Row],[BASE PRICE PER ITEM2]]*Table14[[#This Row],[TOTAL BASE STOCK QUANTITY]],"")</f>
        <v/>
      </c>
      <c r="X117" s="39" t="str">
        <f>IFERROR(Table14[[#This Row],[LAST SALE PRICE PER ITEM]]*Table14[[#This Row],[TOTAL BASE STOCK QUANTITY]], "")</f>
        <v/>
      </c>
      <c r="Y117" s="44" t="str">
        <f>IF(O117="",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7" s="39" t="str">
        <f>IFERROR(Table14[[#This Row],[SALE PRICE PER ITEM]]*Table14[[#This Row],[TOTAL REMAINING STOCK QUANTITY]],"")</f>
        <v/>
      </c>
      <c r="AH117" s="41"/>
    </row>
    <row r="118" spans="2:34" ht="18.600000000000001" thickBot="1" x14ac:dyDescent="0.3">
      <c r="B118" s="34" t="s">
        <v>582</v>
      </c>
      <c r="C118" s="42"/>
      <c r="D118" s="83" t="str">
        <f>IF(Table14[[#This Row],[TOTAL BASE STOCK QUANTITY]]= "", "", IF(Table14[[#This Row],[TOTAL BASE STOCK QUANTITY]] &lt;1,"Out of Stock","Avaliable"))</f>
        <v/>
      </c>
      <c r="E118" s="36"/>
      <c r="F118" s="36"/>
      <c r="G118" s="42"/>
      <c r="H118" s="91"/>
      <c r="I118" s="98"/>
      <c r="J118" s="117"/>
      <c r="K11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8" s="72" t="str">
        <f>IFERROR(IF(NOT(ISBLANK(Table14[[#This Row],[BASE PRICE PER ITEM2]])), Table14[[#This Row],[BASE PRICE PER ITEM2]] + $M$2, ""), "")</f>
        <v/>
      </c>
      <c r="M118" s="111"/>
      <c r="N11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8" s="43"/>
      <c r="P118" s="43"/>
      <c r="Q118" s="43"/>
      <c r="R118" s="43"/>
      <c r="S118" s="43"/>
      <c r="T118" s="43"/>
      <c r="U118" s="43"/>
      <c r="V11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8" s="39" t="str">
        <f>IFERROR(Table14[[#This Row],[BASE PRICE PER ITEM2]]*Table14[[#This Row],[TOTAL BASE STOCK QUANTITY]],"")</f>
        <v/>
      </c>
      <c r="X118" s="39" t="str">
        <f>IFERROR(Table14[[#This Row],[LAST SALE PRICE PER ITEM]]*Table14[[#This Row],[TOTAL BASE STOCK QUANTITY]], "")</f>
        <v/>
      </c>
      <c r="Y118" s="44" t="str">
        <f>IF(O118="",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8" s="39" t="str">
        <f>IFERROR(Table14[[#This Row],[SALE PRICE PER ITEM]]*Table14[[#This Row],[TOTAL REMAINING STOCK QUANTITY]],"")</f>
        <v/>
      </c>
      <c r="AH118" s="41"/>
    </row>
    <row r="119" spans="2:34" ht="18.600000000000001" thickBot="1" x14ac:dyDescent="0.3">
      <c r="B119" s="34" t="s">
        <v>583</v>
      </c>
      <c r="C119" s="42"/>
      <c r="D119" s="83" t="str">
        <f>IF(Table14[[#This Row],[TOTAL BASE STOCK QUANTITY]]= "", "", IF(Table14[[#This Row],[TOTAL BASE STOCK QUANTITY]] &lt;1,"Out of Stock","Avaliable"))</f>
        <v/>
      </c>
      <c r="E119" s="36"/>
      <c r="F119" s="36"/>
      <c r="G119" s="42"/>
      <c r="H119" s="91"/>
      <c r="I119" s="98"/>
      <c r="J119" s="117"/>
      <c r="K11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19" s="72" t="str">
        <f>IFERROR(IF(NOT(ISBLANK(Table14[[#This Row],[BASE PRICE PER ITEM2]])), Table14[[#This Row],[BASE PRICE PER ITEM2]] + $M$2, ""), "")</f>
        <v/>
      </c>
      <c r="M119" s="111"/>
      <c r="N11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19" s="43"/>
      <c r="P119" s="43"/>
      <c r="Q119" s="43"/>
      <c r="R119" s="43"/>
      <c r="S119" s="43"/>
      <c r="T119" s="43"/>
      <c r="U119" s="43"/>
      <c r="V11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19" s="39" t="str">
        <f>IFERROR(Table14[[#This Row],[BASE PRICE PER ITEM2]]*Table14[[#This Row],[TOTAL BASE STOCK QUANTITY]],"")</f>
        <v/>
      </c>
      <c r="X119" s="39" t="str">
        <f>IFERROR(Table14[[#This Row],[LAST SALE PRICE PER ITEM]]*Table14[[#This Row],[TOTAL BASE STOCK QUANTITY]], "")</f>
        <v/>
      </c>
      <c r="Y119" s="44" t="str">
        <f>IF(O119="",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1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1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1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1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1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1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1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19" s="39" t="str">
        <f>IFERROR(Table14[[#This Row],[SALE PRICE PER ITEM]]*Table14[[#This Row],[TOTAL REMAINING STOCK QUANTITY]],"")</f>
        <v/>
      </c>
      <c r="AH119" s="41"/>
    </row>
    <row r="120" spans="2:34" ht="18.600000000000001" thickBot="1" x14ac:dyDescent="0.3">
      <c r="B120" s="34" t="s">
        <v>584</v>
      </c>
      <c r="C120" s="42"/>
      <c r="D120" s="83" t="str">
        <f>IF(Table14[[#This Row],[TOTAL BASE STOCK QUANTITY]]= "", "", IF(Table14[[#This Row],[TOTAL BASE STOCK QUANTITY]] &lt;1,"Out of Stock","Avaliable"))</f>
        <v/>
      </c>
      <c r="E120" s="36"/>
      <c r="F120" s="36"/>
      <c r="G120" s="42"/>
      <c r="H120" s="91"/>
      <c r="I120" s="98"/>
      <c r="J120" s="117"/>
      <c r="K12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0" s="72" t="str">
        <f>IFERROR(IF(NOT(ISBLANK(Table14[[#This Row],[BASE PRICE PER ITEM2]])), Table14[[#This Row],[BASE PRICE PER ITEM2]] + $M$2, ""), "")</f>
        <v/>
      </c>
      <c r="M120" s="111"/>
      <c r="N12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0" s="43"/>
      <c r="P120" s="43"/>
      <c r="Q120" s="43"/>
      <c r="R120" s="43"/>
      <c r="S120" s="43"/>
      <c r="T120" s="43"/>
      <c r="U120" s="43"/>
      <c r="V12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0" s="39" t="str">
        <f>IFERROR(Table14[[#This Row],[BASE PRICE PER ITEM2]]*Table14[[#This Row],[TOTAL BASE STOCK QUANTITY]],"")</f>
        <v/>
      </c>
      <c r="X120" s="39" t="str">
        <f>IFERROR(Table14[[#This Row],[LAST SALE PRICE PER ITEM]]*Table14[[#This Row],[TOTAL BASE STOCK QUANTITY]], "")</f>
        <v/>
      </c>
      <c r="Y120" s="44" t="str">
        <f>IF(O120="",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0" s="39" t="str">
        <f>IFERROR(Table14[[#This Row],[SALE PRICE PER ITEM]]*Table14[[#This Row],[TOTAL REMAINING STOCK QUANTITY]],"")</f>
        <v/>
      </c>
      <c r="AH120" s="41"/>
    </row>
    <row r="121" spans="2:34" ht="18.600000000000001" thickBot="1" x14ac:dyDescent="0.3">
      <c r="B121" s="34" t="s">
        <v>585</v>
      </c>
      <c r="C121" s="42"/>
      <c r="D121" s="83" t="str">
        <f>IF(Table14[[#This Row],[TOTAL BASE STOCK QUANTITY]]= "", "", IF(Table14[[#This Row],[TOTAL BASE STOCK QUANTITY]] &lt;1,"Out of Stock","Avaliable"))</f>
        <v/>
      </c>
      <c r="E121" s="36"/>
      <c r="F121" s="36"/>
      <c r="G121" s="42"/>
      <c r="H121" s="91"/>
      <c r="I121" s="98"/>
      <c r="J121" s="117"/>
      <c r="K12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1" s="72" t="str">
        <f>IFERROR(IF(NOT(ISBLANK(Table14[[#This Row],[BASE PRICE PER ITEM2]])), Table14[[#This Row],[BASE PRICE PER ITEM2]] + $M$2, ""), "")</f>
        <v/>
      </c>
      <c r="M121" s="111"/>
      <c r="N12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1" s="43"/>
      <c r="P121" s="43"/>
      <c r="Q121" s="43"/>
      <c r="R121" s="43"/>
      <c r="S121" s="43"/>
      <c r="T121" s="43"/>
      <c r="U121" s="43"/>
      <c r="V12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1" s="39" t="str">
        <f>IFERROR(Table14[[#This Row],[BASE PRICE PER ITEM2]]*Table14[[#This Row],[TOTAL BASE STOCK QUANTITY]],"")</f>
        <v/>
      </c>
      <c r="X121" s="39" t="str">
        <f>IFERROR(Table14[[#This Row],[LAST SALE PRICE PER ITEM]]*Table14[[#This Row],[TOTAL BASE STOCK QUANTITY]], "")</f>
        <v/>
      </c>
      <c r="Y121" s="44" t="str">
        <f>IF(O121="",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1" s="39" t="str">
        <f>IFERROR(Table14[[#This Row],[SALE PRICE PER ITEM]]*Table14[[#This Row],[TOTAL REMAINING STOCK QUANTITY]],"")</f>
        <v/>
      </c>
      <c r="AH121" s="41"/>
    </row>
    <row r="122" spans="2:34" ht="18.600000000000001" thickBot="1" x14ac:dyDescent="0.3">
      <c r="B122" s="34" t="s">
        <v>586</v>
      </c>
      <c r="C122" s="42"/>
      <c r="D122" s="83" t="str">
        <f>IF(Table14[[#This Row],[TOTAL BASE STOCK QUANTITY]]= "", "", IF(Table14[[#This Row],[TOTAL BASE STOCK QUANTITY]] &lt;1,"Out of Stock","Avaliable"))</f>
        <v/>
      </c>
      <c r="E122" s="36"/>
      <c r="F122" s="36"/>
      <c r="G122" s="42"/>
      <c r="H122" s="91"/>
      <c r="I122" s="98"/>
      <c r="J122" s="117"/>
      <c r="K12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2" s="72" t="str">
        <f>IFERROR(IF(NOT(ISBLANK(Table14[[#This Row],[BASE PRICE PER ITEM2]])), Table14[[#This Row],[BASE PRICE PER ITEM2]] + $M$2, ""), "")</f>
        <v/>
      </c>
      <c r="M122" s="111"/>
      <c r="N12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2" s="43"/>
      <c r="P122" s="43"/>
      <c r="Q122" s="43"/>
      <c r="R122" s="43"/>
      <c r="S122" s="43"/>
      <c r="T122" s="43"/>
      <c r="U122" s="43"/>
      <c r="V12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2" s="39" t="str">
        <f>IFERROR(Table14[[#This Row],[BASE PRICE PER ITEM2]]*Table14[[#This Row],[TOTAL BASE STOCK QUANTITY]],"")</f>
        <v/>
      </c>
      <c r="X122" s="39" t="str">
        <f>IFERROR(Table14[[#This Row],[LAST SALE PRICE PER ITEM]]*Table14[[#This Row],[TOTAL BASE STOCK QUANTITY]], "")</f>
        <v/>
      </c>
      <c r="Y122" s="44" t="str">
        <f>IF(O122="",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2" s="39" t="str">
        <f>IFERROR(Table14[[#This Row],[SALE PRICE PER ITEM]]*Table14[[#This Row],[TOTAL REMAINING STOCK QUANTITY]],"")</f>
        <v/>
      </c>
      <c r="AH122" s="41"/>
    </row>
    <row r="123" spans="2:34" ht="18.600000000000001" thickBot="1" x14ac:dyDescent="0.3">
      <c r="B123" s="34" t="s">
        <v>587</v>
      </c>
      <c r="C123" s="42"/>
      <c r="D123" s="83" t="str">
        <f>IF(Table14[[#This Row],[TOTAL BASE STOCK QUANTITY]]= "", "", IF(Table14[[#This Row],[TOTAL BASE STOCK QUANTITY]] &lt;1,"Out of Stock","Avaliable"))</f>
        <v/>
      </c>
      <c r="E123" s="36"/>
      <c r="F123" s="36"/>
      <c r="G123" s="42"/>
      <c r="H123" s="91"/>
      <c r="I123" s="98"/>
      <c r="J123" s="117"/>
      <c r="K12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3" s="72" t="str">
        <f>IFERROR(IF(NOT(ISBLANK(Table14[[#This Row],[BASE PRICE PER ITEM2]])), Table14[[#This Row],[BASE PRICE PER ITEM2]] + $M$2, ""), "")</f>
        <v/>
      </c>
      <c r="M123" s="111"/>
      <c r="N12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3" s="43"/>
      <c r="P123" s="43"/>
      <c r="Q123" s="43"/>
      <c r="R123" s="43"/>
      <c r="S123" s="43"/>
      <c r="T123" s="43"/>
      <c r="U123" s="43"/>
      <c r="V12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3" s="39" t="str">
        <f>IFERROR(Table14[[#This Row],[BASE PRICE PER ITEM2]]*Table14[[#This Row],[TOTAL BASE STOCK QUANTITY]],"")</f>
        <v/>
      </c>
      <c r="X123" s="39" t="str">
        <f>IFERROR(Table14[[#This Row],[LAST SALE PRICE PER ITEM]]*Table14[[#This Row],[TOTAL BASE STOCK QUANTITY]], "")</f>
        <v/>
      </c>
      <c r="Y123" s="44" t="str">
        <f>IF(O123="",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3" s="39" t="str">
        <f>IFERROR(Table14[[#This Row],[SALE PRICE PER ITEM]]*Table14[[#This Row],[TOTAL REMAINING STOCK QUANTITY]],"")</f>
        <v/>
      </c>
      <c r="AH123" s="41"/>
    </row>
    <row r="124" spans="2:34" ht="18.600000000000001" thickBot="1" x14ac:dyDescent="0.3">
      <c r="B124" s="34" t="s">
        <v>588</v>
      </c>
      <c r="C124" s="42"/>
      <c r="D124" s="83" t="str">
        <f>IF(Table14[[#This Row],[TOTAL BASE STOCK QUANTITY]]= "", "", IF(Table14[[#This Row],[TOTAL BASE STOCK QUANTITY]] &lt;1,"Out of Stock","Avaliable"))</f>
        <v/>
      </c>
      <c r="E124" s="36"/>
      <c r="F124" s="36"/>
      <c r="G124" s="42"/>
      <c r="H124" s="91"/>
      <c r="I124" s="98"/>
      <c r="J124" s="117"/>
      <c r="K12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4" s="72" t="str">
        <f>IFERROR(IF(NOT(ISBLANK(Table14[[#This Row],[BASE PRICE PER ITEM2]])), Table14[[#This Row],[BASE PRICE PER ITEM2]] + $M$2, ""), "")</f>
        <v/>
      </c>
      <c r="M124" s="111"/>
      <c r="N12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4" s="43"/>
      <c r="P124" s="43"/>
      <c r="Q124" s="43"/>
      <c r="R124" s="43"/>
      <c r="S124" s="43"/>
      <c r="T124" s="43"/>
      <c r="U124" s="43"/>
      <c r="V12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4" s="39" t="str">
        <f>IFERROR(Table14[[#This Row],[BASE PRICE PER ITEM2]]*Table14[[#This Row],[TOTAL BASE STOCK QUANTITY]],"")</f>
        <v/>
      </c>
      <c r="X124" s="39" t="str">
        <f>IFERROR(Table14[[#This Row],[LAST SALE PRICE PER ITEM]]*Table14[[#This Row],[TOTAL BASE STOCK QUANTITY]], "")</f>
        <v/>
      </c>
      <c r="Y124" s="44" t="str">
        <f>IF(O124="",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4" s="39" t="str">
        <f>IFERROR(Table14[[#This Row],[SALE PRICE PER ITEM]]*Table14[[#This Row],[TOTAL REMAINING STOCK QUANTITY]],"")</f>
        <v/>
      </c>
      <c r="AH124" s="41"/>
    </row>
    <row r="125" spans="2:34" ht="18.600000000000001" thickBot="1" x14ac:dyDescent="0.3">
      <c r="B125" s="34" t="s">
        <v>589</v>
      </c>
      <c r="C125" s="42"/>
      <c r="D125" s="83" t="str">
        <f>IF(Table14[[#This Row],[TOTAL BASE STOCK QUANTITY]]= "", "", IF(Table14[[#This Row],[TOTAL BASE STOCK QUANTITY]] &lt;1,"Out of Stock","Avaliable"))</f>
        <v/>
      </c>
      <c r="E125" s="36"/>
      <c r="F125" s="36"/>
      <c r="G125" s="42"/>
      <c r="H125" s="91"/>
      <c r="I125" s="98"/>
      <c r="J125" s="117"/>
      <c r="K12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5" s="72" t="str">
        <f>IFERROR(IF(NOT(ISBLANK(Table14[[#This Row],[BASE PRICE PER ITEM2]])), Table14[[#This Row],[BASE PRICE PER ITEM2]] + $M$2, ""), "")</f>
        <v/>
      </c>
      <c r="M125" s="111"/>
      <c r="N12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5" s="43"/>
      <c r="P125" s="43"/>
      <c r="Q125" s="43"/>
      <c r="R125" s="43"/>
      <c r="S125" s="43"/>
      <c r="T125" s="43"/>
      <c r="U125" s="43"/>
      <c r="V12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5" s="39" t="str">
        <f>IFERROR(Table14[[#This Row],[BASE PRICE PER ITEM2]]*Table14[[#This Row],[TOTAL BASE STOCK QUANTITY]],"")</f>
        <v/>
      </c>
      <c r="X125" s="39" t="str">
        <f>IFERROR(Table14[[#This Row],[LAST SALE PRICE PER ITEM]]*Table14[[#This Row],[TOTAL BASE STOCK QUANTITY]], "")</f>
        <v/>
      </c>
      <c r="Y125" s="44" t="str">
        <f>IF(O125="",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5" s="39" t="str">
        <f>IFERROR(Table14[[#This Row],[SALE PRICE PER ITEM]]*Table14[[#This Row],[TOTAL REMAINING STOCK QUANTITY]],"")</f>
        <v/>
      </c>
      <c r="AH125" s="41"/>
    </row>
    <row r="126" spans="2:34" ht="18.600000000000001" thickBot="1" x14ac:dyDescent="0.3">
      <c r="B126" s="34" t="s">
        <v>590</v>
      </c>
      <c r="C126" s="42"/>
      <c r="D126" s="83" t="str">
        <f>IF(Table14[[#This Row],[TOTAL BASE STOCK QUANTITY]]= "", "", IF(Table14[[#This Row],[TOTAL BASE STOCK QUANTITY]] &lt;1,"Out of Stock","Avaliable"))</f>
        <v/>
      </c>
      <c r="E126" s="36"/>
      <c r="F126" s="36"/>
      <c r="G126" s="42"/>
      <c r="H126" s="91"/>
      <c r="I126" s="98"/>
      <c r="J126" s="117"/>
      <c r="K12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6" s="72" t="str">
        <f>IFERROR(IF(NOT(ISBLANK(Table14[[#This Row],[BASE PRICE PER ITEM2]])), Table14[[#This Row],[BASE PRICE PER ITEM2]] + $M$2, ""), "")</f>
        <v/>
      </c>
      <c r="M126" s="111"/>
      <c r="N12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6" s="43"/>
      <c r="P126" s="43"/>
      <c r="Q126" s="43"/>
      <c r="R126" s="43"/>
      <c r="S126" s="43"/>
      <c r="T126" s="43"/>
      <c r="U126" s="43"/>
      <c r="V12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6" s="39" t="str">
        <f>IFERROR(Table14[[#This Row],[BASE PRICE PER ITEM2]]*Table14[[#This Row],[TOTAL BASE STOCK QUANTITY]],"")</f>
        <v/>
      </c>
      <c r="X126" s="39" t="str">
        <f>IFERROR(Table14[[#This Row],[LAST SALE PRICE PER ITEM]]*Table14[[#This Row],[TOTAL BASE STOCK QUANTITY]], "")</f>
        <v/>
      </c>
      <c r="Y126" s="44" t="str">
        <f>IF(O126="",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6" s="39" t="str">
        <f>IFERROR(Table14[[#This Row],[SALE PRICE PER ITEM]]*Table14[[#This Row],[TOTAL REMAINING STOCK QUANTITY]],"")</f>
        <v/>
      </c>
      <c r="AH126" s="41"/>
    </row>
    <row r="127" spans="2:34" ht="18.600000000000001" thickBot="1" x14ac:dyDescent="0.3">
      <c r="B127" s="34" t="s">
        <v>591</v>
      </c>
      <c r="C127" s="42"/>
      <c r="D127" s="83" t="str">
        <f>IF(Table14[[#This Row],[TOTAL BASE STOCK QUANTITY]]= "", "", IF(Table14[[#This Row],[TOTAL BASE STOCK QUANTITY]] &lt;1,"Out of Stock","Avaliable"))</f>
        <v/>
      </c>
      <c r="E127" s="36"/>
      <c r="F127" s="36"/>
      <c r="G127" s="42"/>
      <c r="H127" s="91"/>
      <c r="I127" s="98"/>
      <c r="J127" s="117"/>
      <c r="K12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7" s="72" t="str">
        <f>IFERROR(IF(NOT(ISBLANK(Table14[[#This Row],[BASE PRICE PER ITEM2]])), Table14[[#This Row],[BASE PRICE PER ITEM2]] + $M$2, ""), "")</f>
        <v/>
      </c>
      <c r="M127" s="111"/>
      <c r="N12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7" s="43"/>
      <c r="P127" s="43"/>
      <c r="Q127" s="43"/>
      <c r="R127" s="43"/>
      <c r="S127" s="43"/>
      <c r="T127" s="43"/>
      <c r="U127" s="43"/>
      <c r="V12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7" s="39" t="str">
        <f>IFERROR(Table14[[#This Row],[BASE PRICE PER ITEM2]]*Table14[[#This Row],[TOTAL BASE STOCK QUANTITY]],"")</f>
        <v/>
      </c>
      <c r="X127" s="39" t="str">
        <f>IFERROR(Table14[[#This Row],[LAST SALE PRICE PER ITEM]]*Table14[[#This Row],[TOTAL BASE STOCK QUANTITY]], "")</f>
        <v/>
      </c>
      <c r="Y127" s="44" t="str">
        <f>IF(O127="",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7" s="39" t="str">
        <f>IFERROR(Table14[[#This Row],[SALE PRICE PER ITEM]]*Table14[[#This Row],[TOTAL REMAINING STOCK QUANTITY]],"")</f>
        <v/>
      </c>
      <c r="AH127" s="41"/>
    </row>
    <row r="128" spans="2:34" ht="18.600000000000001" thickBot="1" x14ac:dyDescent="0.3">
      <c r="B128" s="34" t="s">
        <v>592</v>
      </c>
      <c r="C128" s="42"/>
      <c r="D128" s="83" t="str">
        <f>IF(Table14[[#This Row],[TOTAL BASE STOCK QUANTITY]]= "", "", IF(Table14[[#This Row],[TOTAL BASE STOCK QUANTITY]] &lt;1,"Out of Stock","Avaliable"))</f>
        <v/>
      </c>
      <c r="E128" s="36"/>
      <c r="F128" s="36"/>
      <c r="G128" s="42"/>
      <c r="H128" s="91"/>
      <c r="I128" s="98"/>
      <c r="J128" s="117"/>
      <c r="K12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8" s="72" t="str">
        <f>IFERROR(IF(NOT(ISBLANK(Table14[[#This Row],[BASE PRICE PER ITEM2]])), Table14[[#This Row],[BASE PRICE PER ITEM2]] + $M$2, ""), "")</f>
        <v/>
      </c>
      <c r="M128" s="111"/>
      <c r="N12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8" s="43"/>
      <c r="P128" s="43"/>
      <c r="Q128" s="43"/>
      <c r="R128" s="43"/>
      <c r="S128" s="43"/>
      <c r="T128" s="43"/>
      <c r="U128" s="43"/>
      <c r="V12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8" s="39" t="str">
        <f>IFERROR(Table14[[#This Row],[BASE PRICE PER ITEM2]]*Table14[[#This Row],[TOTAL BASE STOCK QUANTITY]],"")</f>
        <v/>
      </c>
      <c r="X128" s="39" t="str">
        <f>IFERROR(Table14[[#This Row],[LAST SALE PRICE PER ITEM]]*Table14[[#This Row],[TOTAL BASE STOCK QUANTITY]], "")</f>
        <v/>
      </c>
      <c r="Y128" s="44" t="str">
        <f>IF(O128="",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8" s="39" t="str">
        <f>IFERROR(Table14[[#This Row],[SALE PRICE PER ITEM]]*Table14[[#This Row],[TOTAL REMAINING STOCK QUANTITY]],"")</f>
        <v/>
      </c>
      <c r="AH128" s="41"/>
    </row>
    <row r="129" spans="2:34" ht="18.600000000000001" thickBot="1" x14ac:dyDescent="0.3">
      <c r="B129" s="34" t="s">
        <v>593</v>
      </c>
      <c r="C129" s="42"/>
      <c r="D129" s="83" t="str">
        <f>IF(Table14[[#This Row],[TOTAL BASE STOCK QUANTITY]]= "", "", IF(Table14[[#This Row],[TOTAL BASE STOCK QUANTITY]] &lt;1,"Out of Stock","Avaliable"))</f>
        <v/>
      </c>
      <c r="E129" s="36"/>
      <c r="F129" s="36"/>
      <c r="G129" s="42"/>
      <c r="H129" s="91"/>
      <c r="I129" s="98"/>
      <c r="J129" s="117"/>
      <c r="K12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29" s="72" t="str">
        <f>IFERROR(IF(NOT(ISBLANK(Table14[[#This Row],[BASE PRICE PER ITEM2]])), Table14[[#This Row],[BASE PRICE PER ITEM2]] + $M$2, ""), "")</f>
        <v/>
      </c>
      <c r="M129" s="111"/>
      <c r="N12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29" s="43"/>
      <c r="P129" s="43"/>
      <c r="Q129" s="43"/>
      <c r="R129" s="43"/>
      <c r="S129" s="43"/>
      <c r="T129" s="43"/>
      <c r="U129" s="43"/>
      <c r="V12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29" s="39" t="str">
        <f>IFERROR(Table14[[#This Row],[BASE PRICE PER ITEM2]]*Table14[[#This Row],[TOTAL BASE STOCK QUANTITY]],"")</f>
        <v/>
      </c>
      <c r="X129" s="39" t="str">
        <f>IFERROR(Table14[[#This Row],[LAST SALE PRICE PER ITEM]]*Table14[[#This Row],[TOTAL BASE STOCK QUANTITY]], "")</f>
        <v/>
      </c>
      <c r="Y129" s="44" t="str">
        <f>IF(O129="",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2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2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2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2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2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2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2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29" s="39" t="str">
        <f>IFERROR(Table14[[#This Row],[SALE PRICE PER ITEM]]*Table14[[#This Row],[TOTAL REMAINING STOCK QUANTITY]],"")</f>
        <v/>
      </c>
      <c r="AH129" s="41"/>
    </row>
    <row r="130" spans="2:34" ht="18.600000000000001" thickBot="1" x14ac:dyDescent="0.3">
      <c r="B130" s="34" t="s">
        <v>594</v>
      </c>
      <c r="C130" s="42"/>
      <c r="D130" s="83" t="str">
        <f>IF(Table14[[#This Row],[TOTAL BASE STOCK QUANTITY]]= "", "", IF(Table14[[#This Row],[TOTAL BASE STOCK QUANTITY]] &lt;1,"Out of Stock","Avaliable"))</f>
        <v/>
      </c>
      <c r="E130" s="36"/>
      <c r="F130" s="36"/>
      <c r="G130" s="42"/>
      <c r="H130" s="91"/>
      <c r="I130" s="98"/>
      <c r="J130" s="117"/>
      <c r="K13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0" s="72" t="str">
        <f>IFERROR(IF(NOT(ISBLANK(Table14[[#This Row],[BASE PRICE PER ITEM2]])), Table14[[#This Row],[BASE PRICE PER ITEM2]] + $M$2, ""), "")</f>
        <v/>
      </c>
      <c r="M130" s="111"/>
      <c r="N13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0" s="43"/>
      <c r="P130" s="43"/>
      <c r="Q130" s="43"/>
      <c r="R130" s="43"/>
      <c r="S130" s="43"/>
      <c r="T130" s="43"/>
      <c r="U130" s="43"/>
      <c r="V13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0" s="39" t="str">
        <f>IFERROR(Table14[[#This Row],[BASE PRICE PER ITEM2]]*Table14[[#This Row],[TOTAL BASE STOCK QUANTITY]],"")</f>
        <v/>
      </c>
      <c r="X130" s="39" t="str">
        <f>IFERROR(Table14[[#This Row],[LAST SALE PRICE PER ITEM]]*Table14[[#This Row],[TOTAL BASE STOCK QUANTITY]], "")</f>
        <v/>
      </c>
      <c r="Y130" s="44" t="str">
        <f>IF(O130="",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0" s="39" t="str">
        <f>IFERROR(Table14[[#This Row],[SALE PRICE PER ITEM]]*Table14[[#This Row],[TOTAL REMAINING STOCK QUANTITY]],"")</f>
        <v/>
      </c>
      <c r="AH130" s="41"/>
    </row>
    <row r="131" spans="2:34" ht="18.600000000000001" thickBot="1" x14ac:dyDescent="0.3">
      <c r="B131" s="34" t="s">
        <v>595</v>
      </c>
      <c r="C131" s="42"/>
      <c r="D131" s="83" t="str">
        <f>IF(Table14[[#This Row],[TOTAL BASE STOCK QUANTITY]]= "", "", IF(Table14[[#This Row],[TOTAL BASE STOCK QUANTITY]] &lt;1,"Out of Stock","Avaliable"))</f>
        <v/>
      </c>
      <c r="E131" s="36"/>
      <c r="F131" s="36"/>
      <c r="G131" s="42"/>
      <c r="H131" s="91"/>
      <c r="I131" s="98"/>
      <c r="J131" s="117"/>
      <c r="K13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1" s="72" t="str">
        <f>IFERROR(IF(NOT(ISBLANK(Table14[[#This Row],[BASE PRICE PER ITEM2]])), Table14[[#This Row],[BASE PRICE PER ITEM2]] + $M$2, ""), "")</f>
        <v/>
      </c>
      <c r="M131" s="111"/>
      <c r="N13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1" s="43"/>
      <c r="P131" s="43"/>
      <c r="Q131" s="43"/>
      <c r="R131" s="43"/>
      <c r="S131" s="43"/>
      <c r="T131" s="43"/>
      <c r="U131" s="43"/>
      <c r="V13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1" s="39" t="str">
        <f>IFERROR(Table14[[#This Row],[BASE PRICE PER ITEM2]]*Table14[[#This Row],[TOTAL BASE STOCK QUANTITY]],"")</f>
        <v/>
      </c>
      <c r="X131" s="39" t="str">
        <f>IFERROR(Table14[[#This Row],[LAST SALE PRICE PER ITEM]]*Table14[[#This Row],[TOTAL BASE STOCK QUANTITY]], "")</f>
        <v/>
      </c>
      <c r="Y131" s="44" t="str">
        <f>IF(O131="",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1" s="39" t="str">
        <f>IFERROR(Table14[[#This Row],[SALE PRICE PER ITEM]]*Table14[[#This Row],[TOTAL REMAINING STOCK QUANTITY]],"")</f>
        <v/>
      </c>
      <c r="AH131" s="41"/>
    </row>
    <row r="132" spans="2:34" ht="18.600000000000001" thickBot="1" x14ac:dyDescent="0.3">
      <c r="B132" s="34" t="s">
        <v>596</v>
      </c>
      <c r="C132" s="42"/>
      <c r="D132" s="83" t="str">
        <f>IF(Table14[[#This Row],[TOTAL BASE STOCK QUANTITY]]= "", "", IF(Table14[[#This Row],[TOTAL BASE STOCK QUANTITY]] &lt;1,"Out of Stock","Avaliable"))</f>
        <v/>
      </c>
      <c r="E132" s="36"/>
      <c r="F132" s="36"/>
      <c r="G132" s="42"/>
      <c r="H132" s="91"/>
      <c r="I132" s="98"/>
      <c r="J132" s="117"/>
      <c r="K13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2" s="72" t="str">
        <f>IFERROR(IF(NOT(ISBLANK(Table14[[#This Row],[BASE PRICE PER ITEM2]])), Table14[[#This Row],[BASE PRICE PER ITEM2]] + $M$2, ""), "")</f>
        <v/>
      </c>
      <c r="M132" s="111"/>
      <c r="N13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2" s="43"/>
      <c r="P132" s="43"/>
      <c r="Q132" s="43"/>
      <c r="R132" s="43"/>
      <c r="S132" s="43"/>
      <c r="T132" s="43"/>
      <c r="U132" s="43"/>
      <c r="V13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2" s="39" t="str">
        <f>IFERROR(Table14[[#This Row],[BASE PRICE PER ITEM2]]*Table14[[#This Row],[TOTAL BASE STOCK QUANTITY]],"")</f>
        <v/>
      </c>
      <c r="X132" s="39" t="str">
        <f>IFERROR(Table14[[#This Row],[LAST SALE PRICE PER ITEM]]*Table14[[#This Row],[TOTAL BASE STOCK QUANTITY]], "")</f>
        <v/>
      </c>
      <c r="Y132" s="44" t="str">
        <f>IF(O132="",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2" s="39" t="str">
        <f>IFERROR(Table14[[#This Row],[SALE PRICE PER ITEM]]*Table14[[#This Row],[TOTAL REMAINING STOCK QUANTITY]],"")</f>
        <v/>
      </c>
      <c r="AH132" s="41"/>
    </row>
    <row r="133" spans="2:34" ht="18.600000000000001" thickBot="1" x14ac:dyDescent="0.3">
      <c r="B133" s="34" t="s">
        <v>597</v>
      </c>
      <c r="C133" s="42"/>
      <c r="D133" s="83" t="str">
        <f>IF(Table14[[#This Row],[TOTAL BASE STOCK QUANTITY]]= "", "", IF(Table14[[#This Row],[TOTAL BASE STOCK QUANTITY]] &lt;1,"Out of Stock","Avaliable"))</f>
        <v/>
      </c>
      <c r="E133" s="36"/>
      <c r="F133" s="36"/>
      <c r="G133" s="42"/>
      <c r="H133" s="91"/>
      <c r="I133" s="98"/>
      <c r="J133" s="117"/>
      <c r="K13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3" s="72" t="str">
        <f>IFERROR(IF(NOT(ISBLANK(Table14[[#This Row],[BASE PRICE PER ITEM2]])), Table14[[#This Row],[BASE PRICE PER ITEM2]] + $M$2, ""), "")</f>
        <v/>
      </c>
      <c r="M133" s="111"/>
      <c r="N13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3" s="43"/>
      <c r="P133" s="43"/>
      <c r="Q133" s="43"/>
      <c r="R133" s="43"/>
      <c r="S133" s="43"/>
      <c r="T133" s="43"/>
      <c r="U133" s="43"/>
      <c r="V13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3" s="39" t="str">
        <f>IFERROR(Table14[[#This Row],[BASE PRICE PER ITEM2]]*Table14[[#This Row],[TOTAL BASE STOCK QUANTITY]],"")</f>
        <v/>
      </c>
      <c r="X133" s="39" t="str">
        <f>IFERROR(Table14[[#This Row],[LAST SALE PRICE PER ITEM]]*Table14[[#This Row],[TOTAL BASE STOCK QUANTITY]], "")</f>
        <v/>
      </c>
      <c r="Y133" s="44" t="str">
        <f>IF(O133="",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3" s="39" t="str">
        <f>IFERROR(Table14[[#This Row],[SALE PRICE PER ITEM]]*Table14[[#This Row],[TOTAL REMAINING STOCK QUANTITY]],"")</f>
        <v/>
      </c>
      <c r="AH133" s="41"/>
    </row>
    <row r="134" spans="2:34" ht="18.600000000000001" thickBot="1" x14ac:dyDescent="0.3">
      <c r="B134" s="34" t="s">
        <v>598</v>
      </c>
      <c r="C134" s="42"/>
      <c r="D134" s="83" t="str">
        <f>IF(Table14[[#This Row],[TOTAL BASE STOCK QUANTITY]]= "", "", IF(Table14[[#This Row],[TOTAL BASE STOCK QUANTITY]] &lt;1,"Out of Stock","Avaliable"))</f>
        <v/>
      </c>
      <c r="E134" s="36"/>
      <c r="F134" s="36"/>
      <c r="G134" s="42"/>
      <c r="H134" s="91"/>
      <c r="I134" s="98"/>
      <c r="J134" s="117"/>
      <c r="K13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4" s="72" t="str">
        <f>IFERROR(IF(NOT(ISBLANK(Table14[[#This Row],[BASE PRICE PER ITEM2]])), Table14[[#This Row],[BASE PRICE PER ITEM2]] + $M$2, ""), "")</f>
        <v/>
      </c>
      <c r="M134" s="111"/>
      <c r="N13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4" s="43"/>
      <c r="P134" s="43"/>
      <c r="Q134" s="43"/>
      <c r="R134" s="43"/>
      <c r="S134" s="43"/>
      <c r="T134" s="43"/>
      <c r="U134" s="43"/>
      <c r="V13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4" s="39" t="str">
        <f>IFERROR(Table14[[#This Row],[BASE PRICE PER ITEM2]]*Table14[[#This Row],[TOTAL BASE STOCK QUANTITY]],"")</f>
        <v/>
      </c>
      <c r="X134" s="39" t="str">
        <f>IFERROR(Table14[[#This Row],[LAST SALE PRICE PER ITEM]]*Table14[[#This Row],[TOTAL BASE STOCK QUANTITY]], "")</f>
        <v/>
      </c>
      <c r="Y134" s="44" t="str">
        <f>IF(O134="",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4" s="39" t="str">
        <f>IFERROR(Table14[[#This Row],[SALE PRICE PER ITEM]]*Table14[[#This Row],[TOTAL REMAINING STOCK QUANTITY]],"")</f>
        <v/>
      </c>
      <c r="AH134" s="41"/>
    </row>
    <row r="135" spans="2:34" ht="18.600000000000001" thickBot="1" x14ac:dyDescent="0.3">
      <c r="B135" s="34" t="s">
        <v>599</v>
      </c>
      <c r="C135" s="42"/>
      <c r="D135" s="83" t="str">
        <f>IF(Table14[[#This Row],[TOTAL BASE STOCK QUANTITY]]= "", "", IF(Table14[[#This Row],[TOTAL BASE STOCK QUANTITY]] &lt;1,"Out of Stock","Avaliable"))</f>
        <v/>
      </c>
      <c r="E135" s="36"/>
      <c r="F135" s="36"/>
      <c r="G135" s="42"/>
      <c r="H135" s="91"/>
      <c r="I135" s="98"/>
      <c r="J135" s="117"/>
      <c r="K13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5" s="72" t="str">
        <f>IFERROR(IF(NOT(ISBLANK(Table14[[#This Row],[BASE PRICE PER ITEM2]])), Table14[[#This Row],[BASE PRICE PER ITEM2]] + $M$2, ""), "")</f>
        <v/>
      </c>
      <c r="M135" s="111"/>
      <c r="N13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5" s="43"/>
      <c r="P135" s="43"/>
      <c r="Q135" s="43"/>
      <c r="R135" s="43"/>
      <c r="S135" s="43"/>
      <c r="T135" s="43"/>
      <c r="U135" s="43"/>
      <c r="V13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5" s="39" t="str">
        <f>IFERROR(Table14[[#This Row],[BASE PRICE PER ITEM2]]*Table14[[#This Row],[TOTAL BASE STOCK QUANTITY]],"")</f>
        <v/>
      </c>
      <c r="X135" s="39" t="str">
        <f>IFERROR(Table14[[#This Row],[LAST SALE PRICE PER ITEM]]*Table14[[#This Row],[TOTAL BASE STOCK QUANTITY]], "")</f>
        <v/>
      </c>
      <c r="Y135" s="44" t="str">
        <f>IF(O135="",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5" s="39" t="str">
        <f>IFERROR(Table14[[#This Row],[SALE PRICE PER ITEM]]*Table14[[#This Row],[TOTAL REMAINING STOCK QUANTITY]],"")</f>
        <v/>
      </c>
      <c r="AH135" s="41"/>
    </row>
    <row r="136" spans="2:34" ht="18.600000000000001" thickBot="1" x14ac:dyDescent="0.3">
      <c r="B136" s="34" t="s">
        <v>600</v>
      </c>
      <c r="C136" s="42"/>
      <c r="D136" s="83" t="str">
        <f>IF(Table14[[#This Row],[TOTAL BASE STOCK QUANTITY]]= "", "", IF(Table14[[#This Row],[TOTAL BASE STOCK QUANTITY]] &lt;1,"Out of Stock","Avaliable"))</f>
        <v/>
      </c>
      <c r="E136" s="36"/>
      <c r="F136" s="36"/>
      <c r="G136" s="42"/>
      <c r="H136" s="91"/>
      <c r="I136" s="98"/>
      <c r="J136" s="117"/>
      <c r="K13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6" s="72" t="str">
        <f>IFERROR(IF(NOT(ISBLANK(Table14[[#This Row],[BASE PRICE PER ITEM2]])), Table14[[#This Row],[BASE PRICE PER ITEM2]] + $M$2, ""), "")</f>
        <v/>
      </c>
      <c r="M136" s="111"/>
      <c r="N13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6" s="43"/>
      <c r="P136" s="43"/>
      <c r="Q136" s="43"/>
      <c r="R136" s="43"/>
      <c r="S136" s="43"/>
      <c r="T136" s="43"/>
      <c r="U136" s="43"/>
      <c r="V13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6" s="39" t="str">
        <f>IFERROR(Table14[[#This Row],[BASE PRICE PER ITEM2]]*Table14[[#This Row],[TOTAL BASE STOCK QUANTITY]],"")</f>
        <v/>
      </c>
      <c r="X136" s="39" t="str">
        <f>IFERROR(Table14[[#This Row],[LAST SALE PRICE PER ITEM]]*Table14[[#This Row],[TOTAL BASE STOCK QUANTITY]], "")</f>
        <v/>
      </c>
      <c r="Y136" s="44" t="str">
        <f>IF(O136="",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6" s="39" t="str">
        <f>IFERROR(Table14[[#This Row],[SALE PRICE PER ITEM]]*Table14[[#This Row],[TOTAL REMAINING STOCK QUANTITY]],"")</f>
        <v/>
      </c>
      <c r="AH136" s="41"/>
    </row>
    <row r="137" spans="2:34" ht="18.600000000000001" thickBot="1" x14ac:dyDescent="0.3">
      <c r="B137" s="34" t="s">
        <v>601</v>
      </c>
      <c r="C137" s="42"/>
      <c r="D137" s="83" t="str">
        <f>IF(Table14[[#This Row],[TOTAL BASE STOCK QUANTITY]]= "", "", IF(Table14[[#This Row],[TOTAL BASE STOCK QUANTITY]] &lt;1,"Out of Stock","Avaliable"))</f>
        <v/>
      </c>
      <c r="E137" s="36"/>
      <c r="F137" s="36"/>
      <c r="G137" s="42"/>
      <c r="H137" s="91"/>
      <c r="I137" s="98"/>
      <c r="J137" s="117"/>
      <c r="K13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7" s="72" t="str">
        <f>IFERROR(IF(NOT(ISBLANK(Table14[[#This Row],[BASE PRICE PER ITEM2]])), Table14[[#This Row],[BASE PRICE PER ITEM2]] + $M$2, ""), "")</f>
        <v/>
      </c>
      <c r="M137" s="111"/>
      <c r="N13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7" s="43"/>
      <c r="P137" s="43"/>
      <c r="Q137" s="43"/>
      <c r="R137" s="43"/>
      <c r="S137" s="43"/>
      <c r="T137" s="43"/>
      <c r="U137" s="43"/>
      <c r="V13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7" s="39" t="str">
        <f>IFERROR(Table14[[#This Row],[BASE PRICE PER ITEM2]]*Table14[[#This Row],[TOTAL BASE STOCK QUANTITY]],"")</f>
        <v/>
      </c>
      <c r="X137" s="39" t="str">
        <f>IFERROR(Table14[[#This Row],[LAST SALE PRICE PER ITEM]]*Table14[[#This Row],[TOTAL BASE STOCK QUANTITY]], "")</f>
        <v/>
      </c>
      <c r="Y137" s="44" t="str">
        <f>IF(O137="",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7" s="39" t="str">
        <f>IFERROR(Table14[[#This Row],[SALE PRICE PER ITEM]]*Table14[[#This Row],[TOTAL REMAINING STOCK QUANTITY]],"")</f>
        <v/>
      </c>
      <c r="AH137" s="41"/>
    </row>
    <row r="138" spans="2:34" ht="18.600000000000001" thickBot="1" x14ac:dyDescent="0.3">
      <c r="B138" s="34" t="s">
        <v>602</v>
      </c>
      <c r="C138" s="42"/>
      <c r="D138" s="83" t="str">
        <f>IF(Table14[[#This Row],[TOTAL BASE STOCK QUANTITY]]= "", "", IF(Table14[[#This Row],[TOTAL BASE STOCK QUANTITY]] &lt;1,"Out of Stock","Avaliable"))</f>
        <v/>
      </c>
      <c r="E138" s="36"/>
      <c r="F138" s="36"/>
      <c r="G138" s="42"/>
      <c r="H138" s="91"/>
      <c r="I138" s="98"/>
      <c r="J138" s="117"/>
      <c r="K13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8" s="72" t="str">
        <f>IFERROR(IF(NOT(ISBLANK(Table14[[#This Row],[BASE PRICE PER ITEM2]])), Table14[[#This Row],[BASE PRICE PER ITEM2]] + $M$2, ""), "")</f>
        <v/>
      </c>
      <c r="M138" s="111"/>
      <c r="N13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8" s="43"/>
      <c r="P138" s="43"/>
      <c r="Q138" s="43"/>
      <c r="R138" s="43"/>
      <c r="S138" s="43"/>
      <c r="T138" s="43"/>
      <c r="U138" s="43"/>
      <c r="V13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8" s="39" t="str">
        <f>IFERROR(Table14[[#This Row],[BASE PRICE PER ITEM2]]*Table14[[#This Row],[TOTAL BASE STOCK QUANTITY]],"")</f>
        <v/>
      </c>
      <c r="X138" s="39" t="str">
        <f>IFERROR(Table14[[#This Row],[LAST SALE PRICE PER ITEM]]*Table14[[#This Row],[TOTAL BASE STOCK QUANTITY]], "")</f>
        <v/>
      </c>
      <c r="Y138" s="44" t="str">
        <f>IF(O138="",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8" s="39" t="str">
        <f>IFERROR(Table14[[#This Row],[SALE PRICE PER ITEM]]*Table14[[#This Row],[TOTAL REMAINING STOCK QUANTITY]],"")</f>
        <v/>
      </c>
      <c r="AH138" s="41"/>
    </row>
    <row r="139" spans="2:34" ht="18.600000000000001" thickBot="1" x14ac:dyDescent="0.3">
      <c r="B139" s="34" t="s">
        <v>603</v>
      </c>
      <c r="C139" s="42"/>
      <c r="D139" s="83" t="str">
        <f>IF(Table14[[#This Row],[TOTAL BASE STOCK QUANTITY]]= "", "", IF(Table14[[#This Row],[TOTAL BASE STOCK QUANTITY]] &lt;1,"Out of Stock","Avaliable"))</f>
        <v/>
      </c>
      <c r="E139" s="36"/>
      <c r="F139" s="36"/>
      <c r="G139" s="42"/>
      <c r="H139" s="91"/>
      <c r="I139" s="98"/>
      <c r="J139" s="117"/>
      <c r="K13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39" s="72" t="str">
        <f>IFERROR(IF(NOT(ISBLANK(Table14[[#This Row],[BASE PRICE PER ITEM2]])), Table14[[#This Row],[BASE PRICE PER ITEM2]] + $M$2, ""), "")</f>
        <v/>
      </c>
      <c r="M139" s="111"/>
      <c r="N13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39" s="43"/>
      <c r="P139" s="43"/>
      <c r="Q139" s="43"/>
      <c r="R139" s="43"/>
      <c r="S139" s="43"/>
      <c r="T139" s="43"/>
      <c r="U139" s="43"/>
      <c r="V13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39" s="39" t="str">
        <f>IFERROR(Table14[[#This Row],[BASE PRICE PER ITEM2]]*Table14[[#This Row],[TOTAL BASE STOCK QUANTITY]],"")</f>
        <v/>
      </c>
      <c r="X139" s="39" t="str">
        <f>IFERROR(Table14[[#This Row],[LAST SALE PRICE PER ITEM]]*Table14[[#This Row],[TOTAL BASE STOCK QUANTITY]], "")</f>
        <v/>
      </c>
      <c r="Y139" s="44" t="str">
        <f>IF(O139="",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3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3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3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3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3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3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3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39" s="39" t="str">
        <f>IFERROR(Table14[[#This Row],[SALE PRICE PER ITEM]]*Table14[[#This Row],[TOTAL REMAINING STOCK QUANTITY]],"")</f>
        <v/>
      </c>
      <c r="AH139" s="41"/>
    </row>
    <row r="140" spans="2:34" ht="18.600000000000001" thickBot="1" x14ac:dyDescent="0.3">
      <c r="B140" s="34" t="s">
        <v>604</v>
      </c>
      <c r="C140" s="42"/>
      <c r="D140" s="83" t="str">
        <f>IF(Table14[[#This Row],[TOTAL BASE STOCK QUANTITY]]= "", "", IF(Table14[[#This Row],[TOTAL BASE STOCK QUANTITY]] &lt;1,"Out of Stock","Avaliable"))</f>
        <v/>
      </c>
      <c r="E140" s="36"/>
      <c r="F140" s="36"/>
      <c r="G140" s="42"/>
      <c r="H140" s="91"/>
      <c r="I140" s="98"/>
      <c r="J140" s="117"/>
      <c r="K14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0" s="72" t="str">
        <f>IFERROR(IF(NOT(ISBLANK(Table14[[#This Row],[BASE PRICE PER ITEM2]])), Table14[[#This Row],[BASE PRICE PER ITEM2]] + $M$2, ""), "")</f>
        <v/>
      </c>
      <c r="M140" s="111"/>
      <c r="N14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0" s="43"/>
      <c r="P140" s="43"/>
      <c r="Q140" s="43"/>
      <c r="R140" s="43"/>
      <c r="S140" s="43"/>
      <c r="T140" s="43"/>
      <c r="U140" s="43"/>
      <c r="V14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0" s="39" t="str">
        <f>IFERROR(Table14[[#This Row],[BASE PRICE PER ITEM2]]*Table14[[#This Row],[TOTAL BASE STOCK QUANTITY]],"")</f>
        <v/>
      </c>
      <c r="X140" s="39" t="str">
        <f>IFERROR(Table14[[#This Row],[LAST SALE PRICE PER ITEM]]*Table14[[#This Row],[TOTAL BASE STOCK QUANTITY]], "")</f>
        <v/>
      </c>
      <c r="Y140" s="44" t="str">
        <f>IF(O140="",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0" s="39" t="str">
        <f>IFERROR(Table14[[#This Row],[SALE PRICE PER ITEM]]*Table14[[#This Row],[TOTAL REMAINING STOCK QUANTITY]],"")</f>
        <v/>
      </c>
      <c r="AH140" s="41"/>
    </row>
    <row r="141" spans="2:34" ht="18.600000000000001" thickBot="1" x14ac:dyDescent="0.3">
      <c r="B141" s="34" t="s">
        <v>605</v>
      </c>
      <c r="C141" s="42"/>
      <c r="D141" s="83" t="str">
        <f>IF(Table14[[#This Row],[TOTAL BASE STOCK QUANTITY]]= "", "", IF(Table14[[#This Row],[TOTAL BASE STOCK QUANTITY]] &lt;1,"Out of Stock","Avaliable"))</f>
        <v/>
      </c>
      <c r="E141" s="36"/>
      <c r="F141" s="36"/>
      <c r="G141" s="42"/>
      <c r="H141" s="91"/>
      <c r="I141" s="98"/>
      <c r="J141" s="117"/>
      <c r="K14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1" s="72" t="str">
        <f>IFERROR(IF(NOT(ISBLANK(Table14[[#This Row],[BASE PRICE PER ITEM2]])), Table14[[#This Row],[BASE PRICE PER ITEM2]] + $M$2, ""), "")</f>
        <v/>
      </c>
      <c r="M141" s="111"/>
      <c r="N14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1" s="43"/>
      <c r="P141" s="43"/>
      <c r="Q141" s="43"/>
      <c r="R141" s="43"/>
      <c r="S141" s="43"/>
      <c r="T141" s="43"/>
      <c r="U141" s="43"/>
      <c r="V14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1" s="39" t="str">
        <f>IFERROR(Table14[[#This Row],[BASE PRICE PER ITEM2]]*Table14[[#This Row],[TOTAL BASE STOCK QUANTITY]],"")</f>
        <v/>
      </c>
      <c r="X141" s="39" t="str">
        <f>IFERROR(Table14[[#This Row],[LAST SALE PRICE PER ITEM]]*Table14[[#This Row],[TOTAL BASE STOCK QUANTITY]], "")</f>
        <v/>
      </c>
      <c r="Y141" s="44" t="str">
        <f>IF(O141="",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1" s="39" t="str">
        <f>IFERROR(Table14[[#This Row],[SALE PRICE PER ITEM]]*Table14[[#This Row],[TOTAL REMAINING STOCK QUANTITY]],"")</f>
        <v/>
      </c>
      <c r="AH141" s="41"/>
    </row>
    <row r="142" spans="2:34" ht="18.600000000000001" thickBot="1" x14ac:dyDescent="0.3">
      <c r="B142" s="34" t="s">
        <v>606</v>
      </c>
      <c r="C142" s="42"/>
      <c r="D142" s="83" t="str">
        <f>IF(Table14[[#This Row],[TOTAL BASE STOCK QUANTITY]]= "", "", IF(Table14[[#This Row],[TOTAL BASE STOCK QUANTITY]] &lt;1,"Out of Stock","Avaliable"))</f>
        <v/>
      </c>
      <c r="E142" s="36"/>
      <c r="F142" s="36"/>
      <c r="G142" s="42"/>
      <c r="H142" s="91"/>
      <c r="I142" s="98"/>
      <c r="J142" s="117"/>
      <c r="K14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2" s="72" t="str">
        <f>IFERROR(IF(NOT(ISBLANK(Table14[[#This Row],[BASE PRICE PER ITEM2]])), Table14[[#This Row],[BASE PRICE PER ITEM2]] + $M$2, ""), "")</f>
        <v/>
      </c>
      <c r="M142" s="111"/>
      <c r="N14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2" s="43"/>
      <c r="P142" s="43"/>
      <c r="Q142" s="43"/>
      <c r="R142" s="43"/>
      <c r="S142" s="43"/>
      <c r="T142" s="43"/>
      <c r="U142" s="43"/>
      <c r="V14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2" s="39" t="str">
        <f>IFERROR(Table14[[#This Row],[BASE PRICE PER ITEM2]]*Table14[[#This Row],[TOTAL BASE STOCK QUANTITY]],"")</f>
        <v/>
      </c>
      <c r="X142" s="39" t="str">
        <f>IFERROR(Table14[[#This Row],[LAST SALE PRICE PER ITEM]]*Table14[[#This Row],[TOTAL BASE STOCK QUANTITY]], "")</f>
        <v/>
      </c>
      <c r="Y142" s="44" t="str">
        <f>IF(O142="",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2" s="39" t="str">
        <f>IFERROR(Table14[[#This Row],[SALE PRICE PER ITEM]]*Table14[[#This Row],[TOTAL REMAINING STOCK QUANTITY]],"")</f>
        <v/>
      </c>
      <c r="AH142" s="41"/>
    </row>
    <row r="143" spans="2:34" ht="18.600000000000001" thickBot="1" x14ac:dyDescent="0.3">
      <c r="B143" s="34" t="s">
        <v>607</v>
      </c>
      <c r="C143" s="42"/>
      <c r="D143" s="83" t="str">
        <f>IF(Table14[[#This Row],[TOTAL BASE STOCK QUANTITY]]= "", "", IF(Table14[[#This Row],[TOTAL BASE STOCK QUANTITY]] &lt;1,"Out of Stock","Avaliable"))</f>
        <v/>
      </c>
      <c r="E143" s="36"/>
      <c r="F143" s="36"/>
      <c r="G143" s="42"/>
      <c r="H143" s="91"/>
      <c r="I143" s="98"/>
      <c r="J143" s="117"/>
      <c r="K14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3" s="72" t="str">
        <f>IFERROR(IF(NOT(ISBLANK(Table14[[#This Row],[BASE PRICE PER ITEM2]])), Table14[[#This Row],[BASE PRICE PER ITEM2]] + $M$2, ""), "")</f>
        <v/>
      </c>
      <c r="M143" s="111"/>
      <c r="N14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3" s="43"/>
      <c r="P143" s="43"/>
      <c r="Q143" s="43"/>
      <c r="R143" s="43"/>
      <c r="S143" s="43"/>
      <c r="T143" s="43"/>
      <c r="U143" s="43"/>
      <c r="V14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3" s="39" t="str">
        <f>IFERROR(Table14[[#This Row],[BASE PRICE PER ITEM2]]*Table14[[#This Row],[TOTAL BASE STOCK QUANTITY]],"")</f>
        <v/>
      </c>
      <c r="X143" s="39" t="str">
        <f>IFERROR(Table14[[#This Row],[LAST SALE PRICE PER ITEM]]*Table14[[#This Row],[TOTAL BASE STOCK QUANTITY]], "")</f>
        <v/>
      </c>
      <c r="Y143" s="44" t="str">
        <f>IF(O143="",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3" s="39" t="str">
        <f>IFERROR(Table14[[#This Row],[SALE PRICE PER ITEM]]*Table14[[#This Row],[TOTAL REMAINING STOCK QUANTITY]],"")</f>
        <v/>
      </c>
      <c r="AH143" s="41"/>
    </row>
    <row r="144" spans="2:34" ht="18.600000000000001" thickBot="1" x14ac:dyDescent="0.3">
      <c r="B144" s="34" t="s">
        <v>608</v>
      </c>
      <c r="C144" s="42"/>
      <c r="D144" s="83" t="str">
        <f>IF(Table14[[#This Row],[TOTAL BASE STOCK QUANTITY]]= "", "", IF(Table14[[#This Row],[TOTAL BASE STOCK QUANTITY]] &lt;1,"Out of Stock","Avaliable"))</f>
        <v/>
      </c>
      <c r="E144" s="36"/>
      <c r="F144" s="36"/>
      <c r="G144" s="42"/>
      <c r="H144" s="91"/>
      <c r="I144" s="98"/>
      <c r="J144" s="117"/>
      <c r="K14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4" s="72" t="str">
        <f>IFERROR(IF(NOT(ISBLANK(Table14[[#This Row],[BASE PRICE PER ITEM2]])), Table14[[#This Row],[BASE PRICE PER ITEM2]] + $M$2, ""), "")</f>
        <v/>
      </c>
      <c r="M144" s="111"/>
      <c r="N14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4" s="43"/>
      <c r="P144" s="43"/>
      <c r="Q144" s="43"/>
      <c r="R144" s="43"/>
      <c r="S144" s="43"/>
      <c r="T144" s="43"/>
      <c r="U144" s="43"/>
      <c r="V14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4" s="39" t="str">
        <f>IFERROR(Table14[[#This Row],[BASE PRICE PER ITEM2]]*Table14[[#This Row],[TOTAL BASE STOCK QUANTITY]],"")</f>
        <v/>
      </c>
      <c r="X144" s="39" t="str">
        <f>IFERROR(Table14[[#This Row],[LAST SALE PRICE PER ITEM]]*Table14[[#This Row],[TOTAL BASE STOCK QUANTITY]], "")</f>
        <v/>
      </c>
      <c r="Y144" s="44" t="str">
        <f>IF(O144="",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4" s="39" t="str">
        <f>IFERROR(Table14[[#This Row],[SALE PRICE PER ITEM]]*Table14[[#This Row],[TOTAL REMAINING STOCK QUANTITY]],"")</f>
        <v/>
      </c>
      <c r="AH144" s="41"/>
    </row>
    <row r="145" spans="2:34" ht="18.600000000000001" thickBot="1" x14ac:dyDescent="0.3">
      <c r="B145" s="34" t="s">
        <v>609</v>
      </c>
      <c r="C145" s="42"/>
      <c r="D145" s="83" t="str">
        <f>IF(Table14[[#This Row],[TOTAL BASE STOCK QUANTITY]]= "", "", IF(Table14[[#This Row],[TOTAL BASE STOCK QUANTITY]] &lt;1,"Out of Stock","Avaliable"))</f>
        <v/>
      </c>
      <c r="E145" s="36"/>
      <c r="F145" s="36"/>
      <c r="G145" s="42"/>
      <c r="H145" s="91"/>
      <c r="I145" s="98"/>
      <c r="J145" s="117"/>
      <c r="K14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5" s="72" t="str">
        <f>IFERROR(IF(NOT(ISBLANK(Table14[[#This Row],[BASE PRICE PER ITEM2]])), Table14[[#This Row],[BASE PRICE PER ITEM2]] + $M$2, ""), "")</f>
        <v/>
      </c>
      <c r="M145" s="111"/>
      <c r="N14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5" s="43"/>
      <c r="P145" s="43"/>
      <c r="Q145" s="43"/>
      <c r="R145" s="43"/>
      <c r="S145" s="43"/>
      <c r="T145" s="43"/>
      <c r="U145" s="43"/>
      <c r="V14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5" s="39" t="str">
        <f>IFERROR(Table14[[#This Row],[BASE PRICE PER ITEM2]]*Table14[[#This Row],[TOTAL BASE STOCK QUANTITY]],"")</f>
        <v/>
      </c>
      <c r="X145" s="39" t="str">
        <f>IFERROR(Table14[[#This Row],[LAST SALE PRICE PER ITEM]]*Table14[[#This Row],[TOTAL BASE STOCK QUANTITY]], "")</f>
        <v/>
      </c>
      <c r="Y145" s="44" t="str">
        <f>IF(O145="",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5" s="39" t="str">
        <f>IFERROR(Table14[[#This Row],[SALE PRICE PER ITEM]]*Table14[[#This Row],[TOTAL REMAINING STOCK QUANTITY]],"")</f>
        <v/>
      </c>
      <c r="AH145" s="41"/>
    </row>
    <row r="146" spans="2:34" ht="18.600000000000001" thickBot="1" x14ac:dyDescent="0.3">
      <c r="B146" s="34" t="s">
        <v>610</v>
      </c>
      <c r="C146" s="42"/>
      <c r="D146" s="83" t="str">
        <f>IF(Table14[[#This Row],[TOTAL BASE STOCK QUANTITY]]= "", "", IF(Table14[[#This Row],[TOTAL BASE STOCK QUANTITY]] &lt;1,"Out of Stock","Avaliable"))</f>
        <v/>
      </c>
      <c r="E146" s="36"/>
      <c r="F146" s="36"/>
      <c r="G146" s="42"/>
      <c r="H146" s="91"/>
      <c r="I146" s="98"/>
      <c r="J146" s="117"/>
      <c r="K14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6" s="72" t="str">
        <f>IFERROR(IF(NOT(ISBLANK(Table14[[#This Row],[BASE PRICE PER ITEM2]])), Table14[[#This Row],[BASE PRICE PER ITEM2]] + $M$2, ""), "")</f>
        <v/>
      </c>
      <c r="M146" s="111"/>
      <c r="N14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6" s="43"/>
      <c r="P146" s="43"/>
      <c r="Q146" s="43"/>
      <c r="R146" s="43"/>
      <c r="S146" s="43"/>
      <c r="T146" s="43"/>
      <c r="U146" s="43"/>
      <c r="V14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6" s="39" t="str">
        <f>IFERROR(Table14[[#This Row],[BASE PRICE PER ITEM2]]*Table14[[#This Row],[TOTAL BASE STOCK QUANTITY]],"")</f>
        <v/>
      </c>
      <c r="X146" s="39" t="str">
        <f>IFERROR(Table14[[#This Row],[LAST SALE PRICE PER ITEM]]*Table14[[#This Row],[TOTAL BASE STOCK QUANTITY]], "")</f>
        <v/>
      </c>
      <c r="Y146" s="44" t="str">
        <f>IF(O146="",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6" s="39" t="str">
        <f>IFERROR(Table14[[#This Row],[SALE PRICE PER ITEM]]*Table14[[#This Row],[TOTAL REMAINING STOCK QUANTITY]],"")</f>
        <v/>
      </c>
      <c r="AH146" s="41"/>
    </row>
    <row r="147" spans="2:34" ht="18.600000000000001" thickBot="1" x14ac:dyDescent="0.3">
      <c r="B147" s="34" t="s">
        <v>611</v>
      </c>
      <c r="C147" s="42"/>
      <c r="D147" s="83" t="str">
        <f>IF(Table14[[#This Row],[TOTAL BASE STOCK QUANTITY]]= "", "", IF(Table14[[#This Row],[TOTAL BASE STOCK QUANTITY]] &lt;1,"Out of Stock","Avaliable"))</f>
        <v/>
      </c>
      <c r="E147" s="36"/>
      <c r="F147" s="36"/>
      <c r="G147" s="42"/>
      <c r="H147" s="91"/>
      <c r="I147" s="98"/>
      <c r="J147" s="117"/>
      <c r="K14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7" s="72" t="str">
        <f>IFERROR(IF(NOT(ISBLANK(Table14[[#This Row],[BASE PRICE PER ITEM2]])), Table14[[#This Row],[BASE PRICE PER ITEM2]] + $M$2, ""), "")</f>
        <v/>
      </c>
      <c r="M147" s="111"/>
      <c r="N14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7" s="43"/>
      <c r="P147" s="43"/>
      <c r="Q147" s="43"/>
      <c r="R147" s="43"/>
      <c r="S147" s="43"/>
      <c r="T147" s="43"/>
      <c r="U147" s="43"/>
      <c r="V14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7" s="39" t="str">
        <f>IFERROR(Table14[[#This Row],[BASE PRICE PER ITEM2]]*Table14[[#This Row],[TOTAL BASE STOCK QUANTITY]],"")</f>
        <v/>
      </c>
      <c r="X147" s="39" t="str">
        <f>IFERROR(Table14[[#This Row],[LAST SALE PRICE PER ITEM]]*Table14[[#This Row],[TOTAL BASE STOCK QUANTITY]], "")</f>
        <v/>
      </c>
      <c r="Y147" s="44" t="str">
        <f>IF(O147="",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7" s="39" t="str">
        <f>IFERROR(Table14[[#This Row],[SALE PRICE PER ITEM]]*Table14[[#This Row],[TOTAL REMAINING STOCK QUANTITY]],"")</f>
        <v/>
      </c>
      <c r="AH147" s="41"/>
    </row>
    <row r="148" spans="2:34" ht="18.600000000000001" thickBot="1" x14ac:dyDescent="0.3">
      <c r="B148" s="34" t="s">
        <v>612</v>
      </c>
      <c r="C148" s="42"/>
      <c r="D148" s="83" t="str">
        <f>IF(Table14[[#This Row],[TOTAL BASE STOCK QUANTITY]]= "", "", IF(Table14[[#This Row],[TOTAL BASE STOCK QUANTITY]] &lt;1,"Out of Stock","Avaliable"))</f>
        <v/>
      </c>
      <c r="E148" s="36"/>
      <c r="F148" s="36"/>
      <c r="G148" s="42"/>
      <c r="H148" s="91"/>
      <c r="I148" s="98"/>
      <c r="J148" s="117"/>
      <c r="K14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8" s="72" t="str">
        <f>IFERROR(IF(NOT(ISBLANK(Table14[[#This Row],[BASE PRICE PER ITEM2]])), Table14[[#This Row],[BASE PRICE PER ITEM2]] + $M$2, ""), "")</f>
        <v/>
      </c>
      <c r="M148" s="111"/>
      <c r="N148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8" s="43"/>
      <c r="P148" s="43"/>
      <c r="Q148" s="43"/>
      <c r="R148" s="43"/>
      <c r="S148" s="43"/>
      <c r="T148" s="43"/>
      <c r="U148" s="43"/>
      <c r="V148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8" s="39" t="str">
        <f>IFERROR(Table14[[#This Row],[BASE PRICE PER ITEM2]]*Table14[[#This Row],[TOTAL BASE STOCK QUANTITY]],"")</f>
        <v/>
      </c>
      <c r="X148" s="39" t="str">
        <f>IFERROR(Table14[[#This Row],[LAST SALE PRICE PER ITEM]]*Table14[[#This Row],[TOTAL BASE STOCK QUANTITY]], "")</f>
        <v/>
      </c>
      <c r="Y148" s="44" t="str">
        <f>IF(O148="",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8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8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8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8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8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8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8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8" s="39" t="str">
        <f>IFERROR(Table14[[#This Row],[SALE PRICE PER ITEM]]*Table14[[#This Row],[TOTAL REMAINING STOCK QUANTITY]],"")</f>
        <v/>
      </c>
      <c r="AH148" s="41"/>
    </row>
    <row r="149" spans="2:34" ht="18.600000000000001" thickBot="1" x14ac:dyDescent="0.3">
      <c r="B149" s="34" t="s">
        <v>613</v>
      </c>
      <c r="C149" s="42"/>
      <c r="D149" s="83" t="str">
        <f>IF(Table14[[#This Row],[TOTAL BASE STOCK QUANTITY]]= "", "", IF(Table14[[#This Row],[TOTAL BASE STOCK QUANTITY]] &lt;1,"Out of Stock","Avaliable"))</f>
        <v/>
      </c>
      <c r="E149" s="36"/>
      <c r="F149" s="36"/>
      <c r="G149" s="42"/>
      <c r="H149" s="91"/>
      <c r="I149" s="98"/>
      <c r="J149" s="117"/>
      <c r="K14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49" s="72" t="str">
        <f>IFERROR(IF(NOT(ISBLANK(Table14[[#This Row],[BASE PRICE PER ITEM2]])), Table14[[#This Row],[BASE PRICE PER ITEM2]] + $M$2, ""), "")</f>
        <v/>
      </c>
      <c r="M149" s="111"/>
      <c r="N149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49" s="43"/>
      <c r="P149" s="43"/>
      <c r="Q149" s="43"/>
      <c r="R149" s="43"/>
      <c r="S149" s="43"/>
      <c r="T149" s="43"/>
      <c r="U149" s="43"/>
      <c r="V149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49" s="39" t="str">
        <f>IFERROR(Table14[[#This Row],[BASE PRICE PER ITEM2]]*Table14[[#This Row],[TOTAL BASE STOCK QUANTITY]],"")</f>
        <v/>
      </c>
      <c r="X149" s="39" t="str">
        <f>IFERROR(Table14[[#This Row],[LAST SALE PRICE PER ITEM]]*Table14[[#This Row],[TOTAL BASE STOCK QUANTITY]], "")</f>
        <v/>
      </c>
      <c r="Y149" s="44" t="str">
        <f>IF(O149="",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49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49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49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49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49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49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49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49" s="39" t="str">
        <f>IFERROR(Table14[[#This Row],[SALE PRICE PER ITEM]]*Table14[[#This Row],[TOTAL REMAINING STOCK QUANTITY]],"")</f>
        <v/>
      </c>
      <c r="AH149" s="41"/>
    </row>
    <row r="150" spans="2:34" ht="18.600000000000001" thickBot="1" x14ac:dyDescent="0.3">
      <c r="B150" s="34" t="s">
        <v>614</v>
      </c>
      <c r="C150" s="42"/>
      <c r="D150" s="83" t="str">
        <f>IF(Table14[[#This Row],[TOTAL BASE STOCK QUANTITY]]= "", "", IF(Table14[[#This Row],[TOTAL BASE STOCK QUANTITY]] &lt;1,"Out of Stock","Avaliable"))</f>
        <v/>
      </c>
      <c r="E150" s="36"/>
      <c r="F150" s="36"/>
      <c r="G150" s="42"/>
      <c r="H150" s="91"/>
      <c r="I150" s="98"/>
      <c r="J150" s="117"/>
      <c r="K15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0" s="72" t="str">
        <f>IFERROR(IF(NOT(ISBLANK(Table14[[#This Row],[BASE PRICE PER ITEM2]])), Table14[[#This Row],[BASE PRICE PER ITEM2]] + $M$2, ""), "")</f>
        <v/>
      </c>
      <c r="M150" s="111"/>
      <c r="N150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0" s="43"/>
      <c r="P150" s="43"/>
      <c r="Q150" s="43"/>
      <c r="R150" s="43"/>
      <c r="S150" s="43"/>
      <c r="T150" s="43"/>
      <c r="U150" s="43"/>
      <c r="V150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0" s="39" t="str">
        <f>IFERROR(Table14[[#This Row],[BASE PRICE PER ITEM2]]*Table14[[#This Row],[TOTAL BASE STOCK QUANTITY]],"")</f>
        <v/>
      </c>
      <c r="X150" s="39" t="str">
        <f>IFERROR(Table14[[#This Row],[LAST SALE PRICE PER ITEM]]*Table14[[#This Row],[TOTAL BASE STOCK QUANTITY]], "")</f>
        <v/>
      </c>
      <c r="Y150" s="44" t="str">
        <f>IF(O150="",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0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0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0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0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0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0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0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0" s="39" t="str">
        <f>IFERROR(Table14[[#This Row],[SALE PRICE PER ITEM]]*Table14[[#This Row],[TOTAL REMAINING STOCK QUANTITY]],"")</f>
        <v/>
      </c>
      <c r="AH150" s="41"/>
    </row>
    <row r="151" spans="2:34" ht="18.600000000000001" thickBot="1" x14ac:dyDescent="0.3">
      <c r="B151" s="34" t="s">
        <v>615</v>
      </c>
      <c r="C151" s="42"/>
      <c r="D151" s="83" t="str">
        <f>IF(Table14[[#This Row],[TOTAL BASE STOCK QUANTITY]]= "", "", IF(Table14[[#This Row],[TOTAL BASE STOCK QUANTITY]] &lt;1,"Out of Stock","Avaliable"))</f>
        <v/>
      </c>
      <c r="E151" s="36"/>
      <c r="F151" s="36"/>
      <c r="G151" s="42"/>
      <c r="H151" s="91"/>
      <c r="I151" s="98"/>
      <c r="J151" s="117"/>
      <c r="K15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1" s="72" t="str">
        <f>IFERROR(IF(NOT(ISBLANK(Table14[[#This Row],[BASE PRICE PER ITEM2]])), Table14[[#This Row],[BASE PRICE PER ITEM2]] + $M$2, ""), "")</f>
        <v/>
      </c>
      <c r="M151" s="111"/>
      <c r="N151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1" s="43"/>
      <c r="P151" s="43"/>
      <c r="Q151" s="43"/>
      <c r="R151" s="43"/>
      <c r="S151" s="43"/>
      <c r="T151" s="43"/>
      <c r="U151" s="43"/>
      <c r="V151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1" s="39" t="str">
        <f>IFERROR(Table14[[#This Row],[BASE PRICE PER ITEM2]]*Table14[[#This Row],[TOTAL BASE STOCK QUANTITY]],"")</f>
        <v/>
      </c>
      <c r="X151" s="39" t="str">
        <f>IFERROR(Table14[[#This Row],[LAST SALE PRICE PER ITEM]]*Table14[[#This Row],[TOTAL BASE STOCK QUANTITY]], "")</f>
        <v/>
      </c>
      <c r="Y151" s="44" t="str">
        <f>IF(O151="",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1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1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1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1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1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1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1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1" s="39" t="str">
        <f>IFERROR(Table14[[#This Row],[SALE PRICE PER ITEM]]*Table14[[#This Row],[TOTAL REMAINING STOCK QUANTITY]],"")</f>
        <v/>
      </c>
      <c r="AH151" s="41"/>
    </row>
    <row r="152" spans="2:34" ht="18.600000000000001" thickBot="1" x14ac:dyDescent="0.3">
      <c r="B152" s="34" t="s">
        <v>616</v>
      </c>
      <c r="C152" s="42"/>
      <c r="D152" s="83" t="str">
        <f>IF(Table14[[#This Row],[TOTAL BASE STOCK QUANTITY]]= "", "", IF(Table14[[#This Row],[TOTAL BASE STOCK QUANTITY]] &lt;1,"Out of Stock","Avaliable"))</f>
        <v/>
      </c>
      <c r="E152" s="36"/>
      <c r="F152" s="36"/>
      <c r="G152" s="42"/>
      <c r="H152" s="91"/>
      <c r="I152" s="98"/>
      <c r="J152" s="117"/>
      <c r="K15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2" s="72" t="str">
        <f>IFERROR(IF(NOT(ISBLANK(Table14[[#This Row],[BASE PRICE PER ITEM2]])), Table14[[#This Row],[BASE PRICE PER ITEM2]] + $M$2, ""), "")</f>
        <v/>
      </c>
      <c r="M152" s="111"/>
      <c r="N152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2" s="43"/>
      <c r="P152" s="43"/>
      <c r="Q152" s="43"/>
      <c r="R152" s="43"/>
      <c r="S152" s="43"/>
      <c r="T152" s="43"/>
      <c r="U152" s="43"/>
      <c r="V152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2" s="39" t="str">
        <f>IFERROR(Table14[[#This Row],[BASE PRICE PER ITEM2]]*Table14[[#This Row],[TOTAL BASE STOCK QUANTITY]],"")</f>
        <v/>
      </c>
      <c r="X152" s="39" t="str">
        <f>IFERROR(Table14[[#This Row],[LAST SALE PRICE PER ITEM]]*Table14[[#This Row],[TOTAL BASE STOCK QUANTITY]], "")</f>
        <v/>
      </c>
      <c r="Y152" s="44" t="str">
        <f>IF(O152="",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2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2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2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2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2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2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2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2" s="39" t="str">
        <f>IFERROR(Table14[[#This Row],[SALE PRICE PER ITEM]]*Table14[[#This Row],[TOTAL REMAINING STOCK QUANTITY]],"")</f>
        <v/>
      </c>
      <c r="AH152" s="41"/>
    </row>
    <row r="153" spans="2:34" ht="18.600000000000001" thickBot="1" x14ac:dyDescent="0.3">
      <c r="B153" s="34" t="s">
        <v>617</v>
      </c>
      <c r="C153" s="42"/>
      <c r="D153" s="83" t="str">
        <f>IF(Table14[[#This Row],[TOTAL BASE STOCK QUANTITY]]= "", "", IF(Table14[[#This Row],[TOTAL BASE STOCK QUANTITY]] &lt;1,"Out of Stock","Avaliable"))</f>
        <v/>
      </c>
      <c r="E153" s="36"/>
      <c r="F153" s="36"/>
      <c r="G153" s="42"/>
      <c r="H153" s="91"/>
      <c r="I153" s="98"/>
      <c r="J153" s="117"/>
      <c r="K15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3" s="72" t="str">
        <f>IFERROR(IF(NOT(ISBLANK(Table14[[#This Row],[BASE PRICE PER ITEM2]])), Table14[[#This Row],[BASE PRICE PER ITEM2]] + $M$2, ""), "")</f>
        <v/>
      </c>
      <c r="M153" s="111"/>
      <c r="N153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3" s="43"/>
      <c r="P153" s="43"/>
      <c r="Q153" s="43"/>
      <c r="R153" s="43"/>
      <c r="S153" s="43"/>
      <c r="T153" s="43"/>
      <c r="U153" s="43"/>
      <c r="V153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3" s="39" t="str">
        <f>IFERROR(Table14[[#This Row],[BASE PRICE PER ITEM2]]*Table14[[#This Row],[TOTAL BASE STOCK QUANTITY]],"")</f>
        <v/>
      </c>
      <c r="X153" s="39" t="str">
        <f>IFERROR(Table14[[#This Row],[LAST SALE PRICE PER ITEM]]*Table14[[#This Row],[TOTAL BASE STOCK QUANTITY]], "")</f>
        <v/>
      </c>
      <c r="Y153" s="44" t="str">
        <f>IF(O153="",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3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3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3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3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3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3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3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3" s="39" t="str">
        <f>IFERROR(Table14[[#This Row],[SALE PRICE PER ITEM]]*Table14[[#This Row],[TOTAL REMAINING STOCK QUANTITY]],"")</f>
        <v/>
      </c>
      <c r="AH153" s="41"/>
    </row>
    <row r="154" spans="2:34" ht="18.600000000000001" thickBot="1" x14ac:dyDescent="0.3">
      <c r="B154" s="34" t="s">
        <v>618</v>
      </c>
      <c r="C154" s="42"/>
      <c r="D154" s="83" t="str">
        <f>IF(Table14[[#This Row],[TOTAL BASE STOCK QUANTITY]]= "", "", IF(Table14[[#This Row],[TOTAL BASE STOCK QUANTITY]] &lt;1,"Out of Stock","Avaliable"))</f>
        <v/>
      </c>
      <c r="E154" s="36"/>
      <c r="F154" s="36"/>
      <c r="G154" s="42"/>
      <c r="H154" s="91"/>
      <c r="I154" s="98"/>
      <c r="J154" s="117"/>
      <c r="K15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4" s="72" t="str">
        <f>IFERROR(IF(NOT(ISBLANK(Table14[[#This Row],[BASE PRICE PER ITEM2]])), Table14[[#This Row],[BASE PRICE PER ITEM2]] + $M$2, ""), "")</f>
        <v/>
      </c>
      <c r="M154" s="111"/>
      <c r="N154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4" s="43"/>
      <c r="P154" s="43"/>
      <c r="Q154" s="43"/>
      <c r="R154" s="43"/>
      <c r="S154" s="43"/>
      <c r="T154" s="43"/>
      <c r="U154" s="43"/>
      <c r="V154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4" s="39" t="str">
        <f>IFERROR(Table14[[#This Row],[BASE PRICE PER ITEM2]]*Table14[[#This Row],[TOTAL BASE STOCK QUANTITY]],"")</f>
        <v/>
      </c>
      <c r="X154" s="39" t="str">
        <f>IFERROR(Table14[[#This Row],[LAST SALE PRICE PER ITEM]]*Table14[[#This Row],[TOTAL BASE STOCK QUANTITY]], "")</f>
        <v/>
      </c>
      <c r="Y154" s="44" t="str">
        <f>IF(O154="",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4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4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4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4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4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4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4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4" s="39" t="str">
        <f>IFERROR(Table14[[#This Row],[SALE PRICE PER ITEM]]*Table14[[#This Row],[TOTAL REMAINING STOCK QUANTITY]],"")</f>
        <v/>
      </c>
      <c r="AH154" s="41"/>
    </row>
    <row r="155" spans="2:34" ht="18.600000000000001" thickBot="1" x14ac:dyDescent="0.3">
      <c r="B155" s="34" t="s">
        <v>619</v>
      </c>
      <c r="C155" s="42"/>
      <c r="D155" s="83" t="str">
        <f>IF(Table14[[#This Row],[TOTAL BASE STOCK QUANTITY]]= "", "", IF(Table14[[#This Row],[TOTAL BASE STOCK QUANTITY]] &lt;1,"Out of Stock","Avaliable"))</f>
        <v/>
      </c>
      <c r="E155" s="36"/>
      <c r="F155" s="36"/>
      <c r="G155" s="42"/>
      <c r="H155" s="91"/>
      <c r="I155" s="98"/>
      <c r="J155" s="117"/>
      <c r="K15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5" s="72" t="str">
        <f>IFERROR(IF(NOT(ISBLANK(Table14[[#This Row],[BASE PRICE PER ITEM2]])), Table14[[#This Row],[BASE PRICE PER ITEM2]] + $M$2, ""), "")</f>
        <v/>
      </c>
      <c r="M155" s="111"/>
      <c r="N155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5" s="43"/>
      <c r="P155" s="43"/>
      <c r="Q155" s="43"/>
      <c r="R155" s="43"/>
      <c r="S155" s="43"/>
      <c r="T155" s="43"/>
      <c r="U155" s="43"/>
      <c r="V155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5" s="39" t="str">
        <f>IFERROR(Table14[[#This Row],[BASE PRICE PER ITEM2]]*Table14[[#This Row],[TOTAL BASE STOCK QUANTITY]],"")</f>
        <v/>
      </c>
      <c r="X155" s="39" t="str">
        <f>IFERROR(Table14[[#This Row],[LAST SALE PRICE PER ITEM]]*Table14[[#This Row],[TOTAL BASE STOCK QUANTITY]], "")</f>
        <v/>
      </c>
      <c r="Y155" s="44" t="str">
        <f>IF(O155="",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5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5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5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5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5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5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5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5" s="39" t="str">
        <f>IFERROR(Table14[[#This Row],[SALE PRICE PER ITEM]]*Table14[[#This Row],[TOTAL REMAINING STOCK QUANTITY]],"")</f>
        <v/>
      </c>
      <c r="AH155" s="41"/>
    </row>
    <row r="156" spans="2:34" ht="18.600000000000001" thickBot="1" x14ac:dyDescent="0.3">
      <c r="B156" s="34" t="s">
        <v>620</v>
      </c>
      <c r="C156" s="42"/>
      <c r="D156" s="83" t="str">
        <f>IF(Table14[[#This Row],[TOTAL BASE STOCK QUANTITY]]= "", "", IF(Table14[[#This Row],[TOTAL BASE STOCK QUANTITY]] &lt;1,"Out of Stock","Avaliable"))</f>
        <v/>
      </c>
      <c r="E156" s="36"/>
      <c r="F156" s="36"/>
      <c r="G156" s="42"/>
      <c r="H156" s="91"/>
      <c r="I156" s="98"/>
      <c r="J156" s="117"/>
      <c r="K15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6" s="72" t="str">
        <f>IFERROR(IF(NOT(ISBLANK(Table14[[#This Row],[BASE PRICE PER ITEM2]])), Table14[[#This Row],[BASE PRICE PER ITEM2]] + $M$2, ""), "")</f>
        <v/>
      </c>
      <c r="M156" s="111"/>
      <c r="N156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6" s="43"/>
      <c r="P156" s="43"/>
      <c r="Q156" s="43"/>
      <c r="R156" s="43"/>
      <c r="S156" s="43"/>
      <c r="T156" s="43"/>
      <c r="U156" s="43"/>
      <c r="V156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6" s="39" t="str">
        <f>IFERROR(Table14[[#This Row],[BASE PRICE PER ITEM2]]*Table14[[#This Row],[TOTAL BASE STOCK QUANTITY]],"")</f>
        <v/>
      </c>
      <c r="X156" s="39" t="str">
        <f>IFERROR(Table14[[#This Row],[LAST SALE PRICE PER ITEM]]*Table14[[#This Row],[TOTAL BASE STOCK QUANTITY]], "")</f>
        <v/>
      </c>
      <c r="Y156" s="44" t="str">
        <f>IF(O156="",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6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6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6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6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6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6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6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6" s="39" t="str">
        <f>IFERROR(Table14[[#This Row],[SALE PRICE PER ITEM]]*Table14[[#This Row],[TOTAL REMAINING STOCK QUANTITY]],"")</f>
        <v/>
      </c>
      <c r="AH156" s="41"/>
    </row>
    <row r="157" spans="2:34" ht="18.600000000000001" thickBot="1" x14ac:dyDescent="0.3">
      <c r="B157" s="34" t="s">
        <v>621</v>
      </c>
      <c r="C157" s="42"/>
      <c r="D157" s="83" t="str">
        <f>IF(Table14[[#This Row],[TOTAL BASE STOCK QUANTITY]]= "", "", IF(Table14[[#This Row],[TOTAL BASE STOCK QUANTITY]] &lt;1,"Out of Stock","Avaliable"))</f>
        <v/>
      </c>
      <c r="E157" s="36"/>
      <c r="F157" s="36"/>
      <c r="G157" s="42"/>
      <c r="H157" s="91"/>
      <c r="I157" s="98"/>
      <c r="J157" s="117"/>
      <c r="K15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7" s="72" t="str">
        <f>IFERROR(IF(NOT(ISBLANK(Table14[[#This Row],[BASE PRICE PER ITEM2]])), Table14[[#This Row],[BASE PRICE PER ITEM2]] + $M$2, ""), "")</f>
        <v/>
      </c>
      <c r="M157" s="111"/>
      <c r="N157" s="72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7" s="43"/>
      <c r="P157" s="43"/>
      <c r="Q157" s="43"/>
      <c r="R157" s="43"/>
      <c r="S157" s="43"/>
      <c r="T157" s="43"/>
      <c r="U157" s="43"/>
      <c r="V157" s="4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7" s="39" t="str">
        <f>IFERROR(Table14[[#This Row],[BASE PRICE PER ITEM2]]*Table14[[#This Row],[TOTAL BASE STOCK QUANTITY]],"")</f>
        <v/>
      </c>
      <c r="X157" s="39" t="str">
        <f>IFERROR(Table14[[#This Row],[LAST SALE PRICE PER ITEM]]*Table14[[#This Row],[TOTAL BASE STOCK QUANTITY]], "")</f>
        <v/>
      </c>
      <c r="Y157" s="44" t="str">
        <f>IF(O157="",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7" s="4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7" s="4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7" s="3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7" s="4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7" s="4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7" s="4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7" s="40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7" s="39" t="str">
        <f>IFERROR(Table14[[#This Row],[SALE PRICE PER ITEM]]*Table14[[#This Row],[TOTAL REMAINING STOCK QUANTITY]],"")</f>
        <v/>
      </c>
      <c r="AH157" s="41"/>
    </row>
    <row r="158" spans="2:34" ht="18.600000000000001" thickBot="1" x14ac:dyDescent="0.3">
      <c r="B158" s="34" t="s">
        <v>622</v>
      </c>
      <c r="C158" s="45"/>
      <c r="D158" s="84" t="str">
        <f>IF(Table14[[#This Row],[TOTAL BASE STOCK QUANTITY]]= "", "", IF(Table14[[#This Row],[TOTAL BASE STOCK QUANTITY]] &lt;1,"Out of Stock","Avaliable"))</f>
        <v/>
      </c>
      <c r="E158" s="46"/>
      <c r="F158" s="46"/>
      <c r="G158" s="45"/>
      <c r="H158" s="92"/>
      <c r="I158" s="99"/>
      <c r="J158" s="118"/>
      <c r="K15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8" s="72" t="str">
        <f>IFERROR(IF(NOT(ISBLANK(Table14[[#This Row],[BASE PRICE PER ITEM2]])), Table14[[#This Row],[BASE PRICE PER ITEM2]] + $M$2, ""), "")</f>
        <v/>
      </c>
      <c r="M158" s="112"/>
      <c r="N158" s="73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8" s="47"/>
      <c r="P158" s="47"/>
      <c r="Q158" s="47"/>
      <c r="R158" s="47"/>
      <c r="S158" s="47"/>
      <c r="T158" s="47"/>
      <c r="U158" s="47"/>
      <c r="V158" s="48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8" s="49" t="str">
        <f>IFERROR(Table14[[#This Row],[BASE PRICE PER ITEM2]]*Table14[[#This Row],[TOTAL BASE STOCK QUANTITY]],"")</f>
        <v/>
      </c>
      <c r="X158" s="49" t="str">
        <f>IFERROR(Table14[[#This Row],[LAST SALE PRICE PER ITEM]]*Table14[[#This Row],[TOTAL BASE STOCK QUANTITY]], "")</f>
        <v/>
      </c>
      <c r="Y158" s="48" t="str">
        <f>IF(O158="",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8" s="48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8" s="48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8" s="50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8" s="48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8" s="48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8" s="48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8" s="51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8" s="49" t="str">
        <f>IFERROR(Table14[[#This Row],[SALE PRICE PER ITEM]]*Table14[[#This Row],[TOTAL REMAINING STOCK QUANTITY]],"")</f>
        <v/>
      </c>
      <c r="AH158" s="52"/>
    </row>
    <row r="159" spans="2:34" ht="18.600000000000001" thickBot="1" x14ac:dyDescent="0.3">
      <c r="B159" s="34" t="s">
        <v>623</v>
      </c>
      <c r="C159" s="53"/>
      <c r="D159" s="85" t="str">
        <f>IF(Table14[[#This Row],[TOTAL BASE STOCK QUANTITY]]= "", "", IF(Table14[[#This Row],[TOTAL BASE STOCK QUANTITY]] &lt;1,"Out of Stock","Avaliable"))</f>
        <v/>
      </c>
      <c r="E159" s="54"/>
      <c r="F159" s="54"/>
      <c r="G159" s="53"/>
      <c r="H159" s="93"/>
      <c r="I159" s="100"/>
      <c r="J159" s="119"/>
      <c r="K15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59" s="72" t="str">
        <f>IFERROR(IF(NOT(ISBLANK(Table14[[#This Row],[BASE PRICE PER ITEM2]])), Table14[[#This Row],[BASE PRICE PER ITEM2]] + $M$2, ""), "")</f>
        <v/>
      </c>
      <c r="M159" s="113"/>
      <c r="N159" s="74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59" s="55"/>
      <c r="P159" s="55"/>
      <c r="Q159" s="55"/>
      <c r="R159" s="55"/>
      <c r="S159" s="55"/>
      <c r="T159" s="55"/>
      <c r="U159" s="55"/>
      <c r="V159" s="56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59" s="57" t="str">
        <f>IFERROR(Table14[[#This Row],[BASE PRICE PER ITEM2]]*Table14[[#This Row],[TOTAL BASE STOCK QUANTITY]],"")</f>
        <v/>
      </c>
      <c r="X159" s="57" t="str">
        <f>IFERROR(Table14[[#This Row],[LAST SALE PRICE PER ITEM]]*Table14[[#This Row],[TOTAL BASE STOCK QUANTITY]], "")</f>
        <v/>
      </c>
      <c r="Y159" s="56" t="str">
        <f>IF(O159="",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59" s="5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59" s="5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59" s="58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59" s="5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59" s="5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59" s="5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59" s="59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59" s="57" t="str">
        <f>IFERROR(Table14[[#This Row],[SALE PRICE PER ITEM]]*Table14[[#This Row],[TOTAL REMAINING STOCK QUANTITY]],"")</f>
        <v/>
      </c>
      <c r="AH159" s="60"/>
    </row>
    <row r="160" spans="2:34" ht="18.600000000000001" thickBot="1" x14ac:dyDescent="0.3">
      <c r="B160" s="34" t="s">
        <v>624</v>
      </c>
      <c r="C160" s="61"/>
      <c r="D160" s="86" t="str">
        <f>IF(Table14[[#This Row],[TOTAL BASE STOCK QUANTITY]]= "", "", IF(Table14[[#This Row],[TOTAL BASE STOCK QUANTITY]] &lt;1,"Out of Stock","Avaliable"))</f>
        <v/>
      </c>
      <c r="E160" s="62"/>
      <c r="F160" s="62"/>
      <c r="G160" s="61"/>
      <c r="H160" s="94"/>
      <c r="I160" s="101"/>
      <c r="J160" s="119"/>
      <c r="K16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0" s="72" t="str">
        <f>IFERROR(IF(NOT(ISBLANK(Table14[[#This Row],[BASE PRICE PER ITEM2]])), Table14[[#This Row],[BASE PRICE PER ITEM2]] + $M$2, ""), "")</f>
        <v/>
      </c>
      <c r="M160" s="114"/>
      <c r="N160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0" s="63"/>
      <c r="P160" s="63"/>
      <c r="Q160" s="63"/>
      <c r="R160" s="63"/>
      <c r="S160" s="63"/>
      <c r="T160" s="63"/>
      <c r="U160" s="63"/>
      <c r="V160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0" s="65" t="str">
        <f>IFERROR(Table14[[#This Row],[BASE PRICE PER ITEM2]]*Table14[[#This Row],[TOTAL BASE STOCK QUANTITY]],"")</f>
        <v/>
      </c>
      <c r="X160" s="65" t="str">
        <f>IFERROR(Table14[[#This Row],[LAST SALE PRICE PER ITEM]]*Table14[[#This Row],[TOTAL BASE STOCK QUANTITY]], "")</f>
        <v/>
      </c>
      <c r="Y160" s="64" t="str">
        <f>IF(O160="",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0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0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0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0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0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0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0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0" s="65" t="str">
        <f>IFERROR(Table14[[#This Row],[SALE PRICE PER ITEM]]*Table14[[#This Row],[TOTAL REMAINING STOCK QUANTITY]],"")</f>
        <v/>
      </c>
      <c r="AH160" s="60"/>
    </row>
    <row r="161" spans="2:34" ht="18.600000000000001" thickBot="1" x14ac:dyDescent="0.3">
      <c r="B161" s="34" t="s">
        <v>625</v>
      </c>
      <c r="C161" s="61"/>
      <c r="D161" s="86" t="str">
        <f>IF(Table14[[#This Row],[TOTAL BASE STOCK QUANTITY]]= "", "", IF(Table14[[#This Row],[TOTAL BASE STOCK QUANTITY]] &lt;1,"Out of Stock","Avaliable"))</f>
        <v/>
      </c>
      <c r="E161" s="62"/>
      <c r="F161" s="62"/>
      <c r="G161" s="61"/>
      <c r="H161" s="94"/>
      <c r="I161" s="101"/>
      <c r="J161" s="119"/>
      <c r="K16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1" s="72" t="str">
        <f>IFERROR(IF(NOT(ISBLANK(Table14[[#This Row],[BASE PRICE PER ITEM2]])), Table14[[#This Row],[BASE PRICE PER ITEM2]] + $M$2, ""), "")</f>
        <v/>
      </c>
      <c r="M161" s="114"/>
      <c r="N161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1" s="63"/>
      <c r="P161" s="63"/>
      <c r="Q161" s="63"/>
      <c r="R161" s="63"/>
      <c r="S161" s="63"/>
      <c r="T161" s="63"/>
      <c r="U161" s="63"/>
      <c r="V161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1" s="65" t="str">
        <f>IFERROR(Table14[[#This Row],[BASE PRICE PER ITEM2]]*Table14[[#This Row],[TOTAL BASE STOCK QUANTITY]],"")</f>
        <v/>
      </c>
      <c r="X161" s="65" t="str">
        <f>IFERROR(Table14[[#This Row],[LAST SALE PRICE PER ITEM]]*Table14[[#This Row],[TOTAL BASE STOCK QUANTITY]], "")</f>
        <v/>
      </c>
      <c r="Y161" s="64" t="str">
        <f>IF(O161="",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1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1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1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1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1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1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1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1" s="65" t="str">
        <f>IFERROR(Table14[[#This Row],[SALE PRICE PER ITEM]]*Table14[[#This Row],[TOTAL REMAINING STOCK QUANTITY]],"")</f>
        <v/>
      </c>
      <c r="AH161" s="60"/>
    </row>
    <row r="162" spans="2:34" ht="18.600000000000001" thickBot="1" x14ac:dyDescent="0.3">
      <c r="B162" s="34" t="s">
        <v>626</v>
      </c>
      <c r="C162" s="61"/>
      <c r="D162" s="86" t="str">
        <f>IF(Table14[[#This Row],[TOTAL BASE STOCK QUANTITY]]= "", "", IF(Table14[[#This Row],[TOTAL BASE STOCK QUANTITY]] &lt;1,"Out of Stock","Avaliable"))</f>
        <v/>
      </c>
      <c r="E162" s="62"/>
      <c r="F162" s="62"/>
      <c r="G162" s="61"/>
      <c r="H162" s="94"/>
      <c r="I162" s="101"/>
      <c r="J162" s="119"/>
      <c r="K16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2" s="72" t="str">
        <f>IFERROR(IF(NOT(ISBLANK(Table14[[#This Row],[BASE PRICE PER ITEM2]])), Table14[[#This Row],[BASE PRICE PER ITEM2]] + $M$2, ""), "")</f>
        <v/>
      </c>
      <c r="M162" s="114"/>
      <c r="N162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2" s="63"/>
      <c r="P162" s="63"/>
      <c r="Q162" s="63"/>
      <c r="R162" s="63"/>
      <c r="S162" s="63"/>
      <c r="T162" s="63"/>
      <c r="U162" s="63"/>
      <c r="V162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2" s="65" t="str">
        <f>IFERROR(Table14[[#This Row],[BASE PRICE PER ITEM2]]*Table14[[#This Row],[TOTAL BASE STOCK QUANTITY]],"")</f>
        <v/>
      </c>
      <c r="X162" s="65" t="str">
        <f>IFERROR(Table14[[#This Row],[LAST SALE PRICE PER ITEM]]*Table14[[#This Row],[TOTAL BASE STOCK QUANTITY]], "")</f>
        <v/>
      </c>
      <c r="Y162" s="64" t="str">
        <f>IF(O162="",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2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2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2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2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2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2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2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2" s="65" t="str">
        <f>IFERROR(Table14[[#This Row],[SALE PRICE PER ITEM]]*Table14[[#This Row],[TOTAL REMAINING STOCK QUANTITY]],"")</f>
        <v/>
      </c>
      <c r="AH162" s="60"/>
    </row>
    <row r="163" spans="2:34" ht="18.600000000000001" thickBot="1" x14ac:dyDescent="0.3">
      <c r="B163" s="34" t="s">
        <v>627</v>
      </c>
      <c r="C163" s="61"/>
      <c r="D163" s="86" t="str">
        <f>IF(Table14[[#This Row],[TOTAL BASE STOCK QUANTITY]]= "", "", IF(Table14[[#This Row],[TOTAL BASE STOCK QUANTITY]] &lt;1,"Out of Stock","Avaliable"))</f>
        <v/>
      </c>
      <c r="E163" s="62"/>
      <c r="F163" s="62"/>
      <c r="G163" s="61"/>
      <c r="H163" s="94"/>
      <c r="I163" s="101"/>
      <c r="J163" s="119"/>
      <c r="K16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3" s="72" t="str">
        <f>IFERROR(IF(NOT(ISBLANK(Table14[[#This Row],[BASE PRICE PER ITEM2]])), Table14[[#This Row],[BASE PRICE PER ITEM2]] + $M$2, ""), "")</f>
        <v/>
      </c>
      <c r="M163" s="114"/>
      <c r="N163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3" s="63"/>
      <c r="P163" s="63"/>
      <c r="Q163" s="63"/>
      <c r="R163" s="63"/>
      <c r="S163" s="63"/>
      <c r="T163" s="63"/>
      <c r="U163" s="63"/>
      <c r="V163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3" s="65" t="str">
        <f>IFERROR(Table14[[#This Row],[BASE PRICE PER ITEM2]]*Table14[[#This Row],[TOTAL BASE STOCK QUANTITY]],"")</f>
        <v/>
      </c>
      <c r="X163" s="65" t="str">
        <f>IFERROR(Table14[[#This Row],[LAST SALE PRICE PER ITEM]]*Table14[[#This Row],[TOTAL BASE STOCK QUANTITY]], "")</f>
        <v/>
      </c>
      <c r="Y163" s="64" t="str">
        <f>IF(O163="",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3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3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3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3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3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3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3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3" s="65" t="str">
        <f>IFERROR(Table14[[#This Row],[SALE PRICE PER ITEM]]*Table14[[#This Row],[TOTAL REMAINING STOCK QUANTITY]],"")</f>
        <v/>
      </c>
      <c r="AH163" s="60"/>
    </row>
    <row r="164" spans="2:34" ht="18.600000000000001" thickBot="1" x14ac:dyDescent="0.3">
      <c r="B164" s="34" t="s">
        <v>628</v>
      </c>
      <c r="C164" s="61"/>
      <c r="D164" s="86" t="str">
        <f>IF(Table14[[#This Row],[TOTAL BASE STOCK QUANTITY]]= "", "", IF(Table14[[#This Row],[TOTAL BASE STOCK QUANTITY]] &lt;1,"Out of Stock","Avaliable"))</f>
        <v/>
      </c>
      <c r="E164" s="62"/>
      <c r="F164" s="62"/>
      <c r="G164" s="61"/>
      <c r="H164" s="94"/>
      <c r="I164" s="101"/>
      <c r="J164" s="119"/>
      <c r="K16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4" s="72" t="str">
        <f>IFERROR(IF(NOT(ISBLANK(Table14[[#This Row],[BASE PRICE PER ITEM2]])), Table14[[#This Row],[BASE PRICE PER ITEM2]] + $M$2, ""), "")</f>
        <v/>
      </c>
      <c r="M164" s="114"/>
      <c r="N164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4" s="63"/>
      <c r="P164" s="63"/>
      <c r="Q164" s="63"/>
      <c r="R164" s="63"/>
      <c r="S164" s="63"/>
      <c r="T164" s="63"/>
      <c r="U164" s="63"/>
      <c r="V164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4" s="65" t="str">
        <f>IFERROR(Table14[[#This Row],[BASE PRICE PER ITEM2]]*Table14[[#This Row],[TOTAL BASE STOCK QUANTITY]],"")</f>
        <v/>
      </c>
      <c r="X164" s="65" t="str">
        <f>IFERROR(Table14[[#This Row],[LAST SALE PRICE PER ITEM]]*Table14[[#This Row],[TOTAL BASE STOCK QUANTITY]], "")</f>
        <v/>
      </c>
      <c r="Y164" s="64" t="str">
        <f>IF(O164="",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4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4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4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4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4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4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4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4" s="65" t="str">
        <f>IFERROR(Table14[[#This Row],[SALE PRICE PER ITEM]]*Table14[[#This Row],[TOTAL REMAINING STOCK QUANTITY]],"")</f>
        <v/>
      </c>
      <c r="AH164" s="60"/>
    </row>
    <row r="165" spans="2:34" ht="18.600000000000001" thickBot="1" x14ac:dyDescent="0.3">
      <c r="B165" s="34" t="s">
        <v>629</v>
      </c>
      <c r="C165" s="61"/>
      <c r="D165" s="86" t="str">
        <f>IF(Table14[[#This Row],[TOTAL BASE STOCK QUANTITY]]= "", "", IF(Table14[[#This Row],[TOTAL BASE STOCK QUANTITY]] &lt;1,"Out of Stock","Avaliable"))</f>
        <v/>
      </c>
      <c r="E165" s="62"/>
      <c r="F165" s="62"/>
      <c r="G165" s="61"/>
      <c r="H165" s="94"/>
      <c r="I165" s="101"/>
      <c r="J165" s="119"/>
      <c r="K16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5" s="72" t="str">
        <f>IFERROR(IF(NOT(ISBLANK(Table14[[#This Row],[BASE PRICE PER ITEM2]])), Table14[[#This Row],[BASE PRICE PER ITEM2]] + $M$2, ""), "")</f>
        <v/>
      </c>
      <c r="M165" s="114"/>
      <c r="N165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5" s="63"/>
      <c r="P165" s="63"/>
      <c r="Q165" s="63"/>
      <c r="R165" s="63"/>
      <c r="S165" s="63"/>
      <c r="T165" s="63"/>
      <c r="U165" s="63"/>
      <c r="V165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5" s="65" t="str">
        <f>IFERROR(Table14[[#This Row],[BASE PRICE PER ITEM2]]*Table14[[#This Row],[TOTAL BASE STOCK QUANTITY]],"")</f>
        <v/>
      </c>
      <c r="X165" s="65" t="str">
        <f>IFERROR(Table14[[#This Row],[LAST SALE PRICE PER ITEM]]*Table14[[#This Row],[TOTAL BASE STOCK QUANTITY]], "")</f>
        <v/>
      </c>
      <c r="Y165" s="64" t="str">
        <f>IF(O165="",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5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5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5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5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5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5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5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5" s="65" t="str">
        <f>IFERROR(Table14[[#This Row],[SALE PRICE PER ITEM]]*Table14[[#This Row],[TOTAL REMAINING STOCK QUANTITY]],"")</f>
        <v/>
      </c>
      <c r="AH165" s="60"/>
    </row>
    <row r="166" spans="2:34" ht="18.600000000000001" thickBot="1" x14ac:dyDescent="0.3">
      <c r="B166" s="34" t="s">
        <v>630</v>
      </c>
      <c r="C166" s="61"/>
      <c r="D166" s="86" t="str">
        <f>IF(Table14[[#This Row],[TOTAL BASE STOCK QUANTITY]]= "", "", IF(Table14[[#This Row],[TOTAL BASE STOCK QUANTITY]] &lt;1,"Out of Stock","Avaliable"))</f>
        <v/>
      </c>
      <c r="E166" s="62"/>
      <c r="F166" s="62"/>
      <c r="G166" s="61"/>
      <c r="H166" s="94"/>
      <c r="I166" s="101"/>
      <c r="J166" s="119"/>
      <c r="K16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6" s="72" t="str">
        <f>IFERROR(IF(NOT(ISBLANK(Table14[[#This Row],[BASE PRICE PER ITEM2]])), Table14[[#This Row],[BASE PRICE PER ITEM2]] + $M$2, ""), "")</f>
        <v/>
      </c>
      <c r="M166" s="114"/>
      <c r="N166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6" s="63"/>
      <c r="P166" s="63"/>
      <c r="Q166" s="63"/>
      <c r="R166" s="63"/>
      <c r="S166" s="63"/>
      <c r="T166" s="63"/>
      <c r="U166" s="63"/>
      <c r="V166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6" s="65" t="str">
        <f>IFERROR(Table14[[#This Row],[BASE PRICE PER ITEM2]]*Table14[[#This Row],[TOTAL BASE STOCK QUANTITY]],"")</f>
        <v/>
      </c>
      <c r="X166" s="65" t="str">
        <f>IFERROR(Table14[[#This Row],[LAST SALE PRICE PER ITEM]]*Table14[[#This Row],[TOTAL BASE STOCK QUANTITY]], "")</f>
        <v/>
      </c>
      <c r="Y166" s="64" t="str">
        <f>IF(O166="",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6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6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6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6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6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6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6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6" s="65" t="str">
        <f>IFERROR(Table14[[#This Row],[SALE PRICE PER ITEM]]*Table14[[#This Row],[TOTAL REMAINING STOCK QUANTITY]],"")</f>
        <v/>
      </c>
      <c r="AH166" s="60"/>
    </row>
    <row r="167" spans="2:34" ht="18.600000000000001" thickBot="1" x14ac:dyDescent="0.3">
      <c r="B167" s="34" t="s">
        <v>631</v>
      </c>
      <c r="C167" s="61"/>
      <c r="D167" s="86" t="str">
        <f>IF(Table14[[#This Row],[TOTAL BASE STOCK QUANTITY]]= "", "", IF(Table14[[#This Row],[TOTAL BASE STOCK QUANTITY]] &lt;1,"Out of Stock","Avaliable"))</f>
        <v/>
      </c>
      <c r="E167" s="62"/>
      <c r="F167" s="62"/>
      <c r="G167" s="61"/>
      <c r="H167" s="94"/>
      <c r="I167" s="101"/>
      <c r="J167" s="119"/>
      <c r="K16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7" s="72" t="str">
        <f>IFERROR(IF(NOT(ISBLANK(Table14[[#This Row],[BASE PRICE PER ITEM2]])), Table14[[#This Row],[BASE PRICE PER ITEM2]] + $M$2, ""), "")</f>
        <v/>
      </c>
      <c r="M167" s="114"/>
      <c r="N167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7" s="63"/>
      <c r="P167" s="63"/>
      <c r="Q167" s="63"/>
      <c r="R167" s="63"/>
      <c r="S167" s="63"/>
      <c r="T167" s="63"/>
      <c r="U167" s="63"/>
      <c r="V167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7" s="65" t="str">
        <f>IFERROR(Table14[[#This Row],[BASE PRICE PER ITEM2]]*Table14[[#This Row],[TOTAL BASE STOCK QUANTITY]],"")</f>
        <v/>
      </c>
      <c r="X167" s="65" t="str">
        <f>IFERROR(Table14[[#This Row],[LAST SALE PRICE PER ITEM]]*Table14[[#This Row],[TOTAL BASE STOCK QUANTITY]], "")</f>
        <v/>
      </c>
      <c r="Y167" s="64" t="str">
        <f>IF(O167="",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7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7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7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7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7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7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7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7" s="65" t="str">
        <f>IFERROR(Table14[[#This Row],[SALE PRICE PER ITEM]]*Table14[[#This Row],[TOTAL REMAINING STOCK QUANTITY]],"")</f>
        <v/>
      </c>
      <c r="AH167" s="60"/>
    </row>
    <row r="168" spans="2:34" ht="18.600000000000001" thickBot="1" x14ac:dyDescent="0.3">
      <c r="B168" s="34" t="s">
        <v>632</v>
      </c>
      <c r="C168" s="61"/>
      <c r="D168" s="86" t="str">
        <f>IF(Table14[[#This Row],[TOTAL BASE STOCK QUANTITY]]= "", "", IF(Table14[[#This Row],[TOTAL BASE STOCK QUANTITY]] &lt;1,"Out of Stock","Avaliable"))</f>
        <v/>
      </c>
      <c r="E168" s="62"/>
      <c r="F168" s="62"/>
      <c r="G168" s="61"/>
      <c r="H168" s="94"/>
      <c r="I168" s="101"/>
      <c r="J168" s="119"/>
      <c r="K16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8" s="72" t="str">
        <f>IFERROR(IF(NOT(ISBLANK(Table14[[#This Row],[BASE PRICE PER ITEM2]])), Table14[[#This Row],[BASE PRICE PER ITEM2]] + $M$2, ""), "")</f>
        <v/>
      </c>
      <c r="M168" s="114"/>
      <c r="N168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8" s="63"/>
      <c r="P168" s="63"/>
      <c r="Q168" s="63"/>
      <c r="R168" s="63"/>
      <c r="S168" s="63"/>
      <c r="T168" s="63"/>
      <c r="U168" s="63"/>
      <c r="V168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8" s="65" t="str">
        <f>IFERROR(Table14[[#This Row],[BASE PRICE PER ITEM2]]*Table14[[#This Row],[TOTAL BASE STOCK QUANTITY]],"")</f>
        <v/>
      </c>
      <c r="X168" s="65" t="str">
        <f>IFERROR(Table14[[#This Row],[LAST SALE PRICE PER ITEM]]*Table14[[#This Row],[TOTAL BASE STOCK QUANTITY]], "")</f>
        <v/>
      </c>
      <c r="Y168" s="64" t="str">
        <f>IF(O168="",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8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8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8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8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8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8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8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8" s="65" t="str">
        <f>IFERROR(Table14[[#This Row],[SALE PRICE PER ITEM]]*Table14[[#This Row],[TOTAL REMAINING STOCK QUANTITY]],"")</f>
        <v/>
      </c>
      <c r="AH168" s="60"/>
    </row>
    <row r="169" spans="2:34" ht="18.600000000000001" thickBot="1" x14ac:dyDescent="0.3">
      <c r="B169" s="34" t="s">
        <v>633</v>
      </c>
      <c r="C169" s="61"/>
      <c r="D169" s="86" t="str">
        <f>IF(Table14[[#This Row],[TOTAL BASE STOCK QUANTITY]]= "", "", IF(Table14[[#This Row],[TOTAL BASE STOCK QUANTITY]] &lt;1,"Out of Stock","Avaliable"))</f>
        <v/>
      </c>
      <c r="E169" s="62"/>
      <c r="F169" s="62"/>
      <c r="G169" s="61"/>
      <c r="H169" s="94"/>
      <c r="I169" s="101"/>
      <c r="J169" s="119"/>
      <c r="K16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69" s="72" t="str">
        <f>IFERROR(IF(NOT(ISBLANK(Table14[[#This Row],[BASE PRICE PER ITEM2]])), Table14[[#This Row],[BASE PRICE PER ITEM2]] + $M$2, ""), "")</f>
        <v/>
      </c>
      <c r="M169" s="114"/>
      <c r="N169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69" s="63"/>
      <c r="P169" s="63"/>
      <c r="Q169" s="63"/>
      <c r="R169" s="63"/>
      <c r="S169" s="63"/>
      <c r="T169" s="63"/>
      <c r="U169" s="63"/>
      <c r="V169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69" s="65" t="str">
        <f>IFERROR(Table14[[#This Row],[BASE PRICE PER ITEM2]]*Table14[[#This Row],[TOTAL BASE STOCK QUANTITY]],"")</f>
        <v/>
      </c>
      <c r="X169" s="65" t="str">
        <f>IFERROR(Table14[[#This Row],[LAST SALE PRICE PER ITEM]]*Table14[[#This Row],[TOTAL BASE STOCK QUANTITY]], "")</f>
        <v/>
      </c>
      <c r="Y169" s="64" t="str">
        <f>IF(O169="",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69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69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69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69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69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69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69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69" s="65" t="str">
        <f>IFERROR(Table14[[#This Row],[SALE PRICE PER ITEM]]*Table14[[#This Row],[TOTAL REMAINING STOCK QUANTITY]],"")</f>
        <v/>
      </c>
      <c r="AH169" s="60"/>
    </row>
    <row r="170" spans="2:34" ht="18.600000000000001" thickBot="1" x14ac:dyDescent="0.3">
      <c r="B170" s="34" t="s">
        <v>634</v>
      </c>
      <c r="C170" s="61"/>
      <c r="D170" s="86" t="str">
        <f>IF(Table14[[#This Row],[TOTAL BASE STOCK QUANTITY]]= "", "", IF(Table14[[#This Row],[TOTAL BASE STOCK QUANTITY]] &lt;1,"Out of Stock","Avaliable"))</f>
        <v/>
      </c>
      <c r="E170" s="62"/>
      <c r="F170" s="62"/>
      <c r="G170" s="61"/>
      <c r="H170" s="94"/>
      <c r="I170" s="101"/>
      <c r="J170" s="119"/>
      <c r="K17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0" s="72" t="str">
        <f>IFERROR(IF(NOT(ISBLANK(Table14[[#This Row],[BASE PRICE PER ITEM2]])), Table14[[#This Row],[BASE PRICE PER ITEM2]] + $M$2, ""), "")</f>
        <v/>
      </c>
      <c r="M170" s="114"/>
      <c r="N170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0" s="63"/>
      <c r="P170" s="63"/>
      <c r="Q170" s="63"/>
      <c r="R170" s="63"/>
      <c r="S170" s="63"/>
      <c r="T170" s="63"/>
      <c r="U170" s="63"/>
      <c r="V170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0" s="65" t="str">
        <f>IFERROR(Table14[[#This Row],[BASE PRICE PER ITEM2]]*Table14[[#This Row],[TOTAL BASE STOCK QUANTITY]],"")</f>
        <v/>
      </c>
      <c r="X170" s="65" t="str">
        <f>IFERROR(Table14[[#This Row],[LAST SALE PRICE PER ITEM]]*Table14[[#This Row],[TOTAL BASE STOCK QUANTITY]], "")</f>
        <v/>
      </c>
      <c r="Y170" s="64" t="str">
        <f>IF(O170="",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0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0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0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0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0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0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0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0" s="65" t="str">
        <f>IFERROR(Table14[[#This Row],[SALE PRICE PER ITEM]]*Table14[[#This Row],[TOTAL REMAINING STOCK QUANTITY]],"")</f>
        <v/>
      </c>
      <c r="AH170" s="60"/>
    </row>
    <row r="171" spans="2:34" ht="18.600000000000001" thickBot="1" x14ac:dyDescent="0.3">
      <c r="B171" s="34" t="s">
        <v>635</v>
      </c>
      <c r="C171" s="61"/>
      <c r="D171" s="86" t="str">
        <f>IF(Table14[[#This Row],[TOTAL BASE STOCK QUANTITY]]= "", "", IF(Table14[[#This Row],[TOTAL BASE STOCK QUANTITY]] &lt;1,"Out of Stock","Avaliable"))</f>
        <v/>
      </c>
      <c r="E171" s="62"/>
      <c r="F171" s="62"/>
      <c r="G171" s="61"/>
      <c r="H171" s="94"/>
      <c r="I171" s="101"/>
      <c r="J171" s="119"/>
      <c r="K17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1" s="72" t="str">
        <f>IFERROR(IF(NOT(ISBLANK(Table14[[#This Row],[BASE PRICE PER ITEM2]])), Table14[[#This Row],[BASE PRICE PER ITEM2]] + $M$2, ""), "")</f>
        <v/>
      </c>
      <c r="M171" s="114"/>
      <c r="N171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1" s="63"/>
      <c r="P171" s="63"/>
      <c r="Q171" s="63"/>
      <c r="R171" s="63"/>
      <c r="S171" s="63"/>
      <c r="T171" s="63"/>
      <c r="U171" s="63"/>
      <c r="V171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1" s="65" t="str">
        <f>IFERROR(Table14[[#This Row],[BASE PRICE PER ITEM2]]*Table14[[#This Row],[TOTAL BASE STOCK QUANTITY]],"")</f>
        <v/>
      </c>
      <c r="X171" s="65" t="str">
        <f>IFERROR(Table14[[#This Row],[LAST SALE PRICE PER ITEM]]*Table14[[#This Row],[TOTAL BASE STOCK QUANTITY]], "")</f>
        <v/>
      </c>
      <c r="Y171" s="64" t="str">
        <f>IF(O171="",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1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1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1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1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1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1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1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1" s="65" t="str">
        <f>IFERROR(Table14[[#This Row],[SALE PRICE PER ITEM]]*Table14[[#This Row],[TOTAL REMAINING STOCK QUANTITY]],"")</f>
        <v/>
      </c>
      <c r="AH171" s="60"/>
    </row>
    <row r="172" spans="2:34" ht="18.600000000000001" thickBot="1" x14ac:dyDescent="0.3">
      <c r="B172" s="34" t="s">
        <v>636</v>
      </c>
      <c r="C172" s="61"/>
      <c r="D172" s="86" t="str">
        <f>IF(Table14[[#This Row],[TOTAL BASE STOCK QUANTITY]]= "", "", IF(Table14[[#This Row],[TOTAL BASE STOCK QUANTITY]] &lt;1,"Out of Stock","Avaliable"))</f>
        <v/>
      </c>
      <c r="E172" s="62"/>
      <c r="F172" s="62"/>
      <c r="G172" s="61"/>
      <c r="H172" s="94"/>
      <c r="I172" s="101"/>
      <c r="J172" s="119"/>
      <c r="K17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2" s="72" t="str">
        <f>IFERROR(IF(NOT(ISBLANK(Table14[[#This Row],[BASE PRICE PER ITEM2]])), Table14[[#This Row],[BASE PRICE PER ITEM2]] + $M$2, ""), "")</f>
        <v/>
      </c>
      <c r="M172" s="114"/>
      <c r="N172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2" s="63"/>
      <c r="P172" s="63"/>
      <c r="Q172" s="63"/>
      <c r="R172" s="63"/>
      <c r="S172" s="63"/>
      <c r="T172" s="63"/>
      <c r="U172" s="63"/>
      <c r="V172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2" s="65" t="str">
        <f>IFERROR(Table14[[#This Row],[BASE PRICE PER ITEM2]]*Table14[[#This Row],[TOTAL BASE STOCK QUANTITY]],"")</f>
        <v/>
      </c>
      <c r="X172" s="65" t="str">
        <f>IFERROR(Table14[[#This Row],[LAST SALE PRICE PER ITEM]]*Table14[[#This Row],[TOTAL BASE STOCK QUANTITY]], "")</f>
        <v/>
      </c>
      <c r="Y172" s="64" t="str">
        <f>IF(O172="",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2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2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2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2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2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2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2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2" s="65" t="str">
        <f>IFERROR(Table14[[#This Row],[SALE PRICE PER ITEM]]*Table14[[#This Row],[TOTAL REMAINING STOCK QUANTITY]],"")</f>
        <v/>
      </c>
      <c r="AH172" s="60"/>
    </row>
    <row r="173" spans="2:34" ht="18.600000000000001" thickBot="1" x14ac:dyDescent="0.3">
      <c r="B173" s="34" t="s">
        <v>637</v>
      </c>
      <c r="C173" s="61"/>
      <c r="D173" s="86" t="str">
        <f>IF(Table14[[#This Row],[TOTAL BASE STOCK QUANTITY]]= "", "", IF(Table14[[#This Row],[TOTAL BASE STOCK QUANTITY]] &lt;1,"Out of Stock","Avaliable"))</f>
        <v/>
      </c>
      <c r="E173" s="62"/>
      <c r="F173" s="62"/>
      <c r="G173" s="61"/>
      <c r="H173" s="94"/>
      <c r="I173" s="101"/>
      <c r="J173" s="119"/>
      <c r="K17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3" s="72" t="str">
        <f>IFERROR(IF(NOT(ISBLANK(Table14[[#This Row],[BASE PRICE PER ITEM2]])), Table14[[#This Row],[BASE PRICE PER ITEM2]] + $M$2, ""), "")</f>
        <v/>
      </c>
      <c r="M173" s="114"/>
      <c r="N173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3" s="63"/>
      <c r="P173" s="63"/>
      <c r="Q173" s="63"/>
      <c r="R173" s="63"/>
      <c r="S173" s="63"/>
      <c r="T173" s="63"/>
      <c r="U173" s="63"/>
      <c r="V173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3" s="65" t="str">
        <f>IFERROR(Table14[[#This Row],[BASE PRICE PER ITEM2]]*Table14[[#This Row],[TOTAL BASE STOCK QUANTITY]],"")</f>
        <v/>
      </c>
      <c r="X173" s="65" t="str">
        <f>IFERROR(Table14[[#This Row],[LAST SALE PRICE PER ITEM]]*Table14[[#This Row],[TOTAL BASE STOCK QUANTITY]], "")</f>
        <v/>
      </c>
      <c r="Y173" s="64" t="str">
        <f>IF(O173="",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3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3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3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3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3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3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3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3" s="65" t="str">
        <f>IFERROR(Table14[[#This Row],[SALE PRICE PER ITEM]]*Table14[[#This Row],[TOTAL REMAINING STOCK QUANTITY]],"")</f>
        <v/>
      </c>
      <c r="AH173" s="60"/>
    </row>
    <row r="174" spans="2:34" ht="18.600000000000001" thickBot="1" x14ac:dyDescent="0.3">
      <c r="B174" s="34" t="s">
        <v>638</v>
      </c>
      <c r="C174" s="61"/>
      <c r="D174" s="86" t="str">
        <f>IF(Table14[[#This Row],[TOTAL BASE STOCK QUANTITY]]= "", "", IF(Table14[[#This Row],[TOTAL BASE STOCK QUANTITY]] &lt;1,"Out of Stock","Avaliable"))</f>
        <v/>
      </c>
      <c r="E174" s="62"/>
      <c r="F174" s="62"/>
      <c r="G174" s="61"/>
      <c r="H174" s="94"/>
      <c r="I174" s="101"/>
      <c r="J174" s="119"/>
      <c r="K17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4" s="72" t="str">
        <f>IFERROR(IF(NOT(ISBLANK(Table14[[#This Row],[BASE PRICE PER ITEM2]])), Table14[[#This Row],[BASE PRICE PER ITEM2]] + $M$2, ""), "")</f>
        <v/>
      </c>
      <c r="M174" s="114"/>
      <c r="N174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4" s="63"/>
      <c r="P174" s="63"/>
      <c r="Q174" s="63"/>
      <c r="R174" s="63"/>
      <c r="S174" s="63"/>
      <c r="T174" s="63"/>
      <c r="U174" s="63"/>
      <c r="V174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4" s="65" t="str">
        <f>IFERROR(Table14[[#This Row],[BASE PRICE PER ITEM2]]*Table14[[#This Row],[TOTAL BASE STOCK QUANTITY]],"")</f>
        <v/>
      </c>
      <c r="X174" s="65" t="str">
        <f>IFERROR(Table14[[#This Row],[LAST SALE PRICE PER ITEM]]*Table14[[#This Row],[TOTAL BASE STOCK QUANTITY]], "")</f>
        <v/>
      </c>
      <c r="Y174" s="64" t="str">
        <f>IF(O174="",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4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4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4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4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4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4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4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4" s="65" t="str">
        <f>IFERROR(Table14[[#This Row],[SALE PRICE PER ITEM]]*Table14[[#This Row],[TOTAL REMAINING STOCK QUANTITY]],"")</f>
        <v/>
      </c>
      <c r="AH174" s="60"/>
    </row>
    <row r="175" spans="2:34" ht="18.600000000000001" thickBot="1" x14ac:dyDescent="0.3">
      <c r="B175" s="34" t="s">
        <v>639</v>
      </c>
      <c r="C175" s="61"/>
      <c r="D175" s="86" t="str">
        <f>IF(Table14[[#This Row],[TOTAL BASE STOCK QUANTITY]]= "", "", IF(Table14[[#This Row],[TOTAL BASE STOCK QUANTITY]] &lt;1,"Out of Stock","Avaliable"))</f>
        <v/>
      </c>
      <c r="E175" s="62"/>
      <c r="F175" s="62"/>
      <c r="G175" s="61"/>
      <c r="H175" s="94"/>
      <c r="I175" s="101"/>
      <c r="J175" s="119"/>
      <c r="K17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5" s="72" t="str">
        <f>IFERROR(IF(NOT(ISBLANK(Table14[[#This Row],[BASE PRICE PER ITEM2]])), Table14[[#This Row],[BASE PRICE PER ITEM2]] + $M$2, ""), "")</f>
        <v/>
      </c>
      <c r="M175" s="114"/>
      <c r="N175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5" s="63"/>
      <c r="P175" s="63"/>
      <c r="Q175" s="63"/>
      <c r="R175" s="63"/>
      <c r="S175" s="63"/>
      <c r="T175" s="63"/>
      <c r="U175" s="63"/>
      <c r="V175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5" s="65" t="str">
        <f>IFERROR(Table14[[#This Row],[BASE PRICE PER ITEM2]]*Table14[[#This Row],[TOTAL BASE STOCK QUANTITY]],"")</f>
        <v/>
      </c>
      <c r="X175" s="65" t="str">
        <f>IFERROR(Table14[[#This Row],[LAST SALE PRICE PER ITEM]]*Table14[[#This Row],[TOTAL BASE STOCK QUANTITY]], "")</f>
        <v/>
      </c>
      <c r="Y175" s="64" t="str">
        <f>IF(O175="",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5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5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5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5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5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5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5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5" s="65" t="str">
        <f>IFERROR(Table14[[#This Row],[SALE PRICE PER ITEM]]*Table14[[#This Row],[TOTAL REMAINING STOCK QUANTITY]],"")</f>
        <v/>
      </c>
      <c r="AH175" s="60"/>
    </row>
    <row r="176" spans="2:34" ht="18.600000000000001" thickBot="1" x14ac:dyDescent="0.3">
      <c r="B176" s="34" t="s">
        <v>640</v>
      </c>
      <c r="C176" s="61"/>
      <c r="D176" s="86" t="str">
        <f>IF(Table14[[#This Row],[TOTAL BASE STOCK QUANTITY]]= "", "", IF(Table14[[#This Row],[TOTAL BASE STOCK QUANTITY]] &lt;1,"Out of Stock","Avaliable"))</f>
        <v/>
      </c>
      <c r="E176" s="62"/>
      <c r="F176" s="62"/>
      <c r="G176" s="61"/>
      <c r="H176" s="94"/>
      <c r="I176" s="101"/>
      <c r="J176" s="119"/>
      <c r="K17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6" s="72" t="str">
        <f>IFERROR(IF(NOT(ISBLANK(Table14[[#This Row],[BASE PRICE PER ITEM2]])), Table14[[#This Row],[BASE PRICE PER ITEM2]] + $M$2, ""), "")</f>
        <v/>
      </c>
      <c r="M176" s="114"/>
      <c r="N176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6" s="63"/>
      <c r="P176" s="63"/>
      <c r="Q176" s="63"/>
      <c r="R176" s="63"/>
      <c r="S176" s="63"/>
      <c r="T176" s="63"/>
      <c r="U176" s="63"/>
      <c r="V176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6" s="65" t="str">
        <f>IFERROR(Table14[[#This Row],[BASE PRICE PER ITEM2]]*Table14[[#This Row],[TOTAL BASE STOCK QUANTITY]],"")</f>
        <v/>
      </c>
      <c r="X176" s="65" t="str">
        <f>IFERROR(Table14[[#This Row],[LAST SALE PRICE PER ITEM]]*Table14[[#This Row],[TOTAL BASE STOCK QUANTITY]], "")</f>
        <v/>
      </c>
      <c r="Y176" s="64" t="str">
        <f>IF(O176="",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6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6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6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6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6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6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6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6" s="65" t="str">
        <f>IFERROR(Table14[[#This Row],[SALE PRICE PER ITEM]]*Table14[[#This Row],[TOTAL REMAINING STOCK QUANTITY]],"")</f>
        <v/>
      </c>
      <c r="AH176" s="60"/>
    </row>
    <row r="177" spans="2:34" ht="18.600000000000001" thickBot="1" x14ac:dyDescent="0.3">
      <c r="B177" s="34" t="s">
        <v>641</v>
      </c>
      <c r="C177" s="61"/>
      <c r="D177" s="86" t="str">
        <f>IF(Table14[[#This Row],[TOTAL BASE STOCK QUANTITY]]= "", "", IF(Table14[[#This Row],[TOTAL BASE STOCK QUANTITY]] &lt;1,"Out of Stock","Avaliable"))</f>
        <v/>
      </c>
      <c r="E177" s="62"/>
      <c r="F177" s="62"/>
      <c r="G177" s="61"/>
      <c r="H177" s="94"/>
      <c r="I177" s="101"/>
      <c r="J177" s="119"/>
      <c r="K17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7" s="72" t="str">
        <f>IFERROR(IF(NOT(ISBLANK(Table14[[#This Row],[BASE PRICE PER ITEM2]])), Table14[[#This Row],[BASE PRICE PER ITEM2]] + $M$2, ""), "")</f>
        <v/>
      </c>
      <c r="M177" s="114"/>
      <c r="N177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7" s="63"/>
      <c r="P177" s="63"/>
      <c r="Q177" s="63"/>
      <c r="R177" s="63"/>
      <c r="S177" s="63"/>
      <c r="T177" s="63"/>
      <c r="U177" s="63"/>
      <c r="V177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7" s="65" t="str">
        <f>IFERROR(Table14[[#This Row],[BASE PRICE PER ITEM2]]*Table14[[#This Row],[TOTAL BASE STOCK QUANTITY]],"")</f>
        <v/>
      </c>
      <c r="X177" s="65" t="str">
        <f>IFERROR(Table14[[#This Row],[LAST SALE PRICE PER ITEM]]*Table14[[#This Row],[TOTAL BASE STOCK QUANTITY]], "")</f>
        <v/>
      </c>
      <c r="Y177" s="64" t="str">
        <f>IF(O177="",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7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7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7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7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7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7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7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7" s="65" t="str">
        <f>IFERROR(Table14[[#This Row],[SALE PRICE PER ITEM]]*Table14[[#This Row],[TOTAL REMAINING STOCK QUANTITY]],"")</f>
        <v/>
      </c>
      <c r="AH177" s="60"/>
    </row>
    <row r="178" spans="2:34" ht="18.600000000000001" thickBot="1" x14ac:dyDescent="0.3">
      <c r="B178" s="34" t="s">
        <v>642</v>
      </c>
      <c r="C178" s="61"/>
      <c r="D178" s="86" t="str">
        <f>IF(Table14[[#This Row],[TOTAL BASE STOCK QUANTITY]]= "", "", IF(Table14[[#This Row],[TOTAL BASE STOCK QUANTITY]] &lt;1,"Out of Stock","Avaliable"))</f>
        <v/>
      </c>
      <c r="E178" s="62"/>
      <c r="F178" s="62"/>
      <c r="G178" s="61"/>
      <c r="H178" s="94"/>
      <c r="I178" s="101"/>
      <c r="J178" s="119"/>
      <c r="K17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8" s="72" t="str">
        <f>IFERROR(IF(NOT(ISBLANK(Table14[[#This Row],[BASE PRICE PER ITEM2]])), Table14[[#This Row],[BASE PRICE PER ITEM2]] + $M$2, ""), "")</f>
        <v/>
      </c>
      <c r="M178" s="114"/>
      <c r="N178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8" s="63"/>
      <c r="P178" s="63"/>
      <c r="Q178" s="63"/>
      <c r="R178" s="63"/>
      <c r="S178" s="63"/>
      <c r="T178" s="63"/>
      <c r="U178" s="63"/>
      <c r="V178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8" s="65" t="str">
        <f>IFERROR(Table14[[#This Row],[BASE PRICE PER ITEM2]]*Table14[[#This Row],[TOTAL BASE STOCK QUANTITY]],"")</f>
        <v/>
      </c>
      <c r="X178" s="65" t="str">
        <f>IFERROR(Table14[[#This Row],[LAST SALE PRICE PER ITEM]]*Table14[[#This Row],[TOTAL BASE STOCK QUANTITY]], "")</f>
        <v/>
      </c>
      <c r="Y178" s="64" t="str">
        <f>IF(O178="",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8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8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8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8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8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8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8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8" s="65" t="str">
        <f>IFERROR(Table14[[#This Row],[SALE PRICE PER ITEM]]*Table14[[#This Row],[TOTAL REMAINING STOCK QUANTITY]],"")</f>
        <v/>
      </c>
      <c r="AH178" s="60"/>
    </row>
    <row r="179" spans="2:34" ht="18.600000000000001" thickBot="1" x14ac:dyDescent="0.3">
      <c r="B179" s="34" t="s">
        <v>643</v>
      </c>
      <c r="C179" s="61"/>
      <c r="D179" s="86" t="str">
        <f>IF(Table14[[#This Row],[TOTAL BASE STOCK QUANTITY]]= "", "", IF(Table14[[#This Row],[TOTAL BASE STOCK QUANTITY]] &lt;1,"Out of Stock","Avaliable"))</f>
        <v/>
      </c>
      <c r="E179" s="62"/>
      <c r="F179" s="62"/>
      <c r="G179" s="61"/>
      <c r="H179" s="94"/>
      <c r="I179" s="101"/>
      <c r="J179" s="119"/>
      <c r="K17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79" s="72" t="str">
        <f>IFERROR(IF(NOT(ISBLANK(Table14[[#This Row],[BASE PRICE PER ITEM2]])), Table14[[#This Row],[BASE PRICE PER ITEM2]] + $M$2, ""), "")</f>
        <v/>
      </c>
      <c r="M179" s="114"/>
      <c r="N179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79" s="63"/>
      <c r="P179" s="63"/>
      <c r="Q179" s="63"/>
      <c r="R179" s="63"/>
      <c r="S179" s="63"/>
      <c r="T179" s="63"/>
      <c r="U179" s="63"/>
      <c r="V179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79" s="65" t="str">
        <f>IFERROR(Table14[[#This Row],[BASE PRICE PER ITEM2]]*Table14[[#This Row],[TOTAL BASE STOCK QUANTITY]],"")</f>
        <v/>
      </c>
      <c r="X179" s="65" t="str">
        <f>IFERROR(Table14[[#This Row],[LAST SALE PRICE PER ITEM]]*Table14[[#This Row],[TOTAL BASE STOCK QUANTITY]], "")</f>
        <v/>
      </c>
      <c r="Y179" s="64" t="str">
        <f>IF(O179="",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79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79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79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79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79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79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79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79" s="65" t="str">
        <f>IFERROR(Table14[[#This Row],[SALE PRICE PER ITEM]]*Table14[[#This Row],[TOTAL REMAINING STOCK QUANTITY]],"")</f>
        <v/>
      </c>
      <c r="AH179" s="60"/>
    </row>
    <row r="180" spans="2:34" ht="18.600000000000001" thickBot="1" x14ac:dyDescent="0.3">
      <c r="B180" s="34" t="s">
        <v>644</v>
      </c>
      <c r="C180" s="61"/>
      <c r="D180" s="86" t="str">
        <f>IF(Table14[[#This Row],[TOTAL BASE STOCK QUANTITY]]= "", "", IF(Table14[[#This Row],[TOTAL BASE STOCK QUANTITY]] &lt;1,"Out of Stock","Avaliable"))</f>
        <v/>
      </c>
      <c r="E180" s="62"/>
      <c r="F180" s="62"/>
      <c r="G180" s="61"/>
      <c r="H180" s="94"/>
      <c r="I180" s="101"/>
      <c r="J180" s="119"/>
      <c r="K18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0" s="72" t="str">
        <f>IFERROR(IF(NOT(ISBLANK(Table14[[#This Row],[BASE PRICE PER ITEM2]])), Table14[[#This Row],[BASE PRICE PER ITEM2]] + $M$2, ""), "")</f>
        <v/>
      </c>
      <c r="M180" s="114"/>
      <c r="N180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0" s="63"/>
      <c r="P180" s="63"/>
      <c r="Q180" s="63"/>
      <c r="R180" s="63"/>
      <c r="S180" s="63"/>
      <c r="T180" s="63"/>
      <c r="U180" s="63"/>
      <c r="V180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0" s="65" t="str">
        <f>IFERROR(Table14[[#This Row],[BASE PRICE PER ITEM2]]*Table14[[#This Row],[TOTAL BASE STOCK QUANTITY]],"")</f>
        <v/>
      </c>
      <c r="X180" s="65" t="str">
        <f>IFERROR(Table14[[#This Row],[LAST SALE PRICE PER ITEM]]*Table14[[#This Row],[TOTAL BASE STOCK QUANTITY]], "")</f>
        <v/>
      </c>
      <c r="Y180" s="64" t="str">
        <f>IF(O180="",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0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0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0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0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0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0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0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0" s="65" t="str">
        <f>IFERROR(Table14[[#This Row],[SALE PRICE PER ITEM]]*Table14[[#This Row],[TOTAL REMAINING STOCK QUANTITY]],"")</f>
        <v/>
      </c>
      <c r="AH180" s="60"/>
    </row>
    <row r="181" spans="2:34" ht="18.600000000000001" thickBot="1" x14ac:dyDescent="0.3">
      <c r="B181" s="34" t="s">
        <v>645</v>
      </c>
      <c r="C181" s="61"/>
      <c r="D181" s="86" t="str">
        <f>IF(Table14[[#This Row],[TOTAL BASE STOCK QUANTITY]]= "", "", IF(Table14[[#This Row],[TOTAL BASE STOCK QUANTITY]] &lt;1,"Out of Stock","Avaliable"))</f>
        <v/>
      </c>
      <c r="E181" s="62"/>
      <c r="F181" s="62"/>
      <c r="G181" s="61"/>
      <c r="H181" s="94"/>
      <c r="I181" s="101"/>
      <c r="J181" s="119"/>
      <c r="K18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1" s="72" t="str">
        <f>IFERROR(IF(NOT(ISBLANK(Table14[[#This Row],[BASE PRICE PER ITEM2]])), Table14[[#This Row],[BASE PRICE PER ITEM2]] + $M$2, ""), "")</f>
        <v/>
      </c>
      <c r="M181" s="114"/>
      <c r="N181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1" s="63"/>
      <c r="P181" s="63"/>
      <c r="Q181" s="63"/>
      <c r="R181" s="63"/>
      <c r="S181" s="63"/>
      <c r="T181" s="63"/>
      <c r="U181" s="63"/>
      <c r="V181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1" s="65" t="str">
        <f>IFERROR(Table14[[#This Row],[BASE PRICE PER ITEM2]]*Table14[[#This Row],[TOTAL BASE STOCK QUANTITY]],"")</f>
        <v/>
      </c>
      <c r="X181" s="65" t="str">
        <f>IFERROR(Table14[[#This Row],[LAST SALE PRICE PER ITEM]]*Table14[[#This Row],[TOTAL BASE STOCK QUANTITY]], "")</f>
        <v/>
      </c>
      <c r="Y181" s="64" t="str">
        <f>IF(O181="",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1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1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1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1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1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1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1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1" s="65" t="str">
        <f>IFERROR(Table14[[#This Row],[SALE PRICE PER ITEM]]*Table14[[#This Row],[TOTAL REMAINING STOCK QUANTITY]],"")</f>
        <v/>
      </c>
      <c r="AH181" s="60"/>
    </row>
    <row r="182" spans="2:34" ht="18.600000000000001" thickBot="1" x14ac:dyDescent="0.3">
      <c r="B182" s="34" t="s">
        <v>646</v>
      </c>
      <c r="C182" s="61"/>
      <c r="D182" s="86" t="str">
        <f>IF(Table14[[#This Row],[TOTAL BASE STOCK QUANTITY]]= "", "", IF(Table14[[#This Row],[TOTAL BASE STOCK QUANTITY]] &lt;1,"Out of Stock","Avaliable"))</f>
        <v/>
      </c>
      <c r="E182" s="62"/>
      <c r="F182" s="62"/>
      <c r="G182" s="61"/>
      <c r="H182" s="94"/>
      <c r="I182" s="101"/>
      <c r="J182" s="119"/>
      <c r="K18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2" s="72" t="str">
        <f>IFERROR(IF(NOT(ISBLANK(Table14[[#This Row],[BASE PRICE PER ITEM2]])), Table14[[#This Row],[BASE PRICE PER ITEM2]] + $M$2, ""), "")</f>
        <v/>
      </c>
      <c r="M182" s="114"/>
      <c r="N182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2" s="63"/>
      <c r="P182" s="63"/>
      <c r="Q182" s="63"/>
      <c r="R182" s="63"/>
      <c r="S182" s="63"/>
      <c r="T182" s="63"/>
      <c r="U182" s="63"/>
      <c r="V182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2" s="65" t="str">
        <f>IFERROR(Table14[[#This Row],[BASE PRICE PER ITEM2]]*Table14[[#This Row],[TOTAL BASE STOCK QUANTITY]],"")</f>
        <v/>
      </c>
      <c r="X182" s="65" t="str">
        <f>IFERROR(Table14[[#This Row],[LAST SALE PRICE PER ITEM]]*Table14[[#This Row],[TOTAL BASE STOCK QUANTITY]], "")</f>
        <v/>
      </c>
      <c r="Y182" s="64" t="str">
        <f>IF(O182="",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2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2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2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2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2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2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2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2" s="65" t="str">
        <f>IFERROR(Table14[[#This Row],[SALE PRICE PER ITEM]]*Table14[[#This Row],[TOTAL REMAINING STOCK QUANTITY]],"")</f>
        <v/>
      </c>
      <c r="AH182" s="60"/>
    </row>
    <row r="183" spans="2:34" ht="18.600000000000001" thickBot="1" x14ac:dyDescent="0.3">
      <c r="B183" s="34" t="s">
        <v>647</v>
      </c>
      <c r="C183" s="61"/>
      <c r="D183" s="86" t="str">
        <f>IF(Table14[[#This Row],[TOTAL BASE STOCK QUANTITY]]= "", "", IF(Table14[[#This Row],[TOTAL BASE STOCK QUANTITY]] &lt;1,"Out of Stock","Avaliable"))</f>
        <v/>
      </c>
      <c r="E183" s="62"/>
      <c r="F183" s="62"/>
      <c r="G183" s="61"/>
      <c r="H183" s="94"/>
      <c r="I183" s="101"/>
      <c r="J183" s="119"/>
      <c r="K18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3" s="72" t="str">
        <f>IFERROR(IF(NOT(ISBLANK(Table14[[#This Row],[BASE PRICE PER ITEM2]])), Table14[[#This Row],[BASE PRICE PER ITEM2]] + $M$2, ""), "")</f>
        <v/>
      </c>
      <c r="M183" s="114"/>
      <c r="N183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3" s="63"/>
      <c r="P183" s="63"/>
      <c r="Q183" s="63"/>
      <c r="R183" s="63"/>
      <c r="S183" s="63"/>
      <c r="T183" s="63"/>
      <c r="U183" s="63"/>
      <c r="V183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3" s="65" t="str">
        <f>IFERROR(Table14[[#This Row],[BASE PRICE PER ITEM2]]*Table14[[#This Row],[TOTAL BASE STOCK QUANTITY]],"")</f>
        <v/>
      </c>
      <c r="X183" s="65" t="str">
        <f>IFERROR(Table14[[#This Row],[LAST SALE PRICE PER ITEM]]*Table14[[#This Row],[TOTAL BASE STOCK QUANTITY]], "")</f>
        <v/>
      </c>
      <c r="Y183" s="64" t="str">
        <f>IF(O183="",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3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3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3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3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3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3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3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3" s="65" t="str">
        <f>IFERROR(Table14[[#This Row],[SALE PRICE PER ITEM]]*Table14[[#This Row],[TOTAL REMAINING STOCK QUANTITY]],"")</f>
        <v/>
      </c>
      <c r="AH183" s="60"/>
    </row>
    <row r="184" spans="2:34" ht="18.600000000000001" thickBot="1" x14ac:dyDescent="0.3">
      <c r="B184" s="34" t="s">
        <v>648</v>
      </c>
      <c r="C184" s="61"/>
      <c r="D184" s="86" t="str">
        <f>IF(Table14[[#This Row],[TOTAL BASE STOCK QUANTITY]]= "", "", IF(Table14[[#This Row],[TOTAL BASE STOCK QUANTITY]] &lt;1,"Out of Stock","Avaliable"))</f>
        <v/>
      </c>
      <c r="E184" s="62"/>
      <c r="F184" s="62"/>
      <c r="G184" s="61"/>
      <c r="H184" s="94"/>
      <c r="I184" s="101"/>
      <c r="J184" s="119"/>
      <c r="K18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4" s="72" t="str">
        <f>IFERROR(IF(NOT(ISBLANK(Table14[[#This Row],[BASE PRICE PER ITEM2]])), Table14[[#This Row],[BASE PRICE PER ITEM2]] + $M$2, ""), "")</f>
        <v/>
      </c>
      <c r="M184" s="114"/>
      <c r="N184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4" s="63"/>
      <c r="P184" s="63"/>
      <c r="Q184" s="63"/>
      <c r="R184" s="63"/>
      <c r="S184" s="63"/>
      <c r="T184" s="63"/>
      <c r="U184" s="63"/>
      <c r="V184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4" s="65" t="str">
        <f>IFERROR(Table14[[#This Row],[BASE PRICE PER ITEM2]]*Table14[[#This Row],[TOTAL BASE STOCK QUANTITY]],"")</f>
        <v/>
      </c>
      <c r="X184" s="65" t="str">
        <f>IFERROR(Table14[[#This Row],[LAST SALE PRICE PER ITEM]]*Table14[[#This Row],[TOTAL BASE STOCK QUANTITY]], "")</f>
        <v/>
      </c>
      <c r="Y184" s="64" t="str">
        <f>IF(O184="",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4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4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4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4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4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4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4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4" s="65" t="str">
        <f>IFERROR(Table14[[#This Row],[SALE PRICE PER ITEM]]*Table14[[#This Row],[TOTAL REMAINING STOCK QUANTITY]],"")</f>
        <v/>
      </c>
      <c r="AH184" s="60"/>
    </row>
    <row r="185" spans="2:34" ht="18.600000000000001" thickBot="1" x14ac:dyDescent="0.3">
      <c r="B185" s="34" t="s">
        <v>649</v>
      </c>
      <c r="C185" s="61"/>
      <c r="D185" s="86" t="str">
        <f>IF(Table14[[#This Row],[TOTAL BASE STOCK QUANTITY]]= "", "", IF(Table14[[#This Row],[TOTAL BASE STOCK QUANTITY]] &lt;1,"Out of Stock","Avaliable"))</f>
        <v/>
      </c>
      <c r="E185" s="62"/>
      <c r="F185" s="62"/>
      <c r="G185" s="61"/>
      <c r="H185" s="94"/>
      <c r="I185" s="101"/>
      <c r="J185" s="119"/>
      <c r="K18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5" s="72" t="str">
        <f>IFERROR(IF(NOT(ISBLANK(Table14[[#This Row],[BASE PRICE PER ITEM2]])), Table14[[#This Row],[BASE PRICE PER ITEM2]] + $M$2, ""), "")</f>
        <v/>
      </c>
      <c r="M185" s="114"/>
      <c r="N185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5" s="63"/>
      <c r="P185" s="63"/>
      <c r="Q185" s="63"/>
      <c r="R185" s="63"/>
      <c r="S185" s="63"/>
      <c r="T185" s="63"/>
      <c r="U185" s="63"/>
      <c r="V185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5" s="65" t="str">
        <f>IFERROR(Table14[[#This Row],[BASE PRICE PER ITEM2]]*Table14[[#This Row],[TOTAL BASE STOCK QUANTITY]],"")</f>
        <v/>
      </c>
      <c r="X185" s="65" t="str">
        <f>IFERROR(Table14[[#This Row],[LAST SALE PRICE PER ITEM]]*Table14[[#This Row],[TOTAL BASE STOCK QUANTITY]], "")</f>
        <v/>
      </c>
      <c r="Y185" s="64" t="str">
        <f>IF(O185="",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5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5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5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5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5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5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5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5" s="65" t="str">
        <f>IFERROR(Table14[[#This Row],[SALE PRICE PER ITEM]]*Table14[[#This Row],[TOTAL REMAINING STOCK QUANTITY]],"")</f>
        <v/>
      </c>
      <c r="AH185" s="60"/>
    </row>
    <row r="186" spans="2:34" ht="18.600000000000001" thickBot="1" x14ac:dyDescent="0.3">
      <c r="B186" s="34" t="s">
        <v>650</v>
      </c>
      <c r="C186" s="61"/>
      <c r="D186" s="86" t="str">
        <f>IF(Table14[[#This Row],[TOTAL BASE STOCK QUANTITY]]= "", "", IF(Table14[[#This Row],[TOTAL BASE STOCK QUANTITY]] &lt;1,"Out of Stock","Avaliable"))</f>
        <v/>
      </c>
      <c r="E186" s="62"/>
      <c r="F186" s="62"/>
      <c r="G186" s="61"/>
      <c r="H186" s="94"/>
      <c r="I186" s="101"/>
      <c r="J186" s="119"/>
      <c r="K18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6" s="72" t="str">
        <f>IFERROR(IF(NOT(ISBLANK(Table14[[#This Row],[BASE PRICE PER ITEM2]])), Table14[[#This Row],[BASE PRICE PER ITEM2]] + $M$2, ""), "")</f>
        <v/>
      </c>
      <c r="M186" s="114"/>
      <c r="N186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6" s="63"/>
      <c r="P186" s="63"/>
      <c r="Q186" s="63"/>
      <c r="R186" s="63"/>
      <c r="S186" s="63"/>
      <c r="T186" s="63"/>
      <c r="U186" s="63"/>
      <c r="V186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6" s="65" t="str">
        <f>IFERROR(Table14[[#This Row],[BASE PRICE PER ITEM2]]*Table14[[#This Row],[TOTAL BASE STOCK QUANTITY]],"")</f>
        <v/>
      </c>
      <c r="X186" s="65" t="str">
        <f>IFERROR(Table14[[#This Row],[LAST SALE PRICE PER ITEM]]*Table14[[#This Row],[TOTAL BASE STOCK QUANTITY]], "")</f>
        <v/>
      </c>
      <c r="Y186" s="64" t="str">
        <f>IF(O186="",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6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6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6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6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6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6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6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6" s="65" t="str">
        <f>IFERROR(Table14[[#This Row],[SALE PRICE PER ITEM]]*Table14[[#This Row],[TOTAL REMAINING STOCK QUANTITY]],"")</f>
        <v/>
      </c>
      <c r="AH186" s="60"/>
    </row>
    <row r="187" spans="2:34" ht="18.600000000000001" thickBot="1" x14ac:dyDescent="0.3">
      <c r="B187" s="34" t="s">
        <v>651</v>
      </c>
      <c r="C187" s="61"/>
      <c r="D187" s="86" t="str">
        <f>IF(Table14[[#This Row],[TOTAL BASE STOCK QUANTITY]]= "", "", IF(Table14[[#This Row],[TOTAL BASE STOCK QUANTITY]] &lt;1,"Out of Stock","Avaliable"))</f>
        <v/>
      </c>
      <c r="E187" s="62"/>
      <c r="F187" s="62"/>
      <c r="G187" s="61"/>
      <c r="H187" s="94"/>
      <c r="I187" s="101"/>
      <c r="J187" s="119"/>
      <c r="K18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7" s="72" t="str">
        <f>IFERROR(IF(NOT(ISBLANK(Table14[[#This Row],[BASE PRICE PER ITEM2]])), Table14[[#This Row],[BASE PRICE PER ITEM2]] + $M$2, ""), "")</f>
        <v/>
      </c>
      <c r="M187" s="114"/>
      <c r="N187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7" s="63"/>
      <c r="P187" s="63"/>
      <c r="Q187" s="63"/>
      <c r="R187" s="63"/>
      <c r="S187" s="63"/>
      <c r="T187" s="63"/>
      <c r="U187" s="63"/>
      <c r="V187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7" s="65" t="str">
        <f>IFERROR(Table14[[#This Row],[BASE PRICE PER ITEM2]]*Table14[[#This Row],[TOTAL BASE STOCK QUANTITY]],"")</f>
        <v/>
      </c>
      <c r="X187" s="65" t="str">
        <f>IFERROR(Table14[[#This Row],[LAST SALE PRICE PER ITEM]]*Table14[[#This Row],[TOTAL BASE STOCK QUANTITY]], "")</f>
        <v/>
      </c>
      <c r="Y187" s="64" t="str">
        <f>IF(O187="",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7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7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7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7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7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7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7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7" s="65" t="str">
        <f>IFERROR(Table14[[#This Row],[SALE PRICE PER ITEM]]*Table14[[#This Row],[TOTAL REMAINING STOCK QUANTITY]],"")</f>
        <v/>
      </c>
      <c r="AH187" s="60"/>
    </row>
    <row r="188" spans="2:34" ht="18.600000000000001" thickBot="1" x14ac:dyDescent="0.3">
      <c r="B188" s="34" t="s">
        <v>652</v>
      </c>
      <c r="C188" s="61"/>
      <c r="D188" s="86" t="str">
        <f>IF(Table14[[#This Row],[TOTAL BASE STOCK QUANTITY]]= "", "", IF(Table14[[#This Row],[TOTAL BASE STOCK QUANTITY]] &lt;1,"Out of Stock","Avaliable"))</f>
        <v/>
      </c>
      <c r="E188" s="62"/>
      <c r="F188" s="62"/>
      <c r="G188" s="61"/>
      <c r="H188" s="94"/>
      <c r="I188" s="101"/>
      <c r="J188" s="119"/>
      <c r="K18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8" s="72" t="str">
        <f>IFERROR(IF(NOT(ISBLANK(Table14[[#This Row],[BASE PRICE PER ITEM2]])), Table14[[#This Row],[BASE PRICE PER ITEM2]] + $M$2, ""), "")</f>
        <v/>
      </c>
      <c r="M188" s="114"/>
      <c r="N188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8" s="63"/>
      <c r="P188" s="63"/>
      <c r="Q188" s="63"/>
      <c r="R188" s="63"/>
      <c r="S188" s="63"/>
      <c r="T188" s="63"/>
      <c r="U188" s="63"/>
      <c r="V188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8" s="65" t="str">
        <f>IFERROR(Table14[[#This Row],[BASE PRICE PER ITEM2]]*Table14[[#This Row],[TOTAL BASE STOCK QUANTITY]],"")</f>
        <v/>
      </c>
      <c r="X188" s="65" t="str">
        <f>IFERROR(Table14[[#This Row],[LAST SALE PRICE PER ITEM]]*Table14[[#This Row],[TOTAL BASE STOCK QUANTITY]], "")</f>
        <v/>
      </c>
      <c r="Y188" s="64" t="str">
        <f>IF(O188="",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8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8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8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8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8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8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8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8" s="65" t="str">
        <f>IFERROR(Table14[[#This Row],[SALE PRICE PER ITEM]]*Table14[[#This Row],[TOTAL REMAINING STOCK QUANTITY]],"")</f>
        <v/>
      </c>
      <c r="AH188" s="60"/>
    </row>
    <row r="189" spans="2:34" ht="18.600000000000001" thickBot="1" x14ac:dyDescent="0.3">
      <c r="B189" s="34" t="s">
        <v>653</v>
      </c>
      <c r="C189" s="61"/>
      <c r="D189" s="86" t="str">
        <f>IF(Table14[[#This Row],[TOTAL BASE STOCK QUANTITY]]= "", "", IF(Table14[[#This Row],[TOTAL BASE STOCK QUANTITY]] &lt;1,"Out of Stock","Avaliable"))</f>
        <v/>
      </c>
      <c r="E189" s="62"/>
      <c r="F189" s="62"/>
      <c r="G189" s="61"/>
      <c r="H189" s="94"/>
      <c r="I189" s="101"/>
      <c r="J189" s="119"/>
      <c r="K18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89" s="72" t="str">
        <f>IFERROR(IF(NOT(ISBLANK(Table14[[#This Row],[BASE PRICE PER ITEM2]])), Table14[[#This Row],[BASE PRICE PER ITEM2]] + $M$2, ""), "")</f>
        <v/>
      </c>
      <c r="M189" s="114"/>
      <c r="N189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89" s="63"/>
      <c r="P189" s="63"/>
      <c r="Q189" s="63"/>
      <c r="R189" s="63"/>
      <c r="S189" s="63"/>
      <c r="T189" s="63"/>
      <c r="U189" s="63"/>
      <c r="V189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89" s="65" t="str">
        <f>IFERROR(Table14[[#This Row],[BASE PRICE PER ITEM2]]*Table14[[#This Row],[TOTAL BASE STOCK QUANTITY]],"")</f>
        <v/>
      </c>
      <c r="X189" s="65" t="str">
        <f>IFERROR(Table14[[#This Row],[LAST SALE PRICE PER ITEM]]*Table14[[#This Row],[TOTAL BASE STOCK QUANTITY]], "")</f>
        <v/>
      </c>
      <c r="Y189" s="64" t="str">
        <f>IF(O189="",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89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89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89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89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89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89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89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89" s="65" t="str">
        <f>IFERROR(Table14[[#This Row],[SALE PRICE PER ITEM]]*Table14[[#This Row],[TOTAL REMAINING STOCK QUANTITY]],"")</f>
        <v/>
      </c>
      <c r="AH189" s="60"/>
    </row>
    <row r="190" spans="2:34" ht="18.600000000000001" thickBot="1" x14ac:dyDescent="0.3">
      <c r="B190" s="34" t="s">
        <v>654</v>
      </c>
      <c r="C190" s="61"/>
      <c r="D190" s="86" t="str">
        <f>IF(Table14[[#This Row],[TOTAL BASE STOCK QUANTITY]]= "", "", IF(Table14[[#This Row],[TOTAL BASE STOCK QUANTITY]] &lt;1,"Out of Stock","Avaliable"))</f>
        <v/>
      </c>
      <c r="E190" s="62"/>
      <c r="F190" s="62"/>
      <c r="G190" s="61"/>
      <c r="H190" s="94"/>
      <c r="I190" s="101"/>
      <c r="J190" s="119"/>
      <c r="K19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0" s="72" t="str">
        <f>IFERROR(IF(NOT(ISBLANK(Table14[[#This Row],[BASE PRICE PER ITEM2]])), Table14[[#This Row],[BASE PRICE PER ITEM2]] + $M$2, ""), "")</f>
        <v/>
      </c>
      <c r="M190" s="114"/>
      <c r="N190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0" s="63"/>
      <c r="P190" s="63"/>
      <c r="Q190" s="63"/>
      <c r="R190" s="63"/>
      <c r="S190" s="63"/>
      <c r="T190" s="63"/>
      <c r="U190" s="63"/>
      <c r="V190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0" s="65" t="str">
        <f>IFERROR(Table14[[#This Row],[BASE PRICE PER ITEM2]]*Table14[[#This Row],[TOTAL BASE STOCK QUANTITY]],"")</f>
        <v/>
      </c>
      <c r="X190" s="65" t="str">
        <f>IFERROR(Table14[[#This Row],[LAST SALE PRICE PER ITEM]]*Table14[[#This Row],[TOTAL BASE STOCK QUANTITY]], "")</f>
        <v/>
      </c>
      <c r="Y190" s="64" t="str">
        <f>IF(O190="",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0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0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0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0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0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0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0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0" s="65" t="str">
        <f>IFERROR(Table14[[#This Row],[SALE PRICE PER ITEM]]*Table14[[#This Row],[TOTAL REMAINING STOCK QUANTITY]],"")</f>
        <v/>
      </c>
      <c r="AH190" s="60"/>
    </row>
    <row r="191" spans="2:34" ht="18.600000000000001" thickBot="1" x14ac:dyDescent="0.3">
      <c r="B191" s="34" t="s">
        <v>655</v>
      </c>
      <c r="C191" s="61"/>
      <c r="D191" s="86" t="str">
        <f>IF(Table14[[#This Row],[TOTAL BASE STOCK QUANTITY]]= "", "", IF(Table14[[#This Row],[TOTAL BASE STOCK QUANTITY]] &lt;1,"Out of Stock","Avaliable"))</f>
        <v/>
      </c>
      <c r="E191" s="62"/>
      <c r="F191" s="62"/>
      <c r="G191" s="61"/>
      <c r="H191" s="94"/>
      <c r="I191" s="101"/>
      <c r="J191" s="119"/>
      <c r="K19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1" s="72" t="str">
        <f>IFERROR(IF(NOT(ISBLANK(Table14[[#This Row],[BASE PRICE PER ITEM2]])), Table14[[#This Row],[BASE PRICE PER ITEM2]] + $M$2, ""), "")</f>
        <v/>
      </c>
      <c r="M191" s="114"/>
      <c r="N191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1" s="63"/>
      <c r="P191" s="63"/>
      <c r="Q191" s="63"/>
      <c r="R191" s="63"/>
      <c r="S191" s="63"/>
      <c r="T191" s="63"/>
      <c r="U191" s="63"/>
      <c r="V191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1" s="65" t="str">
        <f>IFERROR(Table14[[#This Row],[BASE PRICE PER ITEM2]]*Table14[[#This Row],[TOTAL BASE STOCK QUANTITY]],"")</f>
        <v/>
      </c>
      <c r="X191" s="65" t="str">
        <f>IFERROR(Table14[[#This Row],[LAST SALE PRICE PER ITEM]]*Table14[[#This Row],[TOTAL BASE STOCK QUANTITY]], "")</f>
        <v/>
      </c>
      <c r="Y191" s="64" t="str">
        <f>IF(O191="",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1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1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1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1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1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1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1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1" s="65" t="str">
        <f>IFERROR(Table14[[#This Row],[SALE PRICE PER ITEM]]*Table14[[#This Row],[TOTAL REMAINING STOCK QUANTITY]],"")</f>
        <v/>
      </c>
      <c r="AH191" s="60"/>
    </row>
    <row r="192" spans="2:34" ht="18.600000000000001" thickBot="1" x14ac:dyDescent="0.3">
      <c r="B192" s="34" t="s">
        <v>656</v>
      </c>
      <c r="C192" s="61"/>
      <c r="D192" s="86" t="str">
        <f>IF(Table14[[#This Row],[TOTAL BASE STOCK QUANTITY]]= "", "", IF(Table14[[#This Row],[TOTAL BASE STOCK QUANTITY]] &lt;1,"Out of Stock","Avaliable"))</f>
        <v/>
      </c>
      <c r="E192" s="62"/>
      <c r="F192" s="62"/>
      <c r="G192" s="61"/>
      <c r="H192" s="94"/>
      <c r="I192" s="101"/>
      <c r="J192" s="119"/>
      <c r="K19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2" s="72" t="str">
        <f>IFERROR(IF(NOT(ISBLANK(Table14[[#This Row],[BASE PRICE PER ITEM2]])), Table14[[#This Row],[BASE PRICE PER ITEM2]] + $M$2, ""), "")</f>
        <v/>
      </c>
      <c r="M192" s="114"/>
      <c r="N192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2" s="63"/>
      <c r="P192" s="63"/>
      <c r="Q192" s="63"/>
      <c r="R192" s="63"/>
      <c r="S192" s="63"/>
      <c r="T192" s="63"/>
      <c r="U192" s="63"/>
      <c r="V192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2" s="65" t="str">
        <f>IFERROR(Table14[[#This Row],[BASE PRICE PER ITEM2]]*Table14[[#This Row],[TOTAL BASE STOCK QUANTITY]],"")</f>
        <v/>
      </c>
      <c r="X192" s="65" t="str">
        <f>IFERROR(Table14[[#This Row],[LAST SALE PRICE PER ITEM]]*Table14[[#This Row],[TOTAL BASE STOCK QUANTITY]], "")</f>
        <v/>
      </c>
      <c r="Y192" s="64" t="str">
        <f>IF(O192="",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2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2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2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2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2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2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2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2" s="65" t="str">
        <f>IFERROR(Table14[[#This Row],[SALE PRICE PER ITEM]]*Table14[[#This Row],[TOTAL REMAINING STOCK QUANTITY]],"")</f>
        <v/>
      </c>
      <c r="AH192" s="60"/>
    </row>
    <row r="193" spans="2:34" ht="18.600000000000001" thickBot="1" x14ac:dyDescent="0.3">
      <c r="B193" s="34" t="s">
        <v>657</v>
      </c>
      <c r="C193" s="61"/>
      <c r="D193" s="86" t="str">
        <f>IF(Table14[[#This Row],[TOTAL BASE STOCK QUANTITY]]= "", "", IF(Table14[[#This Row],[TOTAL BASE STOCK QUANTITY]] &lt;1,"Out of Stock","Avaliable"))</f>
        <v/>
      </c>
      <c r="E193" s="62"/>
      <c r="F193" s="62"/>
      <c r="G193" s="61"/>
      <c r="H193" s="94"/>
      <c r="I193" s="101"/>
      <c r="J193" s="119"/>
      <c r="K19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3" s="72" t="str">
        <f>IFERROR(IF(NOT(ISBLANK(Table14[[#This Row],[BASE PRICE PER ITEM2]])), Table14[[#This Row],[BASE PRICE PER ITEM2]] + $M$2, ""), "")</f>
        <v/>
      </c>
      <c r="M193" s="114"/>
      <c r="N193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3" s="63"/>
      <c r="P193" s="63"/>
      <c r="Q193" s="63"/>
      <c r="R193" s="63"/>
      <c r="S193" s="63"/>
      <c r="T193" s="63"/>
      <c r="U193" s="63"/>
      <c r="V193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3" s="65" t="str">
        <f>IFERROR(Table14[[#This Row],[BASE PRICE PER ITEM2]]*Table14[[#This Row],[TOTAL BASE STOCK QUANTITY]],"")</f>
        <v/>
      </c>
      <c r="X193" s="65" t="str">
        <f>IFERROR(Table14[[#This Row],[LAST SALE PRICE PER ITEM]]*Table14[[#This Row],[TOTAL BASE STOCK QUANTITY]], "")</f>
        <v/>
      </c>
      <c r="Y193" s="64" t="str">
        <f>IF(O193="",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3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3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3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3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3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3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3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3" s="65" t="str">
        <f>IFERROR(Table14[[#This Row],[SALE PRICE PER ITEM]]*Table14[[#This Row],[TOTAL REMAINING STOCK QUANTITY]],"")</f>
        <v/>
      </c>
      <c r="AH193" s="60"/>
    </row>
    <row r="194" spans="2:34" ht="18.600000000000001" thickBot="1" x14ac:dyDescent="0.3">
      <c r="B194" s="34" t="s">
        <v>658</v>
      </c>
      <c r="C194" s="61"/>
      <c r="D194" s="86" t="str">
        <f>IF(Table14[[#This Row],[TOTAL BASE STOCK QUANTITY]]= "", "", IF(Table14[[#This Row],[TOTAL BASE STOCK QUANTITY]] &lt;1,"Out of Stock","Avaliable"))</f>
        <v/>
      </c>
      <c r="E194" s="62"/>
      <c r="F194" s="62"/>
      <c r="G194" s="61"/>
      <c r="H194" s="94"/>
      <c r="I194" s="101"/>
      <c r="J194" s="119"/>
      <c r="K19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4" s="72" t="str">
        <f>IFERROR(IF(NOT(ISBLANK(Table14[[#This Row],[BASE PRICE PER ITEM2]])), Table14[[#This Row],[BASE PRICE PER ITEM2]] + $M$2, ""), "")</f>
        <v/>
      </c>
      <c r="M194" s="114"/>
      <c r="N194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4" s="63"/>
      <c r="P194" s="63"/>
      <c r="Q194" s="63"/>
      <c r="R194" s="63"/>
      <c r="S194" s="63"/>
      <c r="T194" s="63"/>
      <c r="U194" s="63"/>
      <c r="V194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4" s="65" t="str">
        <f>IFERROR(Table14[[#This Row],[BASE PRICE PER ITEM2]]*Table14[[#This Row],[TOTAL BASE STOCK QUANTITY]],"")</f>
        <v/>
      </c>
      <c r="X194" s="65" t="str">
        <f>IFERROR(Table14[[#This Row],[LAST SALE PRICE PER ITEM]]*Table14[[#This Row],[TOTAL BASE STOCK QUANTITY]], "")</f>
        <v/>
      </c>
      <c r="Y194" s="64" t="str">
        <f>IF(O194="",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4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4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4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4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4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4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4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4" s="65" t="str">
        <f>IFERROR(Table14[[#This Row],[SALE PRICE PER ITEM]]*Table14[[#This Row],[TOTAL REMAINING STOCK QUANTITY]],"")</f>
        <v/>
      </c>
      <c r="AH194" s="60"/>
    </row>
    <row r="195" spans="2:34" ht="18.600000000000001" thickBot="1" x14ac:dyDescent="0.3">
      <c r="B195" s="34" t="s">
        <v>659</v>
      </c>
      <c r="C195" s="61"/>
      <c r="D195" s="86" t="str">
        <f>IF(Table14[[#This Row],[TOTAL BASE STOCK QUANTITY]]= "", "", IF(Table14[[#This Row],[TOTAL BASE STOCK QUANTITY]] &lt;1,"Out of Stock","Avaliable"))</f>
        <v/>
      </c>
      <c r="E195" s="62"/>
      <c r="F195" s="62"/>
      <c r="G195" s="61"/>
      <c r="H195" s="94"/>
      <c r="I195" s="101"/>
      <c r="J195" s="119"/>
      <c r="K19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5" s="72" t="str">
        <f>IFERROR(IF(NOT(ISBLANK(Table14[[#This Row],[BASE PRICE PER ITEM2]])), Table14[[#This Row],[BASE PRICE PER ITEM2]] + $M$2, ""), "")</f>
        <v/>
      </c>
      <c r="M195" s="114"/>
      <c r="N195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5" s="63"/>
      <c r="P195" s="63"/>
      <c r="Q195" s="63"/>
      <c r="R195" s="63"/>
      <c r="S195" s="63"/>
      <c r="T195" s="63"/>
      <c r="U195" s="63"/>
      <c r="V195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5" s="65" t="str">
        <f>IFERROR(Table14[[#This Row],[BASE PRICE PER ITEM2]]*Table14[[#This Row],[TOTAL BASE STOCK QUANTITY]],"")</f>
        <v/>
      </c>
      <c r="X195" s="65" t="str">
        <f>IFERROR(Table14[[#This Row],[LAST SALE PRICE PER ITEM]]*Table14[[#This Row],[TOTAL BASE STOCK QUANTITY]], "")</f>
        <v/>
      </c>
      <c r="Y195" s="64" t="str">
        <f>IF(O195="",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5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5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5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5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5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5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5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5" s="65" t="str">
        <f>IFERROR(Table14[[#This Row],[SALE PRICE PER ITEM]]*Table14[[#This Row],[TOTAL REMAINING STOCK QUANTITY]],"")</f>
        <v/>
      </c>
      <c r="AH195" s="60"/>
    </row>
    <row r="196" spans="2:34" ht="18.600000000000001" thickBot="1" x14ac:dyDescent="0.3">
      <c r="B196" s="34" t="s">
        <v>660</v>
      </c>
      <c r="C196" s="61"/>
      <c r="D196" s="86" t="str">
        <f>IF(Table14[[#This Row],[TOTAL BASE STOCK QUANTITY]]= "", "", IF(Table14[[#This Row],[TOTAL BASE STOCK QUANTITY]] &lt;1,"Out of Stock","Avaliable"))</f>
        <v/>
      </c>
      <c r="E196" s="62"/>
      <c r="F196" s="62"/>
      <c r="G196" s="61"/>
      <c r="H196" s="94"/>
      <c r="I196" s="101"/>
      <c r="J196" s="119"/>
      <c r="K19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6" s="72" t="str">
        <f>IFERROR(IF(NOT(ISBLANK(Table14[[#This Row],[BASE PRICE PER ITEM2]])), Table14[[#This Row],[BASE PRICE PER ITEM2]] + $M$2, ""), "")</f>
        <v/>
      </c>
      <c r="M196" s="114"/>
      <c r="N196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6" s="63"/>
      <c r="P196" s="63"/>
      <c r="Q196" s="63"/>
      <c r="R196" s="63"/>
      <c r="S196" s="63"/>
      <c r="T196" s="63"/>
      <c r="U196" s="63"/>
      <c r="V196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6" s="65" t="str">
        <f>IFERROR(Table14[[#This Row],[BASE PRICE PER ITEM2]]*Table14[[#This Row],[TOTAL BASE STOCK QUANTITY]],"")</f>
        <v/>
      </c>
      <c r="X196" s="65" t="str">
        <f>IFERROR(Table14[[#This Row],[LAST SALE PRICE PER ITEM]]*Table14[[#This Row],[TOTAL BASE STOCK QUANTITY]], "")</f>
        <v/>
      </c>
      <c r="Y196" s="64" t="str">
        <f>IF(O196="",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6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6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6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6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6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6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6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6" s="65" t="str">
        <f>IFERROR(Table14[[#This Row],[SALE PRICE PER ITEM]]*Table14[[#This Row],[TOTAL REMAINING STOCK QUANTITY]],"")</f>
        <v/>
      </c>
      <c r="AH196" s="60"/>
    </row>
    <row r="197" spans="2:34" ht="18.600000000000001" thickBot="1" x14ac:dyDescent="0.3">
      <c r="B197" s="34" t="s">
        <v>661</v>
      </c>
      <c r="C197" s="61"/>
      <c r="D197" s="86" t="str">
        <f>IF(Table14[[#This Row],[TOTAL BASE STOCK QUANTITY]]= "", "", IF(Table14[[#This Row],[TOTAL BASE STOCK QUANTITY]] &lt;1,"Out of Stock","Avaliable"))</f>
        <v/>
      </c>
      <c r="E197" s="62"/>
      <c r="F197" s="62"/>
      <c r="G197" s="61"/>
      <c r="H197" s="94"/>
      <c r="I197" s="101"/>
      <c r="J197" s="119"/>
      <c r="K19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7" s="72" t="str">
        <f>IFERROR(IF(NOT(ISBLANK(Table14[[#This Row],[BASE PRICE PER ITEM2]])), Table14[[#This Row],[BASE PRICE PER ITEM2]] + $M$2, ""), "")</f>
        <v/>
      </c>
      <c r="M197" s="114"/>
      <c r="N197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7" s="63"/>
      <c r="P197" s="63"/>
      <c r="Q197" s="63"/>
      <c r="R197" s="63"/>
      <c r="S197" s="63"/>
      <c r="T197" s="63"/>
      <c r="U197" s="63"/>
      <c r="V197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7" s="65" t="str">
        <f>IFERROR(Table14[[#This Row],[BASE PRICE PER ITEM2]]*Table14[[#This Row],[TOTAL BASE STOCK QUANTITY]],"")</f>
        <v/>
      </c>
      <c r="X197" s="65" t="str">
        <f>IFERROR(Table14[[#This Row],[LAST SALE PRICE PER ITEM]]*Table14[[#This Row],[TOTAL BASE STOCK QUANTITY]], "")</f>
        <v/>
      </c>
      <c r="Y197" s="64" t="str">
        <f>IF(O197="",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7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7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7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7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7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7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7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7" s="65" t="str">
        <f>IFERROR(Table14[[#This Row],[SALE PRICE PER ITEM]]*Table14[[#This Row],[TOTAL REMAINING STOCK QUANTITY]],"")</f>
        <v/>
      </c>
      <c r="AH197" s="60"/>
    </row>
    <row r="198" spans="2:34" ht="18.600000000000001" thickBot="1" x14ac:dyDescent="0.3">
      <c r="B198" s="34" t="s">
        <v>662</v>
      </c>
      <c r="C198" s="61"/>
      <c r="D198" s="86" t="str">
        <f>IF(Table14[[#This Row],[TOTAL BASE STOCK QUANTITY]]= "", "", IF(Table14[[#This Row],[TOTAL BASE STOCK QUANTITY]] &lt;1,"Out of Stock","Avaliable"))</f>
        <v/>
      </c>
      <c r="E198" s="62"/>
      <c r="F198" s="62"/>
      <c r="G198" s="61"/>
      <c r="H198" s="94"/>
      <c r="I198" s="101"/>
      <c r="J198" s="119"/>
      <c r="K19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8" s="72" t="str">
        <f>IFERROR(IF(NOT(ISBLANK(Table14[[#This Row],[BASE PRICE PER ITEM2]])), Table14[[#This Row],[BASE PRICE PER ITEM2]] + $M$2, ""), "")</f>
        <v/>
      </c>
      <c r="M198" s="114"/>
      <c r="N198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8" s="63"/>
      <c r="P198" s="63"/>
      <c r="Q198" s="63"/>
      <c r="R198" s="63"/>
      <c r="S198" s="63"/>
      <c r="T198" s="63"/>
      <c r="U198" s="63"/>
      <c r="V198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8" s="65" t="str">
        <f>IFERROR(Table14[[#This Row],[BASE PRICE PER ITEM2]]*Table14[[#This Row],[TOTAL BASE STOCK QUANTITY]],"")</f>
        <v/>
      </c>
      <c r="X198" s="65" t="str">
        <f>IFERROR(Table14[[#This Row],[LAST SALE PRICE PER ITEM]]*Table14[[#This Row],[TOTAL BASE STOCK QUANTITY]], "")</f>
        <v/>
      </c>
      <c r="Y198" s="64" t="str">
        <f>IF(O198="",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8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8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8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8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8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8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8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8" s="65" t="str">
        <f>IFERROR(Table14[[#This Row],[SALE PRICE PER ITEM]]*Table14[[#This Row],[TOTAL REMAINING STOCK QUANTITY]],"")</f>
        <v/>
      </c>
      <c r="AH198" s="60"/>
    </row>
    <row r="199" spans="2:34" ht="18.600000000000001" thickBot="1" x14ac:dyDescent="0.3">
      <c r="B199" s="34" t="s">
        <v>663</v>
      </c>
      <c r="C199" s="61"/>
      <c r="D199" s="86" t="str">
        <f>IF(Table14[[#This Row],[TOTAL BASE STOCK QUANTITY]]= "", "", IF(Table14[[#This Row],[TOTAL BASE STOCK QUANTITY]] &lt;1,"Out of Stock","Avaliable"))</f>
        <v/>
      </c>
      <c r="E199" s="62"/>
      <c r="F199" s="62"/>
      <c r="G199" s="61"/>
      <c r="H199" s="94"/>
      <c r="I199" s="101"/>
      <c r="J199" s="119"/>
      <c r="K19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199" s="72" t="str">
        <f>IFERROR(IF(NOT(ISBLANK(Table14[[#This Row],[BASE PRICE PER ITEM2]])), Table14[[#This Row],[BASE PRICE PER ITEM2]] + $M$2, ""), "")</f>
        <v/>
      </c>
      <c r="M199" s="114"/>
      <c r="N199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199" s="63"/>
      <c r="P199" s="63"/>
      <c r="Q199" s="63"/>
      <c r="R199" s="63"/>
      <c r="S199" s="63"/>
      <c r="T199" s="63"/>
      <c r="U199" s="63"/>
      <c r="V199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199" s="65" t="str">
        <f>IFERROR(Table14[[#This Row],[BASE PRICE PER ITEM2]]*Table14[[#This Row],[TOTAL BASE STOCK QUANTITY]],"")</f>
        <v/>
      </c>
      <c r="X199" s="65" t="str">
        <f>IFERROR(Table14[[#This Row],[LAST SALE PRICE PER ITEM]]*Table14[[#This Row],[TOTAL BASE STOCK QUANTITY]], "")</f>
        <v/>
      </c>
      <c r="Y199" s="64" t="str">
        <f>IF(O199="",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199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199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199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199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199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199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199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199" s="65" t="str">
        <f>IFERROR(Table14[[#This Row],[SALE PRICE PER ITEM]]*Table14[[#This Row],[TOTAL REMAINING STOCK QUANTITY]],"")</f>
        <v/>
      </c>
      <c r="AH199" s="60"/>
    </row>
    <row r="200" spans="2:34" ht="18.600000000000001" thickBot="1" x14ac:dyDescent="0.3">
      <c r="B200" s="34" t="s">
        <v>664</v>
      </c>
      <c r="C200" s="61"/>
      <c r="D200" s="86" t="str">
        <f>IF(Table14[[#This Row],[TOTAL BASE STOCK QUANTITY]]= "", "", IF(Table14[[#This Row],[TOTAL BASE STOCK QUANTITY]] &lt;1,"Out of Stock","Avaliable"))</f>
        <v/>
      </c>
      <c r="E200" s="62"/>
      <c r="F200" s="62"/>
      <c r="G200" s="61"/>
      <c r="H200" s="94"/>
      <c r="I200" s="101"/>
      <c r="J200" s="119"/>
      <c r="K20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0" s="72" t="str">
        <f>IFERROR(IF(NOT(ISBLANK(Table14[[#This Row],[BASE PRICE PER ITEM2]])), Table14[[#This Row],[BASE PRICE PER ITEM2]] + $M$2, ""), "")</f>
        <v/>
      </c>
      <c r="M200" s="114"/>
      <c r="N200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0" s="63"/>
      <c r="P200" s="63"/>
      <c r="Q200" s="63"/>
      <c r="R200" s="63"/>
      <c r="S200" s="63"/>
      <c r="T200" s="63"/>
      <c r="U200" s="63"/>
      <c r="V200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0" s="65" t="str">
        <f>IFERROR(Table14[[#This Row],[BASE PRICE PER ITEM2]]*Table14[[#This Row],[TOTAL BASE STOCK QUANTITY]],"")</f>
        <v/>
      </c>
      <c r="X200" s="65" t="str">
        <f>IFERROR(Table14[[#This Row],[LAST SALE PRICE PER ITEM]]*Table14[[#This Row],[TOTAL BASE STOCK QUANTITY]], "")</f>
        <v/>
      </c>
      <c r="Y200" s="64" t="str">
        <f>IF(O200="",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0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0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0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0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0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0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0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0" s="65" t="str">
        <f>IFERROR(Table14[[#This Row],[SALE PRICE PER ITEM]]*Table14[[#This Row],[TOTAL REMAINING STOCK QUANTITY]],"")</f>
        <v/>
      </c>
      <c r="AH200" s="60"/>
    </row>
    <row r="201" spans="2:34" ht="18.600000000000001" thickBot="1" x14ac:dyDescent="0.3">
      <c r="B201" s="34" t="s">
        <v>665</v>
      </c>
      <c r="C201" s="61"/>
      <c r="D201" s="86" t="str">
        <f>IF(Table14[[#This Row],[TOTAL BASE STOCK QUANTITY]]= "", "", IF(Table14[[#This Row],[TOTAL BASE STOCK QUANTITY]] &lt;1,"Out of Stock","Avaliable"))</f>
        <v/>
      </c>
      <c r="E201" s="62"/>
      <c r="F201" s="62"/>
      <c r="G201" s="61"/>
      <c r="H201" s="94"/>
      <c r="I201" s="101"/>
      <c r="J201" s="119"/>
      <c r="K20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1" s="72" t="str">
        <f>IFERROR(IF(NOT(ISBLANK(Table14[[#This Row],[BASE PRICE PER ITEM2]])), Table14[[#This Row],[BASE PRICE PER ITEM2]] + $M$2, ""), "")</f>
        <v/>
      </c>
      <c r="M201" s="114"/>
      <c r="N201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1" s="63"/>
      <c r="P201" s="63"/>
      <c r="Q201" s="63"/>
      <c r="R201" s="63"/>
      <c r="S201" s="63"/>
      <c r="T201" s="63"/>
      <c r="U201" s="63"/>
      <c r="V201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1" s="65" t="str">
        <f>IFERROR(Table14[[#This Row],[BASE PRICE PER ITEM2]]*Table14[[#This Row],[TOTAL BASE STOCK QUANTITY]],"")</f>
        <v/>
      </c>
      <c r="X201" s="65" t="str">
        <f>IFERROR(Table14[[#This Row],[LAST SALE PRICE PER ITEM]]*Table14[[#This Row],[TOTAL BASE STOCK QUANTITY]], "")</f>
        <v/>
      </c>
      <c r="Y201" s="64" t="str">
        <f>IF(O201="",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1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1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1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1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1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1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1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1" s="65" t="str">
        <f>IFERROR(Table14[[#This Row],[SALE PRICE PER ITEM]]*Table14[[#This Row],[TOTAL REMAINING STOCK QUANTITY]],"")</f>
        <v/>
      </c>
      <c r="AH201" s="60"/>
    </row>
    <row r="202" spans="2:34" ht="18.600000000000001" thickBot="1" x14ac:dyDescent="0.3">
      <c r="B202" s="34" t="s">
        <v>666</v>
      </c>
      <c r="C202" s="61"/>
      <c r="D202" s="86" t="str">
        <f>IF(Table14[[#This Row],[TOTAL BASE STOCK QUANTITY]]= "", "", IF(Table14[[#This Row],[TOTAL BASE STOCK QUANTITY]] &lt;1,"Out of Stock","Avaliable"))</f>
        <v/>
      </c>
      <c r="E202" s="62"/>
      <c r="F202" s="62"/>
      <c r="G202" s="61"/>
      <c r="H202" s="94"/>
      <c r="I202" s="101"/>
      <c r="J202" s="119"/>
      <c r="K20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2" s="72" t="str">
        <f>IFERROR(IF(NOT(ISBLANK(Table14[[#This Row],[BASE PRICE PER ITEM2]])), Table14[[#This Row],[BASE PRICE PER ITEM2]] + $M$2, ""), "")</f>
        <v/>
      </c>
      <c r="M202" s="114"/>
      <c r="N202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2" s="63"/>
      <c r="P202" s="63"/>
      <c r="Q202" s="63"/>
      <c r="R202" s="63"/>
      <c r="S202" s="63"/>
      <c r="T202" s="63"/>
      <c r="U202" s="63"/>
      <c r="V202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2" s="65" t="str">
        <f>IFERROR(Table14[[#This Row],[BASE PRICE PER ITEM2]]*Table14[[#This Row],[TOTAL BASE STOCK QUANTITY]],"")</f>
        <v/>
      </c>
      <c r="X202" s="65" t="str">
        <f>IFERROR(Table14[[#This Row],[LAST SALE PRICE PER ITEM]]*Table14[[#This Row],[TOTAL BASE STOCK QUANTITY]], "")</f>
        <v/>
      </c>
      <c r="Y202" s="64" t="str">
        <f>IF(O202="",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2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2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2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2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2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2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2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2" s="65" t="str">
        <f>IFERROR(Table14[[#This Row],[SALE PRICE PER ITEM]]*Table14[[#This Row],[TOTAL REMAINING STOCK QUANTITY]],"")</f>
        <v/>
      </c>
      <c r="AH202" s="60"/>
    </row>
    <row r="203" spans="2:34" ht="18.600000000000001" thickBot="1" x14ac:dyDescent="0.3">
      <c r="B203" s="34" t="s">
        <v>667</v>
      </c>
      <c r="C203" s="61"/>
      <c r="D203" s="86" t="str">
        <f>IF(Table14[[#This Row],[TOTAL BASE STOCK QUANTITY]]= "", "", IF(Table14[[#This Row],[TOTAL BASE STOCK QUANTITY]] &lt;1,"Out of Stock","Avaliable"))</f>
        <v/>
      </c>
      <c r="E203" s="62"/>
      <c r="F203" s="62"/>
      <c r="G203" s="61"/>
      <c r="H203" s="94"/>
      <c r="I203" s="101"/>
      <c r="J203" s="119"/>
      <c r="K20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3" s="72" t="str">
        <f>IFERROR(IF(NOT(ISBLANK(Table14[[#This Row],[BASE PRICE PER ITEM2]])), Table14[[#This Row],[BASE PRICE PER ITEM2]] + $M$2, ""), "")</f>
        <v/>
      </c>
      <c r="M203" s="114"/>
      <c r="N203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3" s="63"/>
      <c r="P203" s="63"/>
      <c r="Q203" s="63"/>
      <c r="R203" s="63"/>
      <c r="S203" s="63"/>
      <c r="T203" s="63"/>
      <c r="U203" s="63"/>
      <c r="V203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3" s="65" t="str">
        <f>IFERROR(Table14[[#This Row],[BASE PRICE PER ITEM2]]*Table14[[#This Row],[TOTAL BASE STOCK QUANTITY]],"")</f>
        <v/>
      </c>
      <c r="X203" s="65" t="str">
        <f>IFERROR(Table14[[#This Row],[LAST SALE PRICE PER ITEM]]*Table14[[#This Row],[TOTAL BASE STOCK QUANTITY]], "")</f>
        <v/>
      </c>
      <c r="Y203" s="64" t="str">
        <f>IF(O203="",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3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3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3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3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3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3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3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3" s="65" t="str">
        <f>IFERROR(Table14[[#This Row],[SALE PRICE PER ITEM]]*Table14[[#This Row],[TOTAL REMAINING STOCK QUANTITY]],"")</f>
        <v/>
      </c>
      <c r="AH203" s="60"/>
    </row>
    <row r="204" spans="2:34" ht="18.600000000000001" thickBot="1" x14ac:dyDescent="0.3">
      <c r="B204" s="34" t="s">
        <v>668</v>
      </c>
      <c r="C204" s="61"/>
      <c r="D204" s="86" t="str">
        <f>IF(Table14[[#This Row],[TOTAL BASE STOCK QUANTITY]]= "", "", IF(Table14[[#This Row],[TOTAL BASE STOCK QUANTITY]] &lt;1,"Out of Stock","Avaliable"))</f>
        <v/>
      </c>
      <c r="E204" s="62"/>
      <c r="F204" s="62"/>
      <c r="G204" s="61"/>
      <c r="H204" s="94"/>
      <c r="I204" s="101"/>
      <c r="J204" s="119"/>
      <c r="K20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4" s="72" t="str">
        <f>IFERROR(IF(NOT(ISBLANK(Table14[[#This Row],[BASE PRICE PER ITEM2]])), Table14[[#This Row],[BASE PRICE PER ITEM2]] + $M$2, ""), "")</f>
        <v/>
      </c>
      <c r="M204" s="114"/>
      <c r="N204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4" s="63"/>
      <c r="P204" s="63"/>
      <c r="Q204" s="63"/>
      <c r="R204" s="63"/>
      <c r="S204" s="63"/>
      <c r="T204" s="63"/>
      <c r="U204" s="63"/>
      <c r="V204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4" s="65" t="str">
        <f>IFERROR(Table14[[#This Row],[BASE PRICE PER ITEM2]]*Table14[[#This Row],[TOTAL BASE STOCK QUANTITY]],"")</f>
        <v/>
      </c>
      <c r="X204" s="65" t="str">
        <f>IFERROR(Table14[[#This Row],[LAST SALE PRICE PER ITEM]]*Table14[[#This Row],[TOTAL BASE STOCK QUANTITY]], "")</f>
        <v/>
      </c>
      <c r="Y204" s="64" t="str">
        <f>IF(O204="",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4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4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4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4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4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4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4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4" s="65" t="str">
        <f>IFERROR(Table14[[#This Row],[SALE PRICE PER ITEM]]*Table14[[#This Row],[TOTAL REMAINING STOCK QUANTITY]],"")</f>
        <v/>
      </c>
      <c r="AH204" s="60"/>
    </row>
    <row r="205" spans="2:34" ht="18.600000000000001" thickBot="1" x14ac:dyDescent="0.3">
      <c r="B205" s="34" t="s">
        <v>669</v>
      </c>
      <c r="C205" s="61"/>
      <c r="D205" s="86" t="str">
        <f>IF(Table14[[#This Row],[TOTAL BASE STOCK QUANTITY]]= "", "", IF(Table14[[#This Row],[TOTAL BASE STOCK QUANTITY]] &lt;1,"Out of Stock","Avaliable"))</f>
        <v/>
      </c>
      <c r="E205" s="62"/>
      <c r="F205" s="62"/>
      <c r="G205" s="61"/>
      <c r="H205" s="94"/>
      <c r="I205" s="101"/>
      <c r="J205" s="119"/>
      <c r="K20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5" s="72" t="str">
        <f>IFERROR(IF(NOT(ISBLANK(Table14[[#This Row],[BASE PRICE PER ITEM2]])), Table14[[#This Row],[BASE PRICE PER ITEM2]] + $M$2, ""), "")</f>
        <v/>
      </c>
      <c r="M205" s="114"/>
      <c r="N205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5" s="63"/>
      <c r="P205" s="63"/>
      <c r="Q205" s="63"/>
      <c r="R205" s="63"/>
      <c r="S205" s="63"/>
      <c r="T205" s="63"/>
      <c r="U205" s="63"/>
      <c r="V205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5" s="65" t="str">
        <f>IFERROR(Table14[[#This Row],[BASE PRICE PER ITEM2]]*Table14[[#This Row],[TOTAL BASE STOCK QUANTITY]],"")</f>
        <v/>
      </c>
      <c r="X205" s="65" t="str">
        <f>IFERROR(Table14[[#This Row],[LAST SALE PRICE PER ITEM]]*Table14[[#This Row],[TOTAL BASE STOCK QUANTITY]], "")</f>
        <v/>
      </c>
      <c r="Y205" s="64" t="str">
        <f>IF(O205="",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5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5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5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5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5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5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5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5" s="65" t="str">
        <f>IFERROR(Table14[[#This Row],[SALE PRICE PER ITEM]]*Table14[[#This Row],[TOTAL REMAINING STOCK QUANTITY]],"")</f>
        <v/>
      </c>
      <c r="AH205" s="60"/>
    </row>
    <row r="206" spans="2:34" ht="18.600000000000001" thickBot="1" x14ac:dyDescent="0.3">
      <c r="B206" s="34" t="s">
        <v>670</v>
      </c>
      <c r="C206" s="61"/>
      <c r="D206" s="86" t="str">
        <f>IF(Table14[[#This Row],[TOTAL BASE STOCK QUANTITY]]= "", "", IF(Table14[[#This Row],[TOTAL BASE STOCK QUANTITY]] &lt;1,"Out of Stock","Avaliable"))</f>
        <v/>
      </c>
      <c r="E206" s="62"/>
      <c r="F206" s="62"/>
      <c r="G206" s="61"/>
      <c r="H206" s="94"/>
      <c r="I206" s="101"/>
      <c r="J206" s="119"/>
      <c r="K20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6" s="72" t="str">
        <f>IFERROR(IF(NOT(ISBLANK(Table14[[#This Row],[BASE PRICE PER ITEM2]])), Table14[[#This Row],[BASE PRICE PER ITEM2]] + $M$2, ""), "")</f>
        <v/>
      </c>
      <c r="M206" s="114"/>
      <c r="N206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6" s="63"/>
      <c r="P206" s="63"/>
      <c r="Q206" s="63"/>
      <c r="R206" s="63"/>
      <c r="S206" s="63"/>
      <c r="T206" s="63"/>
      <c r="U206" s="63"/>
      <c r="V206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6" s="65" t="str">
        <f>IFERROR(Table14[[#This Row],[BASE PRICE PER ITEM2]]*Table14[[#This Row],[TOTAL BASE STOCK QUANTITY]],"")</f>
        <v/>
      </c>
      <c r="X206" s="65" t="str">
        <f>IFERROR(Table14[[#This Row],[LAST SALE PRICE PER ITEM]]*Table14[[#This Row],[TOTAL BASE STOCK QUANTITY]], "")</f>
        <v/>
      </c>
      <c r="Y206" s="64" t="str">
        <f>IF(O206="",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6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6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6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6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6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6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6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6" s="65" t="str">
        <f>IFERROR(Table14[[#This Row],[SALE PRICE PER ITEM]]*Table14[[#This Row],[TOTAL REMAINING STOCK QUANTITY]],"")</f>
        <v/>
      </c>
      <c r="AH206" s="60"/>
    </row>
    <row r="207" spans="2:34" ht="18.600000000000001" thickBot="1" x14ac:dyDescent="0.3">
      <c r="B207" s="34" t="s">
        <v>671</v>
      </c>
      <c r="C207" s="61"/>
      <c r="D207" s="86" t="str">
        <f>IF(Table14[[#This Row],[TOTAL BASE STOCK QUANTITY]]= "", "", IF(Table14[[#This Row],[TOTAL BASE STOCK QUANTITY]] &lt;1,"Out of Stock","Avaliable"))</f>
        <v/>
      </c>
      <c r="E207" s="62"/>
      <c r="F207" s="62"/>
      <c r="G207" s="61"/>
      <c r="H207" s="94"/>
      <c r="I207" s="101"/>
      <c r="J207" s="119"/>
      <c r="K20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7" s="72" t="str">
        <f>IFERROR(IF(NOT(ISBLANK(Table14[[#This Row],[BASE PRICE PER ITEM2]])), Table14[[#This Row],[BASE PRICE PER ITEM2]] + $M$2, ""), "")</f>
        <v/>
      </c>
      <c r="M207" s="114"/>
      <c r="N207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7" s="63"/>
      <c r="P207" s="63"/>
      <c r="Q207" s="63"/>
      <c r="R207" s="63"/>
      <c r="S207" s="63"/>
      <c r="T207" s="63"/>
      <c r="U207" s="63"/>
      <c r="V207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7" s="65" t="str">
        <f>IFERROR(Table14[[#This Row],[BASE PRICE PER ITEM2]]*Table14[[#This Row],[TOTAL BASE STOCK QUANTITY]],"")</f>
        <v/>
      </c>
      <c r="X207" s="65" t="str">
        <f>IFERROR(Table14[[#This Row],[LAST SALE PRICE PER ITEM]]*Table14[[#This Row],[TOTAL BASE STOCK QUANTITY]], "")</f>
        <v/>
      </c>
      <c r="Y207" s="64" t="str">
        <f>IF(O207="",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7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7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7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7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7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7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7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7" s="65" t="str">
        <f>IFERROR(Table14[[#This Row],[SALE PRICE PER ITEM]]*Table14[[#This Row],[TOTAL REMAINING STOCK QUANTITY]],"")</f>
        <v/>
      </c>
      <c r="AH207" s="60"/>
    </row>
    <row r="208" spans="2:34" ht="18.600000000000001" thickBot="1" x14ac:dyDescent="0.3">
      <c r="B208" s="34" t="s">
        <v>672</v>
      </c>
      <c r="C208" s="61"/>
      <c r="D208" s="86" t="str">
        <f>IF(Table14[[#This Row],[TOTAL BASE STOCK QUANTITY]]= "", "", IF(Table14[[#This Row],[TOTAL BASE STOCK QUANTITY]] &lt;1,"Out of Stock","Avaliable"))</f>
        <v/>
      </c>
      <c r="E208" s="62"/>
      <c r="F208" s="62"/>
      <c r="G208" s="61"/>
      <c r="H208" s="94"/>
      <c r="I208" s="101"/>
      <c r="J208" s="119"/>
      <c r="K20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8" s="72" t="str">
        <f>IFERROR(IF(NOT(ISBLANK(Table14[[#This Row],[BASE PRICE PER ITEM2]])), Table14[[#This Row],[BASE PRICE PER ITEM2]] + $M$2, ""), "")</f>
        <v/>
      </c>
      <c r="M208" s="114"/>
      <c r="N208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8" s="63"/>
      <c r="P208" s="63"/>
      <c r="Q208" s="63"/>
      <c r="R208" s="63"/>
      <c r="S208" s="63"/>
      <c r="T208" s="63"/>
      <c r="U208" s="63"/>
      <c r="V208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8" s="65" t="str">
        <f>IFERROR(Table14[[#This Row],[BASE PRICE PER ITEM2]]*Table14[[#This Row],[TOTAL BASE STOCK QUANTITY]],"")</f>
        <v/>
      </c>
      <c r="X208" s="65" t="str">
        <f>IFERROR(Table14[[#This Row],[LAST SALE PRICE PER ITEM]]*Table14[[#This Row],[TOTAL BASE STOCK QUANTITY]], "")</f>
        <v/>
      </c>
      <c r="Y208" s="64" t="str">
        <f>IF(O208="",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8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8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8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8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8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8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8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8" s="65" t="str">
        <f>IFERROR(Table14[[#This Row],[SALE PRICE PER ITEM]]*Table14[[#This Row],[TOTAL REMAINING STOCK QUANTITY]],"")</f>
        <v/>
      </c>
      <c r="AH208" s="60"/>
    </row>
    <row r="209" spans="2:34" ht="18.600000000000001" thickBot="1" x14ac:dyDescent="0.3">
      <c r="B209" s="34" t="s">
        <v>673</v>
      </c>
      <c r="C209" s="61"/>
      <c r="D209" s="86" t="str">
        <f>IF(Table14[[#This Row],[TOTAL BASE STOCK QUANTITY]]= "", "", IF(Table14[[#This Row],[TOTAL BASE STOCK QUANTITY]] &lt;1,"Out of Stock","Avaliable"))</f>
        <v/>
      </c>
      <c r="E209" s="62"/>
      <c r="F209" s="62"/>
      <c r="G209" s="61"/>
      <c r="H209" s="94"/>
      <c r="I209" s="101"/>
      <c r="J209" s="119"/>
      <c r="K20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09" s="72" t="str">
        <f>IFERROR(IF(NOT(ISBLANK(Table14[[#This Row],[BASE PRICE PER ITEM2]])), Table14[[#This Row],[BASE PRICE PER ITEM2]] + $M$2, ""), "")</f>
        <v/>
      </c>
      <c r="M209" s="114"/>
      <c r="N209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09" s="63"/>
      <c r="P209" s="63"/>
      <c r="Q209" s="63"/>
      <c r="R209" s="63"/>
      <c r="S209" s="63"/>
      <c r="T209" s="63"/>
      <c r="U209" s="63"/>
      <c r="V209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09" s="65" t="str">
        <f>IFERROR(Table14[[#This Row],[BASE PRICE PER ITEM2]]*Table14[[#This Row],[TOTAL BASE STOCK QUANTITY]],"")</f>
        <v/>
      </c>
      <c r="X209" s="65" t="str">
        <f>IFERROR(Table14[[#This Row],[LAST SALE PRICE PER ITEM]]*Table14[[#This Row],[TOTAL BASE STOCK QUANTITY]], "")</f>
        <v/>
      </c>
      <c r="Y209" s="64" t="str">
        <f>IF(O209="",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09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09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09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09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09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09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09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09" s="65" t="str">
        <f>IFERROR(Table14[[#This Row],[SALE PRICE PER ITEM]]*Table14[[#This Row],[TOTAL REMAINING STOCK QUANTITY]],"")</f>
        <v/>
      </c>
      <c r="AH209" s="60"/>
    </row>
    <row r="210" spans="2:34" ht="18.600000000000001" thickBot="1" x14ac:dyDescent="0.3">
      <c r="B210" s="34" t="s">
        <v>674</v>
      </c>
      <c r="C210" s="61"/>
      <c r="D210" s="86" t="str">
        <f>IF(Table14[[#This Row],[TOTAL BASE STOCK QUANTITY]]= "", "", IF(Table14[[#This Row],[TOTAL BASE STOCK QUANTITY]] &lt;1,"Out of Stock","Avaliable"))</f>
        <v/>
      </c>
      <c r="E210" s="62"/>
      <c r="F210" s="62"/>
      <c r="G210" s="61"/>
      <c r="H210" s="94"/>
      <c r="I210" s="101"/>
      <c r="J210" s="119"/>
      <c r="K21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0" s="72" t="str">
        <f>IFERROR(IF(NOT(ISBLANK(Table14[[#This Row],[BASE PRICE PER ITEM2]])), Table14[[#This Row],[BASE PRICE PER ITEM2]] + $M$2, ""), "")</f>
        <v/>
      </c>
      <c r="M210" s="114"/>
      <c r="N210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0" s="63"/>
      <c r="P210" s="63"/>
      <c r="Q210" s="63"/>
      <c r="R210" s="63"/>
      <c r="S210" s="63"/>
      <c r="T210" s="63"/>
      <c r="U210" s="63"/>
      <c r="V210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0" s="65" t="str">
        <f>IFERROR(Table14[[#This Row],[BASE PRICE PER ITEM2]]*Table14[[#This Row],[TOTAL BASE STOCK QUANTITY]],"")</f>
        <v/>
      </c>
      <c r="X210" s="65" t="str">
        <f>IFERROR(Table14[[#This Row],[LAST SALE PRICE PER ITEM]]*Table14[[#This Row],[TOTAL BASE STOCK QUANTITY]], "")</f>
        <v/>
      </c>
      <c r="Y210" s="64" t="str">
        <f>IF(O210="",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0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0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0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0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0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0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0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0" s="65" t="str">
        <f>IFERROR(Table14[[#This Row],[SALE PRICE PER ITEM]]*Table14[[#This Row],[TOTAL REMAINING STOCK QUANTITY]],"")</f>
        <v/>
      </c>
      <c r="AH210" s="60"/>
    </row>
    <row r="211" spans="2:34" ht="18.600000000000001" thickBot="1" x14ac:dyDescent="0.3">
      <c r="B211" s="34" t="s">
        <v>675</v>
      </c>
      <c r="C211" s="61"/>
      <c r="D211" s="86" t="str">
        <f>IF(Table14[[#This Row],[TOTAL BASE STOCK QUANTITY]]= "", "", IF(Table14[[#This Row],[TOTAL BASE STOCK QUANTITY]] &lt;1,"Out of Stock","Avaliable"))</f>
        <v/>
      </c>
      <c r="E211" s="62"/>
      <c r="F211" s="62"/>
      <c r="G211" s="61"/>
      <c r="H211" s="94"/>
      <c r="I211" s="101"/>
      <c r="J211" s="119"/>
      <c r="K21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1" s="72" t="str">
        <f>IFERROR(IF(NOT(ISBLANK(Table14[[#This Row],[BASE PRICE PER ITEM2]])), Table14[[#This Row],[BASE PRICE PER ITEM2]] + $M$2, ""), "")</f>
        <v/>
      </c>
      <c r="M211" s="114"/>
      <c r="N211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1" s="63"/>
      <c r="P211" s="63"/>
      <c r="Q211" s="63"/>
      <c r="R211" s="63"/>
      <c r="S211" s="63"/>
      <c r="T211" s="63"/>
      <c r="U211" s="63"/>
      <c r="V211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1" s="65" t="str">
        <f>IFERROR(Table14[[#This Row],[BASE PRICE PER ITEM2]]*Table14[[#This Row],[TOTAL BASE STOCK QUANTITY]],"")</f>
        <v/>
      </c>
      <c r="X211" s="65" t="str">
        <f>IFERROR(Table14[[#This Row],[LAST SALE PRICE PER ITEM]]*Table14[[#This Row],[TOTAL BASE STOCK QUANTITY]], "")</f>
        <v/>
      </c>
      <c r="Y211" s="64" t="str">
        <f>IF(O211="",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1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1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1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1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1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1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1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1" s="65" t="str">
        <f>IFERROR(Table14[[#This Row],[SALE PRICE PER ITEM]]*Table14[[#This Row],[TOTAL REMAINING STOCK QUANTITY]],"")</f>
        <v/>
      </c>
      <c r="AH211" s="60"/>
    </row>
    <row r="212" spans="2:34" ht="18.600000000000001" thickBot="1" x14ac:dyDescent="0.3">
      <c r="B212" s="34" t="s">
        <v>676</v>
      </c>
      <c r="C212" s="61"/>
      <c r="D212" s="86" t="str">
        <f>IF(Table14[[#This Row],[TOTAL BASE STOCK QUANTITY]]= "", "", IF(Table14[[#This Row],[TOTAL BASE STOCK QUANTITY]] &lt;1,"Out of Stock","Avaliable"))</f>
        <v/>
      </c>
      <c r="E212" s="62"/>
      <c r="F212" s="62"/>
      <c r="G212" s="61"/>
      <c r="H212" s="94"/>
      <c r="I212" s="101"/>
      <c r="J212" s="119"/>
      <c r="K21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2" s="72" t="str">
        <f>IFERROR(IF(NOT(ISBLANK(Table14[[#This Row],[BASE PRICE PER ITEM2]])), Table14[[#This Row],[BASE PRICE PER ITEM2]] + $M$2, ""), "")</f>
        <v/>
      </c>
      <c r="M212" s="114"/>
      <c r="N212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2" s="63"/>
      <c r="P212" s="63"/>
      <c r="Q212" s="63"/>
      <c r="R212" s="63"/>
      <c r="S212" s="63"/>
      <c r="T212" s="63"/>
      <c r="U212" s="63"/>
      <c r="V212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2" s="65" t="str">
        <f>IFERROR(Table14[[#This Row],[BASE PRICE PER ITEM2]]*Table14[[#This Row],[TOTAL BASE STOCK QUANTITY]],"")</f>
        <v/>
      </c>
      <c r="X212" s="65" t="str">
        <f>IFERROR(Table14[[#This Row],[LAST SALE PRICE PER ITEM]]*Table14[[#This Row],[TOTAL BASE STOCK QUANTITY]], "")</f>
        <v/>
      </c>
      <c r="Y212" s="64" t="str">
        <f>IF(O212="",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2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2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2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2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2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2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2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2" s="65" t="str">
        <f>IFERROR(Table14[[#This Row],[SALE PRICE PER ITEM]]*Table14[[#This Row],[TOTAL REMAINING STOCK QUANTITY]],"")</f>
        <v/>
      </c>
      <c r="AH212" s="60"/>
    </row>
    <row r="213" spans="2:34" ht="18.600000000000001" thickBot="1" x14ac:dyDescent="0.3">
      <c r="B213" s="34" t="s">
        <v>677</v>
      </c>
      <c r="C213" s="61"/>
      <c r="D213" s="86" t="str">
        <f>IF(Table14[[#This Row],[TOTAL BASE STOCK QUANTITY]]= "", "", IF(Table14[[#This Row],[TOTAL BASE STOCK QUANTITY]] &lt;1,"Out of Stock","Avaliable"))</f>
        <v/>
      </c>
      <c r="E213" s="62"/>
      <c r="F213" s="62"/>
      <c r="G213" s="61"/>
      <c r="H213" s="94"/>
      <c r="I213" s="101"/>
      <c r="J213" s="119"/>
      <c r="K21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3" s="72" t="str">
        <f>IFERROR(IF(NOT(ISBLANK(Table14[[#This Row],[BASE PRICE PER ITEM2]])), Table14[[#This Row],[BASE PRICE PER ITEM2]] + $M$2, ""), "")</f>
        <v/>
      </c>
      <c r="M213" s="114"/>
      <c r="N213" s="75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3" s="63"/>
      <c r="P213" s="63"/>
      <c r="Q213" s="63"/>
      <c r="R213" s="63"/>
      <c r="S213" s="63"/>
      <c r="T213" s="63"/>
      <c r="U213" s="63"/>
      <c r="V213" s="64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3" s="65" t="str">
        <f>IFERROR(Table14[[#This Row],[BASE PRICE PER ITEM2]]*Table14[[#This Row],[TOTAL BASE STOCK QUANTITY]],"")</f>
        <v/>
      </c>
      <c r="X213" s="65" t="str">
        <f>IFERROR(Table14[[#This Row],[LAST SALE PRICE PER ITEM]]*Table14[[#This Row],[TOTAL BASE STOCK QUANTITY]], "")</f>
        <v/>
      </c>
      <c r="Y213" s="64" t="str">
        <f>IF(O213="",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3" s="64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3" s="64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3" s="66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3" s="64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3" s="64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3" s="64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3" s="67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3" s="65" t="str">
        <f>IFERROR(Table14[[#This Row],[SALE PRICE PER ITEM]]*Table14[[#This Row],[TOTAL REMAINING STOCK QUANTITY]],"")</f>
        <v/>
      </c>
      <c r="AH213" s="60"/>
    </row>
    <row r="214" spans="2:34" ht="18.600000000000001" thickBot="1" x14ac:dyDescent="0.3">
      <c r="B214" s="34" t="s">
        <v>678</v>
      </c>
      <c r="C214" s="11"/>
      <c r="D214" s="87" t="str">
        <f>IF(Table14[[#This Row],[TOTAL BASE STOCK QUANTITY]]= "", "", IF(Table14[[#This Row],[TOTAL BASE STOCK QUANTITY]] &lt;1,"Out of Stock","Avaliable"))</f>
        <v/>
      </c>
      <c r="E214" s="24"/>
      <c r="F214" s="24"/>
      <c r="G214" s="11"/>
      <c r="H214" s="95"/>
      <c r="I214" s="102"/>
      <c r="J214" s="120"/>
      <c r="K21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4" s="72" t="str">
        <f>IFERROR(IF(NOT(ISBLANK(Table14[[#This Row],[BASE PRICE PER ITEM2]])), Table14[[#This Row],[BASE PRICE PER ITEM2]] + $M$2, ""), "")</f>
        <v/>
      </c>
      <c r="M214" s="115"/>
      <c r="N21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4" s="7"/>
      <c r="P214" s="7"/>
      <c r="Q214" s="7"/>
      <c r="R214" s="7"/>
      <c r="S214" s="7"/>
      <c r="T214" s="7"/>
      <c r="U214" s="7"/>
      <c r="V21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4" s="20" t="str">
        <f>IFERROR(Table14[[#This Row],[BASE PRICE PER ITEM2]]*Table14[[#This Row],[TOTAL BASE STOCK QUANTITY]],"")</f>
        <v/>
      </c>
      <c r="X214" s="20" t="str">
        <f>IFERROR(Table14[[#This Row],[LAST SALE PRICE PER ITEM]]*Table14[[#This Row],[TOTAL BASE STOCK QUANTITY]], "")</f>
        <v/>
      </c>
      <c r="Y214" s="6" t="str">
        <f>IF(O214="",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4" s="22" t="str">
        <f>IFERROR(Table14[[#This Row],[SALE PRICE PER ITEM]]*Table14[[#This Row],[TOTAL REMAINING STOCK QUANTITY]],"")</f>
        <v/>
      </c>
      <c r="AH214" s="27"/>
    </row>
    <row r="215" spans="2:34" ht="18.600000000000001" thickBot="1" x14ac:dyDescent="0.3">
      <c r="B215" s="34" t="s">
        <v>679</v>
      </c>
      <c r="C215" s="11"/>
      <c r="D215" s="87" t="str">
        <f>IF(Table14[[#This Row],[TOTAL BASE STOCK QUANTITY]]= "", "", IF(Table14[[#This Row],[TOTAL BASE STOCK QUANTITY]] &lt;1,"Out of Stock","Avaliable"))</f>
        <v/>
      </c>
      <c r="E215" s="24"/>
      <c r="F215" s="24"/>
      <c r="G215" s="11"/>
      <c r="H215" s="95"/>
      <c r="I215" s="102"/>
      <c r="J215" s="120"/>
      <c r="K21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5" s="72" t="str">
        <f>IFERROR(IF(NOT(ISBLANK(Table14[[#This Row],[BASE PRICE PER ITEM2]])), Table14[[#This Row],[BASE PRICE PER ITEM2]] + $M$2, ""), "")</f>
        <v/>
      </c>
      <c r="M215" s="115"/>
      <c r="N21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5" s="7"/>
      <c r="P215" s="7"/>
      <c r="Q215" s="7"/>
      <c r="R215" s="7"/>
      <c r="S215" s="7"/>
      <c r="T215" s="7"/>
      <c r="U215" s="7"/>
      <c r="V21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5" s="20" t="str">
        <f>IFERROR(Table14[[#This Row],[BASE PRICE PER ITEM2]]*Table14[[#This Row],[TOTAL BASE STOCK QUANTITY]],"")</f>
        <v/>
      </c>
      <c r="X215" s="20" t="str">
        <f>IFERROR(Table14[[#This Row],[LAST SALE PRICE PER ITEM]]*Table14[[#This Row],[TOTAL BASE STOCK QUANTITY]], "")</f>
        <v/>
      </c>
      <c r="Y215" s="6" t="str">
        <f>IF(O215="",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5" s="22" t="str">
        <f>IFERROR(Table14[[#This Row],[SALE PRICE PER ITEM]]*Table14[[#This Row],[TOTAL REMAINING STOCK QUANTITY]],"")</f>
        <v/>
      </c>
      <c r="AH215" s="27"/>
    </row>
    <row r="216" spans="2:34" ht="18.600000000000001" thickBot="1" x14ac:dyDescent="0.3">
      <c r="B216" s="34" t="s">
        <v>680</v>
      </c>
      <c r="C216" s="11"/>
      <c r="D216" s="87" t="str">
        <f>IF(Table14[[#This Row],[TOTAL BASE STOCK QUANTITY]]= "", "", IF(Table14[[#This Row],[TOTAL BASE STOCK QUANTITY]] &lt;1,"Out of Stock","Avaliable"))</f>
        <v/>
      </c>
      <c r="E216" s="24"/>
      <c r="F216" s="24"/>
      <c r="G216" s="11"/>
      <c r="H216" s="95"/>
      <c r="I216" s="102"/>
      <c r="J216" s="120"/>
      <c r="K21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6" s="72" t="str">
        <f>IFERROR(IF(NOT(ISBLANK(Table14[[#This Row],[BASE PRICE PER ITEM2]])), Table14[[#This Row],[BASE PRICE PER ITEM2]] + $M$2, ""), "")</f>
        <v/>
      </c>
      <c r="M216" s="115"/>
      <c r="N21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6" s="7"/>
      <c r="P216" s="7"/>
      <c r="Q216" s="7"/>
      <c r="R216" s="7"/>
      <c r="S216" s="7"/>
      <c r="T216" s="7"/>
      <c r="U216" s="7"/>
      <c r="V21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6" s="20" t="str">
        <f>IFERROR(Table14[[#This Row],[BASE PRICE PER ITEM2]]*Table14[[#This Row],[TOTAL BASE STOCK QUANTITY]],"")</f>
        <v/>
      </c>
      <c r="X216" s="20" t="str">
        <f>IFERROR(Table14[[#This Row],[LAST SALE PRICE PER ITEM]]*Table14[[#This Row],[TOTAL BASE STOCK QUANTITY]], "")</f>
        <v/>
      </c>
      <c r="Y216" s="6" t="str">
        <f>IF(O216="",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6" s="22" t="str">
        <f>IFERROR(Table14[[#This Row],[SALE PRICE PER ITEM]]*Table14[[#This Row],[TOTAL REMAINING STOCK QUANTITY]],"")</f>
        <v/>
      </c>
      <c r="AH216" s="27"/>
    </row>
    <row r="217" spans="2:34" ht="18.600000000000001" thickBot="1" x14ac:dyDescent="0.3">
      <c r="B217" s="34" t="s">
        <v>681</v>
      </c>
      <c r="C217" s="11"/>
      <c r="D217" s="87" t="str">
        <f>IF(Table14[[#This Row],[TOTAL BASE STOCK QUANTITY]]= "", "", IF(Table14[[#This Row],[TOTAL BASE STOCK QUANTITY]] &lt;1,"Out of Stock","Avaliable"))</f>
        <v/>
      </c>
      <c r="E217" s="24"/>
      <c r="F217" s="24"/>
      <c r="G217" s="11"/>
      <c r="H217" s="95"/>
      <c r="I217" s="102"/>
      <c r="J217" s="120"/>
      <c r="K21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7" s="72" t="str">
        <f>IFERROR(IF(NOT(ISBLANK(Table14[[#This Row],[BASE PRICE PER ITEM2]])), Table14[[#This Row],[BASE PRICE PER ITEM2]] + $M$2, ""), "")</f>
        <v/>
      </c>
      <c r="M217" s="115"/>
      <c r="N21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7" s="7"/>
      <c r="P217" s="7"/>
      <c r="Q217" s="7"/>
      <c r="R217" s="7"/>
      <c r="S217" s="7"/>
      <c r="T217" s="7"/>
      <c r="U217" s="7"/>
      <c r="V21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7" s="20" t="str">
        <f>IFERROR(Table14[[#This Row],[BASE PRICE PER ITEM2]]*Table14[[#This Row],[TOTAL BASE STOCK QUANTITY]],"")</f>
        <v/>
      </c>
      <c r="X217" s="20" t="str">
        <f>IFERROR(Table14[[#This Row],[LAST SALE PRICE PER ITEM]]*Table14[[#This Row],[TOTAL BASE STOCK QUANTITY]], "")</f>
        <v/>
      </c>
      <c r="Y217" s="6" t="str">
        <f>IF(O217="",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7" s="22" t="str">
        <f>IFERROR(Table14[[#This Row],[SALE PRICE PER ITEM]]*Table14[[#This Row],[TOTAL REMAINING STOCK QUANTITY]],"")</f>
        <v/>
      </c>
      <c r="AH217" s="27"/>
    </row>
    <row r="218" spans="2:34" ht="18.600000000000001" thickBot="1" x14ac:dyDescent="0.3">
      <c r="B218" s="34" t="s">
        <v>682</v>
      </c>
      <c r="C218" s="11"/>
      <c r="D218" s="87" t="str">
        <f>IF(Table14[[#This Row],[TOTAL BASE STOCK QUANTITY]]= "", "", IF(Table14[[#This Row],[TOTAL BASE STOCK QUANTITY]] &lt;1,"Out of Stock","Avaliable"))</f>
        <v/>
      </c>
      <c r="E218" s="24"/>
      <c r="F218" s="24"/>
      <c r="G218" s="11"/>
      <c r="H218" s="95"/>
      <c r="I218" s="102"/>
      <c r="J218" s="120"/>
      <c r="K21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8" s="72" t="str">
        <f>IFERROR(IF(NOT(ISBLANK(Table14[[#This Row],[BASE PRICE PER ITEM2]])), Table14[[#This Row],[BASE PRICE PER ITEM2]] + $M$2, ""), "")</f>
        <v/>
      </c>
      <c r="M218" s="115"/>
      <c r="N21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8" s="7"/>
      <c r="P218" s="7"/>
      <c r="Q218" s="7"/>
      <c r="R218" s="7"/>
      <c r="S218" s="7"/>
      <c r="T218" s="7"/>
      <c r="U218" s="7"/>
      <c r="V21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8" s="20" t="str">
        <f>IFERROR(Table14[[#This Row],[BASE PRICE PER ITEM2]]*Table14[[#This Row],[TOTAL BASE STOCK QUANTITY]],"")</f>
        <v/>
      </c>
      <c r="X218" s="20" t="str">
        <f>IFERROR(Table14[[#This Row],[LAST SALE PRICE PER ITEM]]*Table14[[#This Row],[TOTAL BASE STOCK QUANTITY]], "")</f>
        <v/>
      </c>
      <c r="Y218" s="6" t="str">
        <f>IF(O218="",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8" s="22" t="str">
        <f>IFERROR(Table14[[#This Row],[SALE PRICE PER ITEM]]*Table14[[#This Row],[TOTAL REMAINING STOCK QUANTITY]],"")</f>
        <v/>
      </c>
      <c r="AH218" s="27"/>
    </row>
    <row r="219" spans="2:34" ht="18.600000000000001" thickBot="1" x14ac:dyDescent="0.3">
      <c r="B219" s="34" t="s">
        <v>683</v>
      </c>
      <c r="C219" s="11"/>
      <c r="D219" s="87" t="str">
        <f>IF(Table14[[#This Row],[TOTAL BASE STOCK QUANTITY]]= "", "", IF(Table14[[#This Row],[TOTAL BASE STOCK QUANTITY]] &lt;1,"Out of Stock","Avaliable"))</f>
        <v/>
      </c>
      <c r="E219" s="24"/>
      <c r="F219" s="24"/>
      <c r="G219" s="11"/>
      <c r="H219" s="95"/>
      <c r="I219" s="102"/>
      <c r="J219" s="120"/>
      <c r="K21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19" s="72" t="str">
        <f>IFERROR(IF(NOT(ISBLANK(Table14[[#This Row],[BASE PRICE PER ITEM2]])), Table14[[#This Row],[BASE PRICE PER ITEM2]] + $M$2, ""), "")</f>
        <v/>
      </c>
      <c r="M219" s="115"/>
      <c r="N21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19" s="7"/>
      <c r="P219" s="7"/>
      <c r="Q219" s="7"/>
      <c r="R219" s="7"/>
      <c r="S219" s="7"/>
      <c r="T219" s="7"/>
      <c r="U219" s="7"/>
      <c r="V21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19" s="20" t="str">
        <f>IFERROR(Table14[[#This Row],[BASE PRICE PER ITEM2]]*Table14[[#This Row],[TOTAL BASE STOCK QUANTITY]],"")</f>
        <v/>
      </c>
      <c r="X219" s="20" t="str">
        <f>IFERROR(Table14[[#This Row],[LAST SALE PRICE PER ITEM]]*Table14[[#This Row],[TOTAL BASE STOCK QUANTITY]], "")</f>
        <v/>
      </c>
      <c r="Y219" s="6" t="str">
        <f>IF(O219="",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1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1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1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1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1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1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1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19" s="22" t="str">
        <f>IFERROR(Table14[[#This Row],[SALE PRICE PER ITEM]]*Table14[[#This Row],[TOTAL REMAINING STOCK QUANTITY]],"")</f>
        <v/>
      </c>
      <c r="AH219" s="27"/>
    </row>
    <row r="220" spans="2:34" ht="18.600000000000001" thickBot="1" x14ac:dyDescent="0.3">
      <c r="B220" s="34" t="s">
        <v>684</v>
      </c>
      <c r="C220" s="11"/>
      <c r="D220" s="87" t="str">
        <f>IF(Table14[[#This Row],[TOTAL BASE STOCK QUANTITY]]= "", "", IF(Table14[[#This Row],[TOTAL BASE STOCK QUANTITY]] &lt;1,"Out of Stock","Avaliable"))</f>
        <v/>
      </c>
      <c r="E220" s="24"/>
      <c r="F220" s="24"/>
      <c r="G220" s="11"/>
      <c r="H220" s="95"/>
      <c r="I220" s="102"/>
      <c r="J220" s="120"/>
      <c r="K22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0" s="72" t="str">
        <f>IFERROR(IF(NOT(ISBLANK(Table14[[#This Row],[BASE PRICE PER ITEM2]])), Table14[[#This Row],[BASE PRICE PER ITEM2]] + $M$2, ""), "")</f>
        <v/>
      </c>
      <c r="M220" s="115"/>
      <c r="N22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0" s="7"/>
      <c r="P220" s="7"/>
      <c r="Q220" s="7"/>
      <c r="R220" s="7"/>
      <c r="S220" s="7"/>
      <c r="T220" s="7"/>
      <c r="U220" s="7"/>
      <c r="V22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0" s="20" t="str">
        <f>IFERROR(Table14[[#This Row],[BASE PRICE PER ITEM2]]*Table14[[#This Row],[TOTAL BASE STOCK QUANTITY]],"")</f>
        <v/>
      </c>
      <c r="X220" s="20" t="str">
        <f>IFERROR(Table14[[#This Row],[LAST SALE PRICE PER ITEM]]*Table14[[#This Row],[TOTAL BASE STOCK QUANTITY]], "")</f>
        <v/>
      </c>
      <c r="Y220" s="6" t="str">
        <f>IF(O220="",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0" s="22" t="str">
        <f>IFERROR(Table14[[#This Row],[SALE PRICE PER ITEM]]*Table14[[#This Row],[TOTAL REMAINING STOCK QUANTITY]],"")</f>
        <v/>
      </c>
      <c r="AH220" s="27"/>
    </row>
    <row r="221" spans="2:34" ht="18.600000000000001" thickBot="1" x14ac:dyDescent="0.3">
      <c r="B221" s="34" t="s">
        <v>685</v>
      </c>
      <c r="C221" s="11"/>
      <c r="D221" s="87" t="str">
        <f>IF(Table14[[#This Row],[TOTAL BASE STOCK QUANTITY]]= "", "", IF(Table14[[#This Row],[TOTAL BASE STOCK QUANTITY]] &lt;1,"Out of Stock","Avaliable"))</f>
        <v/>
      </c>
      <c r="E221" s="24"/>
      <c r="F221" s="24"/>
      <c r="G221" s="11"/>
      <c r="H221" s="95"/>
      <c r="I221" s="102"/>
      <c r="J221" s="120"/>
      <c r="K22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1" s="72" t="str">
        <f>IFERROR(IF(NOT(ISBLANK(Table14[[#This Row],[BASE PRICE PER ITEM2]])), Table14[[#This Row],[BASE PRICE PER ITEM2]] + $M$2, ""), "")</f>
        <v/>
      </c>
      <c r="M221" s="115"/>
      <c r="N22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1" s="7"/>
      <c r="P221" s="7"/>
      <c r="Q221" s="7"/>
      <c r="R221" s="7"/>
      <c r="S221" s="7"/>
      <c r="T221" s="7"/>
      <c r="U221" s="7"/>
      <c r="V22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1" s="20" t="str">
        <f>IFERROR(Table14[[#This Row],[BASE PRICE PER ITEM2]]*Table14[[#This Row],[TOTAL BASE STOCK QUANTITY]],"")</f>
        <v/>
      </c>
      <c r="X221" s="20" t="str">
        <f>IFERROR(Table14[[#This Row],[LAST SALE PRICE PER ITEM]]*Table14[[#This Row],[TOTAL BASE STOCK QUANTITY]], "")</f>
        <v/>
      </c>
      <c r="Y221" s="6" t="str">
        <f>IF(O221="",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1" s="22" t="str">
        <f>IFERROR(Table14[[#This Row],[SALE PRICE PER ITEM]]*Table14[[#This Row],[TOTAL REMAINING STOCK QUANTITY]],"")</f>
        <v/>
      </c>
      <c r="AH221" s="27"/>
    </row>
    <row r="222" spans="2:34" ht="18.600000000000001" thickBot="1" x14ac:dyDescent="0.3">
      <c r="B222" s="34" t="s">
        <v>686</v>
      </c>
      <c r="C222" s="11"/>
      <c r="D222" s="87" t="str">
        <f>IF(Table14[[#This Row],[TOTAL BASE STOCK QUANTITY]]= "", "", IF(Table14[[#This Row],[TOTAL BASE STOCK QUANTITY]] &lt;1,"Out of Stock","Avaliable"))</f>
        <v/>
      </c>
      <c r="E222" s="24"/>
      <c r="F222" s="24"/>
      <c r="G222" s="11"/>
      <c r="H222" s="95"/>
      <c r="I222" s="102"/>
      <c r="J222" s="120"/>
      <c r="K22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2" s="72" t="str">
        <f>IFERROR(IF(NOT(ISBLANK(Table14[[#This Row],[BASE PRICE PER ITEM2]])), Table14[[#This Row],[BASE PRICE PER ITEM2]] + $M$2, ""), "")</f>
        <v/>
      </c>
      <c r="M222" s="115"/>
      <c r="N22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2" s="7"/>
      <c r="P222" s="7"/>
      <c r="Q222" s="7"/>
      <c r="R222" s="7"/>
      <c r="S222" s="7"/>
      <c r="T222" s="7"/>
      <c r="U222" s="7"/>
      <c r="V22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2" s="20" t="str">
        <f>IFERROR(Table14[[#This Row],[BASE PRICE PER ITEM2]]*Table14[[#This Row],[TOTAL BASE STOCK QUANTITY]],"")</f>
        <v/>
      </c>
      <c r="X222" s="20" t="str">
        <f>IFERROR(Table14[[#This Row],[LAST SALE PRICE PER ITEM]]*Table14[[#This Row],[TOTAL BASE STOCK QUANTITY]], "")</f>
        <v/>
      </c>
      <c r="Y222" s="6" t="str">
        <f>IF(O222="",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2" s="22" t="str">
        <f>IFERROR(Table14[[#This Row],[SALE PRICE PER ITEM]]*Table14[[#This Row],[TOTAL REMAINING STOCK QUANTITY]],"")</f>
        <v/>
      </c>
      <c r="AH222" s="27"/>
    </row>
    <row r="223" spans="2:34" ht="18.600000000000001" thickBot="1" x14ac:dyDescent="0.3">
      <c r="B223" s="34" t="s">
        <v>687</v>
      </c>
      <c r="C223" s="11"/>
      <c r="D223" s="87" t="str">
        <f>IF(Table14[[#This Row],[TOTAL BASE STOCK QUANTITY]]= "", "", IF(Table14[[#This Row],[TOTAL BASE STOCK QUANTITY]] &lt;1,"Out of Stock","Avaliable"))</f>
        <v/>
      </c>
      <c r="E223" s="24"/>
      <c r="F223" s="24"/>
      <c r="G223" s="11"/>
      <c r="H223" s="95"/>
      <c r="I223" s="102"/>
      <c r="J223" s="120"/>
      <c r="K22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3" s="72" t="str">
        <f>IFERROR(IF(NOT(ISBLANK(Table14[[#This Row],[BASE PRICE PER ITEM2]])), Table14[[#This Row],[BASE PRICE PER ITEM2]] + $M$2, ""), "")</f>
        <v/>
      </c>
      <c r="M223" s="115"/>
      <c r="N22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3" s="7"/>
      <c r="P223" s="7"/>
      <c r="Q223" s="7"/>
      <c r="R223" s="7"/>
      <c r="S223" s="7"/>
      <c r="T223" s="7"/>
      <c r="U223" s="7"/>
      <c r="V22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3" s="20" t="str">
        <f>IFERROR(Table14[[#This Row],[BASE PRICE PER ITEM2]]*Table14[[#This Row],[TOTAL BASE STOCK QUANTITY]],"")</f>
        <v/>
      </c>
      <c r="X223" s="20" t="str">
        <f>IFERROR(Table14[[#This Row],[LAST SALE PRICE PER ITEM]]*Table14[[#This Row],[TOTAL BASE STOCK QUANTITY]], "")</f>
        <v/>
      </c>
      <c r="Y223" s="6" t="str">
        <f>IF(O223="",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3" s="22" t="str">
        <f>IFERROR(Table14[[#This Row],[SALE PRICE PER ITEM]]*Table14[[#This Row],[TOTAL REMAINING STOCK QUANTITY]],"")</f>
        <v/>
      </c>
      <c r="AH223" s="27"/>
    </row>
    <row r="224" spans="2:34" ht="18.600000000000001" thickBot="1" x14ac:dyDescent="0.3">
      <c r="B224" s="34" t="s">
        <v>688</v>
      </c>
      <c r="C224" s="11"/>
      <c r="D224" s="87" t="str">
        <f>IF(Table14[[#This Row],[TOTAL BASE STOCK QUANTITY]]= "", "", IF(Table14[[#This Row],[TOTAL BASE STOCK QUANTITY]] &lt;1,"Out of Stock","Avaliable"))</f>
        <v/>
      </c>
      <c r="E224" s="24"/>
      <c r="F224" s="24"/>
      <c r="G224" s="11"/>
      <c r="H224" s="95"/>
      <c r="I224" s="102"/>
      <c r="J224" s="120"/>
      <c r="K22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4" s="72" t="str">
        <f>IFERROR(IF(NOT(ISBLANK(Table14[[#This Row],[BASE PRICE PER ITEM2]])), Table14[[#This Row],[BASE PRICE PER ITEM2]] + $M$2, ""), "")</f>
        <v/>
      </c>
      <c r="M224" s="115"/>
      <c r="N22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4" s="7"/>
      <c r="P224" s="7"/>
      <c r="Q224" s="7"/>
      <c r="R224" s="7"/>
      <c r="S224" s="7"/>
      <c r="T224" s="7"/>
      <c r="U224" s="7"/>
      <c r="V22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4" s="20" t="str">
        <f>IFERROR(Table14[[#This Row],[BASE PRICE PER ITEM2]]*Table14[[#This Row],[TOTAL BASE STOCK QUANTITY]],"")</f>
        <v/>
      </c>
      <c r="X224" s="20" t="str">
        <f>IFERROR(Table14[[#This Row],[LAST SALE PRICE PER ITEM]]*Table14[[#This Row],[TOTAL BASE STOCK QUANTITY]], "")</f>
        <v/>
      </c>
      <c r="Y224" s="6" t="str">
        <f>IF(O224="",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4" s="22" t="str">
        <f>IFERROR(Table14[[#This Row],[SALE PRICE PER ITEM]]*Table14[[#This Row],[TOTAL REMAINING STOCK QUANTITY]],"")</f>
        <v/>
      </c>
      <c r="AH224" s="27"/>
    </row>
    <row r="225" spans="2:34" ht="18.600000000000001" thickBot="1" x14ac:dyDescent="0.3">
      <c r="B225" s="34" t="s">
        <v>689</v>
      </c>
      <c r="C225" s="11"/>
      <c r="D225" s="87" t="str">
        <f>IF(Table14[[#This Row],[TOTAL BASE STOCK QUANTITY]]= "", "", IF(Table14[[#This Row],[TOTAL BASE STOCK QUANTITY]] &lt;1,"Out of Stock","Avaliable"))</f>
        <v/>
      </c>
      <c r="E225" s="24"/>
      <c r="F225" s="24"/>
      <c r="G225" s="11"/>
      <c r="H225" s="95"/>
      <c r="I225" s="102"/>
      <c r="J225" s="120"/>
      <c r="K22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5" s="72" t="str">
        <f>IFERROR(IF(NOT(ISBLANK(Table14[[#This Row],[BASE PRICE PER ITEM2]])), Table14[[#This Row],[BASE PRICE PER ITEM2]] + $M$2, ""), "")</f>
        <v/>
      </c>
      <c r="M225" s="115"/>
      <c r="N22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5" s="7"/>
      <c r="P225" s="7"/>
      <c r="Q225" s="7"/>
      <c r="R225" s="7"/>
      <c r="S225" s="7"/>
      <c r="T225" s="7"/>
      <c r="U225" s="7"/>
      <c r="V22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5" s="20" t="str">
        <f>IFERROR(Table14[[#This Row],[BASE PRICE PER ITEM2]]*Table14[[#This Row],[TOTAL BASE STOCK QUANTITY]],"")</f>
        <v/>
      </c>
      <c r="X225" s="20" t="str">
        <f>IFERROR(Table14[[#This Row],[LAST SALE PRICE PER ITEM]]*Table14[[#This Row],[TOTAL BASE STOCK QUANTITY]], "")</f>
        <v/>
      </c>
      <c r="Y225" s="6" t="str">
        <f>IF(O225="",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5" s="22" t="str">
        <f>IFERROR(Table14[[#This Row],[SALE PRICE PER ITEM]]*Table14[[#This Row],[TOTAL REMAINING STOCK QUANTITY]],"")</f>
        <v/>
      </c>
      <c r="AH225" s="27"/>
    </row>
    <row r="226" spans="2:34" ht="18.600000000000001" thickBot="1" x14ac:dyDescent="0.3">
      <c r="B226" s="34" t="s">
        <v>690</v>
      </c>
      <c r="C226" s="11"/>
      <c r="D226" s="87" t="str">
        <f>IF(Table14[[#This Row],[TOTAL BASE STOCK QUANTITY]]= "", "", IF(Table14[[#This Row],[TOTAL BASE STOCK QUANTITY]] &lt;1,"Out of Stock","Avaliable"))</f>
        <v/>
      </c>
      <c r="E226" s="24"/>
      <c r="F226" s="24"/>
      <c r="G226" s="11"/>
      <c r="H226" s="95"/>
      <c r="I226" s="102"/>
      <c r="J226" s="120"/>
      <c r="K22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6" s="72" t="str">
        <f>IFERROR(IF(NOT(ISBLANK(Table14[[#This Row],[BASE PRICE PER ITEM2]])), Table14[[#This Row],[BASE PRICE PER ITEM2]] + $M$2, ""), "")</f>
        <v/>
      </c>
      <c r="M226" s="115"/>
      <c r="N22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6" s="7"/>
      <c r="P226" s="7"/>
      <c r="Q226" s="7"/>
      <c r="R226" s="7"/>
      <c r="S226" s="7"/>
      <c r="T226" s="7"/>
      <c r="U226" s="7"/>
      <c r="V22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6" s="20" t="str">
        <f>IFERROR(Table14[[#This Row],[BASE PRICE PER ITEM2]]*Table14[[#This Row],[TOTAL BASE STOCK QUANTITY]],"")</f>
        <v/>
      </c>
      <c r="X226" s="20" t="str">
        <f>IFERROR(Table14[[#This Row],[LAST SALE PRICE PER ITEM]]*Table14[[#This Row],[TOTAL BASE STOCK QUANTITY]], "")</f>
        <v/>
      </c>
      <c r="Y226" s="6" t="str">
        <f>IF(O226="",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6" s="22" t="str">
        <f>IFERROR(Table14[[#This Row],[SALE PRICE PER ITEM]]*Table14[[#This Row],[TOTAL REMAINING STOCK QUANTITY]],"")</f>
        <v/>
      </c>
      <c r="AH226" s="27"/>
    </row>
    <row r="227" spans="2:34" ht="18.600000000000001" thickBot="1" x14ac:dyDescent="0.3">
      <c r="B227" s="34" t="s">
        <v>691</v>
      </c>
      <c r="C227" s="11"/>
      <c r="D227" s="87" t="str">
        <f>IF(Table14[[#This Row],[TOTAL BASE STOCK QUANTITY]]= "", "", IF(Table14[[#This Row],[TOTAL BASE STOCK QUANTITY]] &lt;1,"Out of Stock","Avaliable"))</f>
        <v/>
      </c>
      <c r="E227" s="24"/>
      <c r="F227" s="24"/>
      <c r="G227" s="11"/>
      <c r="H227" s="95"/>
      <c r="I227" s="102"/>
      <c r="J227" s="120"/>
      <c r="K22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7" s="72" t="str">
        <f>IFERROR(IF(NOT(ISBLANK(Table14[[#This Row],[BASE PRICE PER ITEM2]])), Table14[[#This Row],[BASE PRICE PER ITEM2]] + $M$2, ""), "")</f>
        <v/>
      </c>
      <c r="M227" s="115"/>
      <c r="N22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7" s="7"/>
      <c r="P227" s="7"/>
      <c r="Q227" s="7"/>
      <c r="R227" s="7"/>
      <c r="S227" s="7"/>
      <c r="T227" s="7"/>
      <c r="U227" s="7"/>
      <c r="V22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7" s="20" t="str">
        <f>IFERROR(Table14[[#This Row],[BASE PRICE PER ITEM2]]*Table14[[#This Row],[TOTAL BASE STOCK QUANTITY]],"")</f>
        <v/>
      </c>
      <c r="X227" s="20" t="str">
        <f>IFERROR(Table14[[#This Row],[LAST SALE PRICE PER ITEM]]*Table14[[#This Row],[TOTAL BASE STOCK QUANTITY]], "")</f>
        <v/>
      </c>
      <c r="Y227" s="6" t="str">
        <f>IF(O227="",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7" s="22" t="str">
        <f>IFERROR(Table14[[#This Row],[SALE PRICE PER ITEM]]*Table14[[#This Row],[TOTAL REMAINING STOCK QUANTITY]],"")</f>
        <v/>
      </c>
      <c r="AH227" s="27"/>
    </row>
    <row r="228" spans="2:34" ht="18.600000000000001" thickBot="1" x14ac:dyDescent="0.3">
      <c r="B228" s="34" t="s">
        <v>692</v>
      </c>
      <c r="C228" s="11"/>
      <c r="D228" s="87" t="str">
        <f>IF(Table14[[#This Row],[TOTAL BASE STOCK QUANTITY]]= "", "", IF(Table14[[#This Row],[TOTAL BASE STOCK QUANTITY]] &lt;1,"Out of Stock","Avaliable"))</f>
        <v/>
      </c>
      <c r="E228" s="24"/>
      <c r="F228" s="24"/>
      <c r="G228" s="11"/>
      <c r="H228" s="95"/>
      <c r="I228" s="102"/>
      <c r="J228" s="120"/>
      <c r="K22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8" s="72" t="str">
        <f>IFERROR(IF(NOT(ISBLANK(Table14[[#This Row],[BASE PRICE PER ITEM2]])), Table14[[#This Row],[BASE PRICE PER ITEM2]] + $M$2, ""), "")</f>
        <v/>
      </c>
      <c r="M228" s="115"/>
      <c r="N22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8" s="7"/>
      <c r="P228" s="7"/>
      <c r="Q228" s="7"/>
      <c r="R228" s="7"/>
      <c r="S228" s="7"/>
      <c r="T228" s="7"/>
      <c r="U228" s="7"/>
      <c r="V22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8" s="20" t="str">
        <f>IFERROR(Table14[[#This Row],[BASE PRICE PER ITEM2]]*Table14[[#This Row],[TOTAL BASE STOCK QUANTITY]],"")</f>
        <v/>
      </c>
      <c r="X228" s="20" t="str">
        <f>IFERROR(Table14[[#This Row],[LAST SALE PRICE PER ITEM]]*Table14[[#This Row],[TOTAL BASE STOCK QUANTITY]], "")</f>
        <v/>
      </c>
      <c r="Y228" s="6" t="str">
        <f>IF(O228="",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8" s="22" t="str">
        <f>IFERROR(Table14[[#This Row],[SALE PRICE PER ITEM]]*Table14[[#This Row],[TOTAL REMAINING STOCK QUANTITY]],"")</f>
        <v/>
      </c>
      <c r="AH228" s="27"/>
    </row>
    <row r="229" spans="2:34" ht="18.600000000000001" thickBot="1" x14ac:dyDescent="0.3">
      <c r="B229" s="34" t="s">
        <v>693</v>
      </c>
      <c r="C229" s="11"/>
      <c r="D229" s="87" t="str">
        <f>IF(Table14[[#This Row],[TOTAL BASE STOCK QUANTITY]]= "", "", IF(Table14[[#This Row],[TOTAL BASE STOCK QUANTITY]] &lt;1,"Out of Stock","Avaliable"))</f>
        <v/>
      </c>
      <c r="E229" s="24"/>
      <c r="F229" s="24"/>
      <c r="G229" s="11"/>
      <c r="H229" s="95"/>
      <c r="I229" s="102"/>
      <c r="J229" s="120"/>
      <c r="K22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29" s="72" t="str">
        <f>IFERROR(IF(NOT(ISBLANK(Table14[[#This Row],[BASE PRICE PER ITEM2]])), Table14[[#This Row],[BASE PRICE PER ITEM2]] + $M$2, ""), "")</f>
        <v/>
      </c>
      <c r="M229" s="115"/>
      <c r="N22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29" s="7"/>
      <c r="P229" s="7"/>
      <c r="Q229" s="7"/>
      <c r="R229" s="7"/>
      <c r="S229" s="7"/>
      <c r="T229" s="7"/>
      <c r="U229" s="7"/>
      <c r="V22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29" s="20" t="str">
        <f>IFERROR(Table14[[#This Row],[BASE PRICE PER ITEM2]]*Table14[[#This Row],[TOTAL BASE STOCK QUANTITY]],"")</f>
        <v/>
      </c>
      <c r="X229" s="20" t="str">
        <f>IFERROR(Table14[[#This Row],[LAST SALE PRICE PER ITEM]]*Table14[[#This Row],[TOTAL BASE STOCK QUANTITY]], "")</f>
        <v/>
      </c>
      <c r="Y229" s="6" t="str">
        <f>IF(O229="",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2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2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2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2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2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2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2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29" s="22" t="str">
        <f>IFERROR(Table14[[#This Row],[SALE PRICE PER ITEM]]*Table14[[#This Row],[TOTAL REMAINING STOCK QUANTITY]],"")</f>
        <v/>
      </c>
      <c r="AH229" s="27"/>
    </row>
    <row r="230" spans="2:34" ht="18.600000000000001" thickBot="1" x14ac:dyDescent="0.3">
      <c r="B230" s="34" t="s">
        <v>694</v>
      </c>
      <c r="C230" s="11"/>
      <c r="D230" s="87" t="str">
        <f>IF(Table14[[#This Row],[TOTAL BASE STOCK QUANTITY]]= "", "", IF(Table14[[#This Row],[TOTAL BASE STOCK QUANTITY]] &lt;1,"Out of Stock","Avaliable"))</f>
        <v/>
      </c>
      <c r="E230" s="24"/>
      <c r="F230" s="24"/>
      <c r="G230" s="11"/>
      <c r="H230" s="95"/>
      <c r="I230" s="102"/>
      <c r="J230" s="120"/>
      <c r="K23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0" s="72" t="str">
        <f>IFERROR(IF(NOT(ISBLANK(Table14[[#This Row],[BASE PRICE PER ITEM2]])), Table14[[#This Row],[BASE PRICE PER ITEM2]] + $M$2, ""), "")</f>
        <v/>
      </c>
      <c r="M230" s="115"/>
      <c r="N23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0" s="7"/>
      <c r="P230" s="7"/>
      <c r="Q230" s="7"/>
      <c r="R230" s="7"/>
      <c r="S230" s="7"/>
      <c r="T230" s="7"/>
      <c r="U230" s="7"/>
      <c r="V23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0" s="20" t="str">
        <f>IFERROR(Table14[[#This Row],[BASE PRICE PER ITEM2]]*Table14[[#This Row],[TOTAL BASE STOCK QUANTITY]],"")</f>
        <v/>
      </c>
      <c r="X230" s="20" t="str">
        <f>IFERROR(Table14[[#This Row],[LAST SALE PRICE PER ITEM]]*Table14[[#This Row],[TOTAL BASE STOCK QUANTITY]], "")</f>
        <v/>
      </c>
      <c r="Y230" s="6" t="str">
        <f>IF(O230="",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0" s="22" t="str">
        <f>IFERROR(Table14[[#This Row],[SALE PRICE PER ITEM]]*Table14[[#This Row],[TOTAL REMAINING STOCK QUANTITY]],"")</f>
        <v/>
      </c>
      <c r="AH230" s="27"/>
    </row>
    <row r="231" spans="2:34" ht="18.600000000000001" thickBot="1" x14ac:dyDescent="0.3">
      <c r="B231" s="34" t="s">
        <v>695</v>
      </c>
      <c r="C231" s="11"/>
      <c r="D231" s="87" t="str">
        <f>IF(Table14[[#This Row],[TOTAL BASE STOCK QUANTITY]]= "", "", IF(Table14[[#This Row],[TOTAL BASE STOCK QUANTITY]] &lt;1,"Out of Stock","Avaliable"))</f>
        <v/>
      </c>
      <c r="E231" s="24"/>
      <c r="F231" s="24"/>
      <c r="G231" s="11"/>
      <c r="H231" s="95"/>
      <c r="I231" s="102"/>
      <c r="J231" s="120"/>
      <c r="K23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1" s="72" t="str">
        <f>IFERROR(IF(NOT(ISBLANK(Table14[[#This Row],[BASE PRICE PER ITEM2]])), Table14[[#This Row],[BASE PRICE PER ITEM2]] + $M$2, ""), "")</f>
        <v/>
      </c>
      <c r="M231" s="115"/>
      <c r="N23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1" s="7"/>
      <c r="P231" s="7"/>
      <c r="Q231" s="7"/>
      <c r="R231" s="7"/>
      <c r="S231" s="7"/>
      <c r="T231" s="7"/>
      <c r="U231" s="7"/>
      <c r="V23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1" s="20" t="str">
        <f>IFERROR(Table14[[#This Row],[BASE PRICE PER ITEM2]]*Table14[[#This Row],[TOTAL BASE STOCK QUANTITY]],"")</f>
        <v/>
      </c>
      <c r="X231" s="20" t="str">
        <f>IFERROR(Table14[[#This Row],[LAST SALE PRICE PER ITEM]]*Table14[[#This Row],[TOTAL BASE STOCK QUANTITY]], "")</f>
        <v/>
      </c>
      <c r="Y231" s="6" t="str">
        <f>IF(O231="",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1" s="22" t="str">
        <f>IFERROR(Table14[[#This Row],[SALE PRICE PER ITEM]]*Table14[[#This Row],[TOTAL REMAINING STOCK QUANTITY]],"")</f>
        <v/>
      </c>
      <c r="AH231" s="27"/>
    </row>
    <row r="232" spans="2:34" ht="18.600000000000001" thickBot="1" x14ac:dyDescent="0.3">
      <c r="B232" s="34" t="s">
        <v>696</v>
      </c>
      <c r="C232" s="11"/>
      <c r="D232" s="87" t="str">
        <f>IF(Table14[[#This Row],[TOTAL BASE STOCK QUANTITY]]= "", "", IF(Table14[[#This Row],[TOTAL BASE STOCK QUANTITY]] &lt;1,"Out of Stock","Avaliable"))</f>
        <v/>
      </c>
      <c r="E232" s="24"/>
      <c r="F232" s="24"/>
      <c r="G232" s="11"/>
      <c r="H232" s="95"/>
      <c r="I232" s="102"/>
      <c r="J232" s="120"/>
      <c r="K23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2" s="72" t="str">
        <f>IFERROR(IF(NOT(ISBLANK(Table14[[#This Row],[BASE PRICE PER ITEM2]])), Table14[[#This Row],[BASE PRICE PER ITEM2]] + $M$2, ""), "")</f>
        <v/>
      </c>
      <c r="M232" s="115"/>
      <c r="N23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2" s="7"/>
      <c r="P232" s="7"/>
      <c r="Q232" s="7"/>
      <c r="R232" s="7"/>
      <c r="S232" s="7"/>
      <c r="T232" s="7"/>
      <c r="U232" s="7"/>
      <c r="V23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2" s="20" t="str">
        <f>IFERROR(Table14[[#This Row],[BASE PRICE PER ITEM2]]*Table14[[#This Row],[TOTAL BASE STOCK QUANTITY]],"")</f>
        <v/>
      </c>
      <c r="X232" s="20" t="str">
        <f>IFERROR(Table14[[#This Row],[LAST SALE PRICE PER ITEM]]*Table14[[#This Row],[TOTAL BASE STOCK QUANTITY]], "")</f>
        <v/>
      </c>
      <c r="Y232" s="6" t="str">
        <f>IF(O232="",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2" s="22" t="str">
        <f>IFERROR(Table14[[#This Row],[SALE PRICE PER ITEM]]*Table14[[#This Row],[TOTAL REMAINING STOCK QUANTITY]],"")</f>
        <v/>
      </c>
      <c r="AH232" s="27"/>
    </row>
    <row r="233" spans="2:34" ht="18.600000000000001" thickBot="1" x14ac:dyDescent="0.3">
      <c r="B233" s="34" t="s">
        <v>697</v>
      </c>
      <c r="C233" s="11"/>
      <c r="D233" s="87" t="str">
        <f>IF(Table14[[#This Row],[TOTAL BASE STOCK QUANTITY]]= "", "", IF(Table14[[#This Row],[TOTAL BASE STOCK QUANTITY]] &lt;1,"Out of Stock","Avaliable"))</f>
        <v/>
      </c>
      <c r="E233" s="24"/>
      <c r="F233" s="24"/>
      <c r="G233" s="11"/>
      <c r="H233" s="95"/>
      <c r="I233" s="102"/>
      <c r="J233" s="120"/>
      <c r="K23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3" s="72" t="str">
        <f>IFERROR(IF(NOT(ISBLANK(Table14[[#This Row],[BASE PRICE PER ITEM2]])), Table14[[#This Row],[BASE PRICE PER ITEM2]] + $M$2, ""), "")</f>
        <v/>
      </c>
      <c r="M233" s="115"/>
      <c r="N23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3" s="7"/>
      <c r="P233" s="7"/>
      <c r="Q233" s="7"/>
      <c r="R233" s="7"/>
      <c r="S233" s="7"/>
      <c r="T233" s="7"/>
      <c r="U233" s="7"/>
      <c r="V23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3" s="20" t="str">
        <f>IFERROR(Table14[[#This Row],[BASE PRICE PER ITEM2]]*Table14[[#This Row],[TOTAL BASE STOCK QUANTITY]],"")</f>
        <v/>
      </c>
      <c r="X233" s="20" t="str">
        <f>IFERROR(Table14[[#This Row],[LAST SALE PRICE PER ITEM]]*Table14[[#This Row],[TOTAL BASE STOCK QUANTITY]], "")</f>
        <v/>
      </c>
      <c r="Y233" s="6" t="str">
        <f>IF(O233="",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3" s="22" t="str">
        <f>IFERROR(Table14[[#This Row],[SALE PRICE PER ITEM]]*Table14[[#This Row],[TOTAL REMAINING STOCK QUANTITY]],"")</f>
        <v/>
      </c>
      <c r="AH233" s="27"/>
    </row>
    <row r="234" spans="2:34" ht="18.600000000000001" thickBot="1" x14ac:dyDescent="0.3">
      <c r="B234" s="34" t="s">
        <v>698</v>
      </c>
      <c r="C234" s="11"/>
      <c r="D234" s="87" t="str">
        <f>IF(Table14[[#This Row],[TOTAL BASE STOCK QUANTITY]]= "", "", IF(Table14[[#This Row],[TOTAL BASE STOCK QUANTITY]] &lt;1,"Out of Stock","Avaliable"))</f>
        <v/>
      </c>
      <c r="E234" s="24"/>
      <c r="F234" s="24"/>
      <c r="G234" s="11"/>
      <c r="H234" s="95"/>
      <c r="I234" s="102"/>
      <c r="J234" s="120"/>
      <c r="K23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4" s="72" t="str">
        <f>IFERROR(IF(NOT(ISBLANK(Table14[[#This Row],[BASE PRICE PER ITEM2]])), Table14[[#This Row],[BASE PRICE PER ITEM2]] + $M$2, ""), "")</f>
        <v/>
      </c>
      <c r="M234" s="115"/>
      <c r="N23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4" s="7"/>
      <c r="P234" s="7"/>
      <c r="Q234" s="7"/>
      <c r="R234" s="7"/>
      <c r="S234" s="7"/>
      <c r="T234" s="7"/>
      <c r="U234" s="7"/>
      <c r="V23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4" s="20" t="str">
        <f>IFERROR(Table14[[#This Row],[BASE PRICE PER ITEM2]]*Table14[[#This Row],[TOTAL BASE STOCK QUANTITY]],"")</f>
        <v/>
      </c>
      <c r="X234" s="20" t="str">
        <f>IFERROR(Table14[[#This Row],[LAST SALE PRICE PER ITEM]]*Table14[[#This Row],[TOTAL BASE STOCK QUANTITY]], "")</f>
        <v/>
      </c>
      <c r="Y234" s="6" t="str">
        <f>IF(O234="",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4" s="22" t="str">
        <f>IFERROR(Table14[[#This Row],[SALE PRICE PER ITEM]]*Table14[[#This Row],[TOTAL REMAINING STOCK QUANTITY]],"")</f>
        <v/>
      </c>
      <c r="AH234" s="27"/>
    </row>
    <row r="235" spans="2:34" ht="18.600000000000001" thickBot="1" x14ac:dyDescent="0.3">
      <c r="B235" s="34" t="s">
        <v>699</v>
      </c>
      <c r="C235" s="11"/>
      <c r="D235" s="87" t="str">
        <f>IF(Table14[[#This Row],[TOTAL BASE STOCK QUANTITY]]= "", "", IF(Table14[[#This Row],[TOTAL BASE STOCK QUANTITY]] &lt;1,"Out of Stock","Avaliable"))</f>
        <v/>
      </c>
      <c r="E235" s="24"/>
      <c r="F235" s="24"/>
      <c r="G235" s="11"/>
      <c r="H235" s="95"/>
      <c r="I235" s="102"/>
      <c r="J235" s="120"/>
      <c r="K23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5" s="72" t="str">
        <f>IFERROR(IF(NOT(ISBLANK(Table14[[#This Row],[BASE PRICE PER ITEM2]])), Table14[[#This Row],[BASE PRICE PER ITEM2]] + $M$2, ""), "")</f>
        <v/>
      </c>
      <c r="M235" s="115"/>
      <c r="N23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5" s="7"/>
      <c r="P235" s="7"/>
      <c r="Q235" s="7"/>
      <c r="R235" s="7"/>
      <c r="S235" s="7"/>
      <c r="T235" s="7"/>
      <c r="U235" s="7"/>
      <c r="V23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5" s="20" t="str">
        <f>IFERROR(Table14[[#This Row],[BASE PRICE PER ITEM2]]*Table14[[#This Row],[TOTAL BASE STOCK QUANTITY]],"")</f>
        <v/>
      </c>
      <c r="X235" s="20" t="str">
        <f>IFERROR(Table14[[#This Row],[LAST SALE PRICE PER ITEM]]*Table14[[#This Row],[TOTAL BASE STOCK QUANTITY]], "")</f>
        <v/>
      </c>
      <c r="Y235" s="6" t="str">
        <f>IF(O235="",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5" s="22" t="str">
        <f>IFERROR(Table14[[#This Row],[SALE PRICE PER ITEM]]*Table14[[#This Row],[TOTAL REMAINING STOCK QUANTITY]],"")</f>
        <v/>
      </c>
      <c r="AH235" s="27"/>
    </row>
    <row r="236" spans="2:34" ht="18.600000000000001" thickBot="1" x14ac:dyDescent="0.3">
      <c r="B236" s="34" t="s">
        <v>700</v>
      </c>
      <c r="C236" s="11"/>
      <c r="D236" s="87" t="str">
        <f>IF(Table14[[#This Row],[TOTAL BASE STOCK QUANTITY]]= "", "", IF(Table14[[#This Row],[TOTAL BASE STOCK QUANTITY]] &lt;1,"Out of Stock","Avaliable"))</f>
        <v/>
      </c>
      <c r="E236" s="24"/>
      <c r="F236" s="24"/>
      <c r="G236" s="11"/>
      <c r="H236" s="95"/>
      <c r="I236" s="102"/>
      <c r="J236" s="120"/>
      <c r="K23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6" s="72" t="str">
        <f>IFERROR(IF(NOT(ISBLANK(Table14[[#This Row],[BASE PRICE PER ITEM2]])), Table14[[#This Row],[BASE PRICE PER ITEM2]] + $M$2, ""), "")</f>
        <v/>
      </c>
      <c r="M236" s="115"/>
      <c r="N23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6" s="7"/>
      <c r="P236" s="7"/>
      <c r="Q236" s="7"/>
      <c r="R236" s="7"/>
      <c r="S236" s="7"/>
      <c r="T236" s="7"/>
      <c r="U236" s="7"/>
      <c r="V23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6" s="20" t="str">
        <f>IFERROR(Table14[[#This Row],[BASE PRICE PER ITEM2]]*Table14[[#This Row],[TOTAL BASE STOCK QUANTITY]],"")</f>
        <v/>
      </c>
      <c r="X236" s="20" t="str">
        <f>IFERROR(Table14[[#This Row],[LAST SALE PRICE PER ITEM]]*Table14[[#This Row],[TOTAL BASE STOCK QUANTITY]], "")</f>
        <v/>
      </c>
      <c r="Y236" s="6" t="str">
        <f>IF(O236="",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6" s="22" t="str">
        <f>IFERROR(Table14[[#This Row],[SALE PRICE PER ITEM]]*Table14[[#This Row],[TOTAL REMAINING STOCK QUANTITY]],"")</f>
        <v/>
      </c>
      <c r="AH236" s="27"/>
    </row>
    <row r="237" spans="2:34" ht="18.600000000000001" thickBot="1" x14ac:dyDescent="0.3">
      <c r="B237" s="34" t="s">
        <v>701</v>
      </c>
      <c r="C237" s="11"/>
      <c r="D237" s="87" t="str">
        <f>IF(Table14[[#This Row],[TOTAL BASE STOCK QUANTITY]]= "", "", IF(Table14[[#This Row],[TOTAL BASE STOCK QUANTITY]] &lt;1,"Out of Stock","Avaliable"))</f>
        <v/>
      </c>
      <c r="E237" s="24"/>
      <c r="F237" s="24"/>
      <c r="G237" s="11"/>
      <c r="H237" s="95"/>
      <c r="I237" s="102"/>
      <c r="J237" s="120"/>
      <c r="K23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7" s="72" t="str">
        <f>IFERROR(IF(NOT(ISBLANK(Table14[[#This Row],[BASE PRICE PER ITEM2]])), Table14[[#This Row],[BASE PRICE PER ITEM2]] + $M$2, ""), "")</f>
        <v/>
      </c>
      <c r="M237" s="115"/>
      <c r="N23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7" s="7"/>
      <c r="P237" s="7"/>
      <c r="Q237" s="7"/>
      <c r="R237" s="7"/>
      <c r="S237" s="7"/>
      <c r="T237" s="7"/>
      <c r="U237" s="7"/>
      <c r="V23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7" s="20" t="str">
        <f>IFERROR(Table14[[#This Row],[BASE PRICE PER ITEM2]]*Table14[[#This Row],[TOTAL BASE STOCK QUANTITY]],"")</f>
        <v/>
      </c>
      <c r="X237" s="20" t="str">
        <f>IFERROR(Table14[[#This Row],[LAST SALE PRICE PER ITEM]]*Table14[[#This Row],[TOTAL BASE STOCK QUANTITY]], "")</f>
        <v/>
      </c>
      <c r="Y237" s="6" t="str">
        <f>IF(O237="",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7" s="22" t="str">
        <f>IFERROR(Table14[[#This Row],[SALE PRICE PER ITEM]]*Table14[[#This Row],[TOTAL REMAINING STOCK QUANTITY]],"")</f>
        <v/>
      </c>
      <c r="AH237" s="27"/>
    </row>
    <row r="238" spans="2:34" ht="18.600000000000001" thickBot="1" x14ac:dyDescent="0.3">
      <c r="B238" s="34" t="s">
        <v>702</v>
      </c>
      <c r="C238" s="11"/>
      <c r="D238" s="87" t="str">
        <f>IF(Table14[[#This Row],[TOTAL BASE STOCK QUANTITY]]= "", "", IF(Table14[[#This Row],[TOTAL BASE STOCK QUANTITY]] &lt;1,"Out of Stock","Avaliable"))</f>
        <v/>
      </c>
      <c r="E238" s="24"/>
      <c r="F238" s="24"/>
      <c r="G238" s="11"/>
      <c r="H238" s="95"/>
      <c r="I238" s="102"/>
      <c r="J238" s="120"/>
      <c r="K23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8" s="72" t="str">
        <f>IFERROR(IF(NOT(ISBLANK(Table14[[#This Row],[BASE PRICE PER ITEM2]])), Table14[[#This Row],[BASE PRICE PER ITEM2]] + $M$2, ""), "")</f>
        <v/>
      </c>
      <c r="M238" s="115"/>
      <c r="N23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8" s="7"/>
      <c r="P238" s="7"/>
      <c r="Q238" s="7"/>
      <c r="R238" s="7"/>
      <c r="S238" s="7"/>
      <c r="T238" s="7"/>
      <c r="U238" s="7"/>
      <c r="V23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8" s="20" t="str">
        <f>IFERROR(Table14[[#This Row],[BASE PRICE PER ITEM2]]*Table14[[#This Row],[TOTAL BASE STOCK QUANTITY]],"")</f>
        <v/>
      </c>
      <c r="X238" s="20" t="str">
        <f>IFERROR(Table14[[#This Row],[LAST SALE PRICE PER ITEM]]*Table14[[#This Row],[TOTAL BASE STOCK QUANTITY]], "")</f>
        <v/>
      </c>
      <c r="Y238" s="6" t="str">
        <f>IF(O238="",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8" s="22" t="str">
        <f>IFERROR(Table14[[#This Row],[SALE PRICE PER ITEM]]*Table14[[#This Row],[TOTAL REMAINING STOCK QUANTITY]],"")</f>
        <v/>
      </c>
      <c r="AH238" s="27"/>
    </row>
    <row r="239" spans="2:34" ht="18.600000000000001" thickBot="1" x14ac:dyDescent="0.3">
      <c r="B239" s="34" t="s">
        <v>703</v>
      </c>
      <c r="C239" s="11"/>
      <c r="D239" s="87" t="str">
        <f>IF(Table14[[#This Row],[TOTAL BASE STOCK QUANTITY]]= "", "", IF(Table14[[#This Row],[TOTAL BASE STOCK QUANTITY]] &lt;1,"Out of Stock","Avaliable"))</f>
        <v/>
      </c>
      <c r="E239" s="24"/>
      <c r="F239" s="24"/>
      <c r="G239" s="11"/>
      <c r="H239" s="95"/>
      <c r="I239" s="102"/>
      <c r="J239" s="120"/>
      <c r="K23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39" s="72" t="str">
        <f>IFERROR(IF(NOT(ISBLANK(Table14[[#This Row],[BASE PRICE PER ITEM2]])), Table14[[#This Row],[BASE PRICE PER ITEM2]] + $M$2, ""), "")</f>
        <v/>
      </c>
      <c r="M239" s="115"/>
      <c r="N23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39" s="7"/>
      <c r="P239" s="7"/>
      <c r="Q239" s="7"/>
      <c r="R239" s="7"/>
      <c r="S239" s="7"/>
      <c r="T239" s="7"/>
      <c r="U239" s="7"/>
      <c r="V23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39" s="20" t="str">
        <f>IFERROR(Table14[[#This Row],[BASE PRICE PER ITEM2]]*Table14[[#This Row],[TOTAL BASE STOCK QUANTITY]],"")</f>
        <v/>
      </c>
      <c r="X239" s="20" t="str">
        <f>IFERROR(Table14[[#This Row],[LAST SALE PRICE PER ITEM]]*Table14[[#This Row],[TOTAL BASE STOCK QUANTITY]], "")</f>
        <v/>
      </c>
      <c r="Y239" s="6" t="str">
        <f>IF(O239="",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3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3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3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3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3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3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3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39" s="22" t="str">
        <f>IFERROR(Table14[[#This Row],[SALE PRICE PER ITEM]]*Table14[[#This Row],[TOTAL REMAINING STOCK QUANTITY]],"")</f>
        <v/>
      </c>
      <c r="AH239" s="27"/>
    </row>
    <row r="240" spans="2:34" ht="18.600000000000001" thickBot="1" x14ac:dyDescent="0.3">
      <c r="B240" s="34" t="s">
        <v>704</v>
      </c>
      <c r="C240" s="11"/>
      <c r="D240" s="87" t="str">
        <f>IF(Table14[[#This Row],[TOTAL BASE STOCK QUANTITY]]= "", "", IF(Table14[[#This Row],[TOTAL BASE STOCK QUANTITY]] &lt;1,"Out of Stock","Avaliable"))</f>
        <v/>
      </c>
      <c r="E240" s="24"/>
      <c r="F240" s="24"/>
      <c r="G240" s="11"/>
      <c r="H240" s="95"/>
      <c r="I240" s="102"/>
      <c r="J240" s="120"/>
      <c r="K24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0" s="72" t="str">
        <f>IFERROR(IF(NOT(ISBLANK(Table14[[#This Row],[BASE PRICE PER ITEM2]])), Table14[[#This Row],[BASE PRICE PER ITEM2]] + $M$2, ""), "")</f>
        <v/>
      </c>
      <c r="M240" s="115"/>
      <c r="N24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0" s="7"/>
      <c r="P240" s="7"/>
      <c r="Q240" s="7"/>
      <c r="R240" s="7"/>
      <c r="S240" s="7"/>
      <c r="T240" s="7"/>
      <c r="U240" s="7"/>
      <c r="V24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0" s="20" t="str">
        <f>IFERROR(Table14[[#This Row],[BASE PRICE PER ITEM2]]*Table14[[#This Row],[TOTAL BASE STOCK QUANTITY]],"")</f>
        <v/>
      </c>
      <c r="X240" s="20" t="str">
        <f>IFERROR(Table14[[#This Row],[LAST SALE PRICE PER ITEM]]*Table14[[#This Row],[TOTAL BASE STOCK QUANTITY]], "")</f>
        <v/>
      </c>
      <c r="Y240" s="6" t="str">
        <f>IF(O240="",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0" s="22" t="str">
        <f>IFERROR(Table14[[#This Row],[SALE PRICE PER ITEM]]*Table14[[#This Row],[TOTAL REMAINING STOCK QUANTITY]],"")</f>
        <v/>
      </c>
      <c r="AH240" s="27"/>
    </row>
    <row r="241" spans="2:34" ht="18.600000000000001" thickBot="1" x14ac:dyDescent="0.3">
      <c r="B241" s="34" t="s">
        <v>705</v>
      </c>
      <c r="C241" s="11"/>
      <c r="D241" s="87" t="str">
        <f>IF(Table14[[#This Row],[TOTAL BASE STOCK QUANTITY]]= "", "", IF(Table14[[#This Row],[TOTAL BASE STOCK QUANTITY]] &lt;1,"Out of Stock","Avaliable"))</f>
        <v/>
      </c>
      <c r="E241" s="24"/>
      <c r="F241" s="24"/>
      <c r="G241" s="11"/>
      <c r="H241" s="95"/>
      <c r="I241" s="102"/>
      <c r="J241" s="120"/>
      <c r="K24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1" s="72" t="str">
        <f>IFERROR(IF(NOT(ISBLANK(Table14[[#This Row],[BASE PRICE PER ITEM2]])), Table14[[#This Row],[BASE PRICE PER ITEM2]] + $M$2, ""), "")</f>
        <v/>
      </c>
      <c r="M241" s="115"/>
      <c r="N24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1" s="7"/>
      <c r="P241" s="7"/>
      <c r="Q241" s="7"/>
      <c r="R241" s="7"/>
      <c r="S241" s="7"/>
      <c r="T241" s="7"/>
      <c r="U241" s="7"/>
      <c r="V24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1" s="20" t="str">
        <f>IFERROR(Table14[[#This Row],[BASE PRICE PER ITEM2]]*Table14[[#This Row],[TOTAL BASE STOCK QUANTITY]],"")</f>
        <v/>
      </c>
      <c r="X241" s="20" t="str">
        <f>IFERROR(Table14[[#This Row],[LAST SALE PRICE PER ITEM]]*Table14[[#This Row],[TOTAL BASE STOCK QUANTITY]], "")</f>
        <v/>
      </c>
      <c r="Y241" s="6" t="str">
        <f>IF(O241="",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1" s="22" t="str">
        <f>IFERROR(Table14[[#This Row],[SALE PRICE PER ITEM]]*Table14[[#This Row],[TOTAL REMAINING STOCK QUANTITY]],"")</f>
        <v/>
      </c>
      <c r="AH241" s="27"/>
    </row>
    <row r="242" spans="2:34" ht="18.600000000000001" thickBot="1" x14ac:dyDescent="0.3">
      <c r="B242" s="34" t="s">
        <v>706</v>
      </c>
      <c r="C242" s="11"/>
      <c r="D242" s="87" t="str">
        <f>IF(Table14[[#This Row],[TOTAL BASE STOCK QUANTITY]]= "", "", IF(Table14[[#This Row],[TOTAL BASE STOCK QUANTITY]] &lt;1,"Out of Stock","Avaliable"))</f>
        <v/>
      </c>
      <c r="E242" s="24"/>
      <c r="F242" s="24"/>
      <c r="G242" s="11"/>
      <c r="H242" s="95"/>
      <c r="I242" s="102"/>
      <c r="J242" s="120"/>
      <c r="K24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2" s="72" t="str">
        <f>IFERROR(IF(NOT(ISBLANK(Table14[[#This Row],[BASE PRICE PER ITEM2]])), Table14[[#This Row],[BASE PRICE PER ITEM2]] + $M$2, ""), "")</f>
        <v/>
      </c>
      <c r="M242" s="115"/>
      <c r="N24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2" s="7"/>
      <c r="P242" s="7"/>
      <c r="Q242" s="7"/>
      <c r="R242" s="7"/>
      <c r="S242" s="7"/>
      <c r="T242" s="7"/>
      <c r="U242" s="7"/>
      <c r="V24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2" s="20" t="str">
        <f>IFERROR(Table14[[#This Row],[BASE PRICE PER ITEM2]]*Table14[[#This Row],[TOTAL BASE STOCK QUANTITY]],"")</f>
        <v/>
      </c>
      <c r="X242" s="20" t="str">
        <f>IFERROR(Table14[[#This Row],[LAST SALE PRICE PER ITEM]]*Table14[[#This Row],[TOTAL BASE STOCK QUANTITY]], "")</f>
        <v/>
      </c>
      <c r="Y242" s="6" t="str">
        <f>IF(O242="",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2" s="22" t="str">
        <f>IFERROR(Table14[[#This Row],[SALE PRICE PER ITEM]]*Table14[[#This Row],[TOTAL REMAINING STOCK QUANTITY]],"")</f>
        <v/>
      </c>
      <c r="AH242" s="27"/>
    </row>
    <row r="243" spans="2:34" ht="18.600000000000001" thickBot="1" x14ac:dyDescent="0.3">
      <c r="B243" s="34" t="s">
        <v>707</v>
      </c>
      <c r="C243" s="11"/>
      <c r="D243" s="87" t="str">
        <f>IF(Table14[[#This Row],[TOTAL BASE STOCK QUANTITY]]= "", "", IF(Table14[[#This Row],[TOTAL BASE STOCK QUANTITY]] &lt;1,"Out of Stock","Avaliable"))</f>
        <v/>
      </c>
      <c r="E243" s="24"/>
      <c r="F243" s="24"/>
      <c r="G243" s="11"/>
      <c r="H243" s="95"/>
      <c r="I243" s="102"/>
      <c r="J243" s="120"/>
      <c r="K24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3" s="72" t="str">
        <f>IFERROR(IF(NOT(ISBLANK(Table14[[#This Row],[BASE PRICE PER ITEM2]])), Table14[[#This Row],[BASE PRICE PER ITEM2]] + $M$2, ""), "")</f>
        <v/>
      </c>
      <c r="M243" s="115"/>
      <c r="N24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3" s="7"/>
      <c r="P243" s="7"/>
      <c r="Q243" s="7"/>
      <c r="R243" s="7"/>
      <c r="S243" s="7"/>
      <c r="T243" s="7"/>
      <c r="U243" s="7"/>
      <c r="V24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3" s="20" t="str">
        <f>IFERROR(Table14[[#This Row],[BASE PRICE PER ITEM2]]*Table14[[#This Row],[TOTAL BASE STOCK QUANTITY]],"")</f>
        <v/>
      </c>
      <c r="X243" s="20" t="str">
        <f>IFERROR(Table14[[#This Row],[LAST SALE PRICE PER ITEM]]*Table14[[#This Row],[TOTAL BASE STOCK QUANTITY]], "")</f>
        <v/>
      </c>
      <c r="Y243" s="6" t="str">
        <f>IF(O243="",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3" s="22" t="str">
        <f>IFERROR(Table14[[#This Row],[SALE PRICE PER ITEM]]*Table14[[#This Row],[TOTAL REMAINING STOCK QUANTITY]],"")</f>
        <v/>
      </c>
      <c r="AH243" s="27"/>
    </row>
    <row r="244" spans="2:34" ht="18.600000000000001" thickBot="1" x14ac:dyDescent="0.3">
      <c r="B244" s="34" t="s">
        <v>708</v>
      </c>
      <c r="C244" s="11"/>
      <c r="D244" s="87" t="str">
        <f>IF(Table14[[#This Row],[TOTAL BASE STOCK QUANTITY]]= "", "", IF(Table14[[#This Row],[TOTAL BASE STOCK QUANTITY]] &lt;1,"Out of Stock","Avaliable"))</f>
        <v/>
      </c>
      <c r="E244" s="24"/>
      <c r="F244" s="24"/>
      <c r="G244" s="11"/>
      <c r="H244" s="95"/>
      <c r="I244" s="102"/>
      <c r="J244" s="120"/>
      <c r="K24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4" s="72" t="str">
        <f>IFERROR(IF(NOT(ISBLANK(Table14[[#This Row],[BASE PRICE PER ITEM2]])), Table14[[#This Row],[BASE PRICE PER ITEM2]] + $M$2, ""), "")</f>
        <v/>
      </c>
      <c r="M244" s="115"/>
      <c r="N24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4" s="7"/>
      <c r="P244" s="7"/>
      <c r="Q244" s="7"/>
      <c r="R244" s="7"/>
      <c r="S244" s="7"/>
      <c r="T244" s="7"/>
      <c r="U244" s="7"/>
      <c r="V24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4" s="20" t="str">
        <f>IFERROR(Table14[[#This Row],[BASE PRICE PER ITEM2]]*Table14[[#This Row],[TOTAL BASE STOCK QUANTITY]],"")</f>
        <v/>
      </c>
      <c r="X244" s="20" t="str">
        <f>IFERROR(Table14[[#This Row],[LAST SALE PRICE PER ITEM]]*Table14[[#This Row],[TOTAL BASE STOCK QUANTITY]], "")</f>
        <v/>
      </c>
      <c r="Y244" s="6" t="str">
        <f>IF(O244="",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4" s="22" t="str">
        <f>IFERROR(Table14[[#This Row],[SALE PRICE PER ITEM]]*Table14[[#This Row],[TOTAL REMAINING STOCK QUANTITY]],"")</f>
        <v/>
      </c>
      <c r="AH244" s="27"/>
    </row>
    <row r="245" spans="2:34" ht="18.600000000000001" thickBot="1" x14ac:dyDescent="0.3">
      <c r="B245" s="34" t="s">
        <v>709</v>
      </c>
      <c r="C245" s="11"/>
      <c r="D245" s="87" t="str">
        <f>IF(Table14[[#This Row],[TOTAL BASE STOCK QUANTITY]]= "", "", IF(Table14[[#This Row],[TOTAL BASE STOCK QUANTITY]] &lt;1,"Out of Stock","Avaliable"))</f>
        <v/>
      </c>
      <c r="E245" s="24"/>
      <c r="F245" s="24"/>
      <c r="G245" s="11"/>
      <c r="H245" s="95"/>
      <c r="I245" s="102"/>
      <c r="J245" s="120"/>
      <c r="K24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5" s="72" t="str">
        <f>IFERROR(IF(NOT(ISBLANK(Table14[[#This Row],[BASE PRICE PER ITEM2]])), Table14[[#This Row],[BASE PRICE PER ITEM2]] + $M$2, ""), "")</f>
        <v/>
      </c>
      <c r="M245" s="115"/>
      <c r="N24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5" s="7"/>
      <c r="P245" s="7"/>
      <c r="Q245" s="7"/>
      <c r="R245" s="7"/>
      <c r="S245" s="7"/>
      <c r="T245" s="7"/>
      <c r="U245" s="7"/>
      <c r="V24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5" s="20" t="str">
        <f>IFERROR(Table14[[#This Row],[BASE PRICE PER ITEM2]]*Table14[[#This Row],[TOTAL BASE STOCK QUANTITY]],"")</f>
        <v/>
      </c>
      <c r="X245" s="20" t="str">
        <f>IFERROR(Table14[[#This Row],[LAST SALE PRICE PER ITEM]]*Table14[[#This Row],[TOTAL BASE STOCK QUANTITY]], "")</f>
        <v/>
      </c>
      <c r="Y245" s="6" t="str">
        <f>IF(O245="",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5" s="22" t="str">
        <f>IFERROR(Table14[[#This Row],[SALE PRICE PER ITEM]]*Table14[[#This Row],[TOTAL REMAINING STOCK QUANTITY]],"")</f>
        <v/>
      </c>
      <c r="AH245" s="27"/>
    </row>
    <row r="246" spans="2:34" ht="18.600000000000001" thickBot="1" x14ac:dyDescent="0.3">
      <c r="B246" s="34" t="s">
        <v>710</v>
      </c>
      <c r="C246" s="11"/>
      <c r="D246" s="87" t="str">
        <f>IF(Table14[[#This Row],[TOTAL BASE STOCK QUANTITY]]= "", "", IF(Table14[[#This Row],[TOTAL BASE STOCK QUANTITY]] &lt;1,"Out of Stock","Avaliable"))</f>
        <v/>
      </c>
      <c r="E246" s="24"/>
      <c r="F246" s="24"/>
      <c r="G246" s="11"/>
      <c r="H246" s="95"/>
      <c r="I246" s="102"/>
      <c r="J246" s="120"/>
      <c r="K24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6" s="72" t="str">
        <f>IFERROR(IF(NOT(ISBLANK(Table14[[#This Row],[BASE PRICE PER ITEM2]])), Table14[[#This Row],[BASE PRICE PER ITEM2]] + $M$2, ""), "")</f>
        <v/>
      </c>
      <c r="M246" s="115"/>
      <c r="N24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6" s="7"/>
      <c r="P246" s="7"/>
      <c r="Q246" s="7"/>
      <c r="R246" s="7"/>
      <c r="S246" s="7"/>
      <c r="T246" s="7"/>
      <c r="U246" s="7"/>
      <c r="V24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6" s="20" t="str">
        <f>IFERROR(Table14[[#This Row],[BASE PRICE PER ITEM2]]*Table14[[#This Row],[TOTAL BASE STOCK QUANTITY]],"")</f>
        <v/>
      </c>
      <c r="X246" s="20" t="str">
        <f>IFERROR(Table14[[#This Row],[LAST SALE PRICE PER ITEM]]*Table14[[#This Row],[TOTAL BASE STOCK QUANTITY]], "")</f>
        <v/>
      </c>
      <c r="Y246" s="6" t="str">
        <f>IF(O246="",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6" s="22" t="str">
        <f>IFERROR(Table14[[#This Row],[SALE PRICE PER ITEM]]*Table14[[#This Row],[TOTAL REMAINING STOCK QUANTITY]],"")</f>
        <v/>
      </c>
      <c r="AH246" s="27"/>
    </row>
    <row r="247" spans="2:34" ht="18.600000000000001" thickBot="1" x14ac:dyDescent="0.3">
      <c r="B247" s="34" t="s">
        <v>711</v>
      </c>
      <c r="C247" s="11"/>
      <c r="D247" s="87" t="str">
        <f>IF(Table14[[#This Row],[TOTAL BASE STOCK QUANTITY]]= "", "", IF(Table14[[#This Row],[TOTAL BASE STOCK QUANTITY]] &lt;1,"Out of Stock","Avaliable"))</f>
        <v/>
      </c>
      <c r="E247" s="24"/>
      <c r="F247" s="24"/>
      <c r="G247" s="11"/>
      <c r="H247" s="95"/>
      <c r="I247" s="102"/>
      <c r="J247" s="120"/>
      <c r="K24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7" s="72" t="str">
        <f>IFERROR(IF(NOT(ISBLANK(Table14[[#This Row],[BASE PRICE PER ITEM2]])), Table14[[#This Row],[BASE PRICE PER ITEM2]] + $M$2, ""), "")</f>
        <v/>
      </c>
      <c r="M247" s="115"/>
      <c r="N24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7" s="7"/>
      <c r="P247" s="7"/>
      <c r="Q247" s="7"/>
      <c r="R247" s="7"/>
      <c r="S247" s="7"/>
      <c r="T247" s="7"/>
      <c r="U247" s="7"/>
      <c r="V24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7" s="20" t="str">
        <f>IFERROR(Table14[[#This Row],[BASE PRICE PER ITEM2]]*Table14[[#This Row],[TOTAL BASE STOCK QUANTITY]],"")</f>
        <v/>
      </c>
      <c r="X247" s="20" t="str">
        <f>IFERROR(Table14[[#This Row],[LAST SALE PRICE PER ITEM]]*Table14[[#This Row],[TOTAL BASE STOCK QUANTITY]], "")</f>
        <v/>
      </c>
      <c r="Y247" s="6" t="str">
        <f>IF(O247="",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7" s="22" t="str">
        <f>IFERROR(Table14[[#This Row],[SALE PRICE PER ITEM]]*Table14[[#This Row],[TOTAL REMAINING STOCK QUANTITY]],"")</f>
        <v/>
      </c>
      <c r="AH247" s="27"/>
    </row>
    <row r="248" spans="2:34" ht="18.600000000000001" thickBot="1" x14ac:dyDescent="0.3">
      <c r="B248" s="34" t="s">
        <v>712</v>
      </c>
      <c r="C248" s="11"/>
      <c r="D248" s="87" t="str">
        <f>IF(Table14[[#This Row],[TOTAL BASE STOCK QUANTITY]]= "", "", IF(Table14[[#This Row],[TOTAL BASE STOCK QUANTITY]] &lt;1,"Out of Stock","Avaliable"))</f>
        <v/>
      </c>
      <c r="E248" s="24"/>
      <c r="F248" s="24"/>
      <c r="G248" s="11"/>
      <c r="H248" s="95"/>
      <c r="I248" s="102"/>
      <c r="J248" s="120"/>
      <c r="K24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8" s="72" t="str">
        <f>IFERROR(IF(NOT(ISBLANK(Table14[[#This Row],[BASE PRICE PER ITEM2]])), Table14[[#This Row],[BASE PRICE PER ITEM2]] + $M$2, ""), "")</f>
        <v/>
      </c>
      <c r="M248" s="115"/>
      <c r="N24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8" s="7"/>
      <c r="P248" s="7"/>
      <c r="Q248" s="7"/>
      <c r="R248" s="7"/>
      <c r="S248" s="7"/>
      <c r="T248" s="7"/>
      <c r="U248" s="7"/>
      <c r="V24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8" s="20" t="str">
        <f>IFERROR(Table14[[#This Row],[BASE PRICE PER ITEM2]]*Table14[[#This Row],[TOTAL BASE STOCK QUANTITY]],"")</f>
        <v/>
      </c>
      <c r="X248" s="20" t="str">
        <f>IFERROR(Table14[[#This Row],[LAST SALE PRICE PER ITEM]]*Table14[[#This Row],[TOTAL BASE STOCK QUANTITY]], "")</f>
        <v/>
      </c>
      <c r="Y248" s="6" t="str">
        <f>IF(O248="",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8" s="22" t="str">
        <f>IFERROR(Table14[[#This Row],[SALE PRICE PER ITEM]]*Table14[[#This Row],[TOTAL REMAINING STOCK QUANTITY]],"")</f>
        <v/>
      </c>
      <c r="AH248" s="27"/>
    </row>
    <row r="249" spans="2:34" ht="18.600000000000001" thickBot="1" x14ac:dyDescent="0.3">
      <c r="B249" s="34" t="s">
        <v>713</v>
      </c>
      <c r="C249" s="11"/>
      <c r="D249" s="87" t="str">
        <f>IF(Table14[[#This Row],[TOTAL BASE STOCK QUANTITY]]= "", "", IF(Table14[[#This Row],[TOTAL BASE STOCK QUANTITY]] &lt;1,"Out of Stock","Avaliable"))</f>
        <v/>
      </c>
      <c r="E249" s="24"/>
      <c r="F249" s="24"/>
      <c r="G249" s="11"/>
      <c r="H249" s="95"/>
      <c r="I249" s="102"/>
      <c r="J249" s="120"/>
      <c r="K24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49" s="72" t="str">
        <f>IFERROR(IF(NOT(ISBLANK(Table14[[#This Row],[BASE PRICE PER ITEM2]])), Table14[[#This Row],[BASE PRICE PER ITEM2]] + $M$2, ""), "")</f>
        <v/>
      </c>
      <c r="M249" s="115"/>
      <c r="N24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49" s="7"/>
      <c r="P249" s="7"/>
      <c r="Q249" s="7"/>
      <c r="R249" s="7"/>
      <c r="S249" s="7"/>
      <c r="T249" s="7"/>
      <c r="U249" s="7"/>
      <c r="V24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49" s="20" t="str">
        <f>IFERROR(Table14[[#This Row],[BASE PRICE PER ITEM2]]*Table14[[#This Row],[TOTAL BASE STOCK QUANTITY]],"")</f>
        <v/>
      </c>
      <c r="X249" s="20" t="str">
        <f>IFERROR(Table14[[#This Row],[LAST SALE PRICE PER ITEM]]*Table14[[#This Row],[TOTAL BASE STOCK QUANTITY]], "")</f>
        <v/>
      </c>
      <c r="Y249" s="6" t="str">
        <f>IF(O249="",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4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4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4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4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4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4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4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49" s="22" t="str">
        <f>IFERROR(Table14[[#This Row],[SALE PRICE PER ITEM]]*Table14[[#This Row],[TOTAL REMAINING STOCK QUANTITY]],"")</f>
        <v/>
      </c>
      <c r="AH249" s="27"/>
    </row>
    <row r="250" spans="2:34" ht="18.600000000000001" thickBot="1" x14ac:dyDescent="0.3">
      <c r="B250" s="34" t="s">
        <v>714</v>
      </c>
      <c r="C250" s="11"/>
      <c r="D250" s="87" t="str">
        <f>IF(Table14[[#This Row],[TOTAL BASE STOCK QUANTITY]]= "", "", IF(Table14[[#This Row],[TOTAL BASE STOCK QUANTITY]] &lt;1,"Out of Stock","Avaliable"))</f>
        <v/>
      </c>
      <c r="E250" s="24"/>
      <c r="F250" s="24"/>
      <c r="G250" s="11"/>
      <c r="H250" s="95"/>
      <c r="I250" s="102"/>
      <c r="J250" s="120"/>
      <c r="K25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0" s="72" t="str">
        <f>IFERROR(IF(NOT(ISBLANK(Table14[[#This Row],[BASE PRICE PER ITEM2]])), Table14[[#This Row],[BASE PRICE PER ITEM2]] + $M$2, ""), "")</f>
        <v/>
      </c>
      <c r="M250" s="115"/>
      <c r="N25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0" s="7"/>
      <c r="P250" s="7"/>
      <c r="Q250" s="7"/>
      <c r="R250" s="7"/>
      <c r="S250" s="7"/>
      <c r="T250" s="7"/>
      <c r="U250" s="7"/>
      <c r="V25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0" s="20" t="str">
        <f>IFERROR(Table14[[#This Row],[BASE PRICE PER ITEM2]]*Table14[[#This Row],[TOTAL BASE STOCK QUANTITY]],"")</f>
        <v/>
      </c>
      <c r="X250" s="20" t="str">
        <f>IFERROR(Table14[[#This Row],[LAST SALE PRICE PER ITEM]]*Table14[[#This Row],[TOTAL BASE STOCK QUANTITY]], "")</f>
        <v/>
      </c>
      <c r="Y250" s="6" t="str">
        <f>IF(O250="",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0" s="22" t="str">
        <f>IFERROR(Table14[[#This Row],[SALE PRICE PER ITEM]]*Table14[[#This Row],[TOTAL REMAINING STOCK QUANTITY]],"")</f>
        <v/>
      </c>
      <c r="AH250" s="27"/>
    </row>
    <row r="251" spans="2:34" ht="18.600000000000001" thickBot="1" x14ac:dyDescent="0.3">
      <c r="B251" s="34" t="s">
        <v>715</v>
      </c>
      <c r="C251" s="11"/>
      <c r="D251" s="87" t="str">
        <f>IF(Table14[[#This Row],[TOTAL BASE STOCK QUANTITY]]= "", "", IF(Table14[[#This Row],[TOTAL BASE STOCK QUANTITY]] &lt;1,"Out of Stock","Avaliable"))</f>
        <v/>
      </c>
      <c r="E251" s="24"/>
      <c r="F251" s="24"/>
      <c r="G251" s="11"/>
      <c r="H251" s="95"/>
      <c r="I251" s="102"/>
      <c r="J251" s="120"/>
      <c r="K25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1" s="72" t="str">
        <f>IFERROR(IF(NOT(ISBLANK(Table14[[#This Row],[BASE PRICE PER ITEM2]])), Table14[[#This Row],[BASE PRICE PER ITEM2]] + $M$2, ""), "")</f>
        <v/>
      </c>
      <c r="M251" s="115"/>
      <c r="N25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1" s="7"/>
      <c r="P251" s="7"/>
      <c r="Q251" s="7"/>
      <c r="R251" s="7"/>
      <c r="S251" s="7"/>
      <c r="T251" s="7"/>
      <c r="U251" s="7"/>
      <c r="V25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1" s="20" t="str">
        <f>IFERROR(Table14[[#This Row],[BASE PRICE PER ITEM2]]*Table14[[#This Row],[TOTAL BASE STOCK QUANTITY]],"")</f>
        <v/>
      </c>
      <c r="X251" s="20" t="str">
        <f>IFERROR(Table14[[#This Row],[LAST SALE PRICE PER ITEM]]*Table14[[#This Row],[TOTAL BASE STOCK QUANTITY]], "")</f>
        <v/>
      </c>
      <c r="Y251" s="6" t="str">
        <f>IF(O251="",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1" s="22" t="str">
        <f>IFERROR(Table14[[#This Row],[SALE PRICE PER ITEM]]*Table14[[#This Row],[TOTAL REMAINING STOCK QUANTITY]],"")</f>
        <v/>
      </c>
      <c r="AH251" s="27"/>
    </row>
    <row r="252" spans="2:34" ht="18.600000000000001" thickBot="1" x14ac:dyDescent="0.3">
      <c r="B252" s="34" t="s">
        <v>716</v>
      </c>
      <c r="C252" s="11"/>
      <c r="D252" s="87" t="str">
        <f>IF(Table14[[#This Row],[TOTAL BASE STOCK QUANTITY]]= "", "", IF(Table14[[#This Row],[TOTAL BASE STOCK QUANTITY]] &lt;1,"Out of Stock","Avaliable"))</f>
        <v/>
      </c>
      <c r="E252" s="24"/>
      <c r="F252" s="24"/>
      <c r="G252" s="11"/>
      <c r="H252" s="95"/>
      <c r="I252" s="102"/>
      <c r="J252" s="120"/>
      <c r="K25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2" s="72" t="str">
        <f>IFERROR(IF(NOT(ISBLANK(Table14[[#This Row],[BASE PRICE PER ITEM2]])), Table14[[#This Row],[BASE PRICE PER ITEM2]] + $M$2, ""), "")</f>
        <v/>
      </c>
      <c r="M252" s="115"/>
      <c r="N25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2" s="7"/>
      <c r="P252" s="7"/>
      <c r="Q252" s="7"/>
      <c r="R252" s="7"/>
      <c r="S252" s="7"/>
      <c r="T252" s="7"/>
      <c r="U252" s="7"/>
      <c r="V25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2" s="20" t="str">
        <f>IFERROR(Table14[[#This Row],[BASE PRICE PER ITEM2]]*Table14[[#This Row],[TOTAL BASE STOCK QUANTITY]],"")</f>
        <v/>
      </c>
      <c r="X252" s="20" t="str">
        <f>IFERROR(Table14[[#This Row],[LAST SALE PRICE PER ITEM]]*Table14[[#This Row],[TOTAL BASE STOCK QUANTITY]], "")</f>
        <v/>
      </c>
      <c r="Y252" s="6" t="str">
        <f>IF(O252="",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2" s="22" t="str">
        <f>IFERROR(Table14[[#This Row],[SALE PRICE PER ITEM]]*Table14[[#This Row],[TOTAL REMAINING STOCK QUANTITY]],"")</f>
        <v/>
      </c>
      <c r="AH252" s="27"/>
    </row>
    <row r="253" spans="2:34" ht="18.600000000000001" thickBot="1" x14ac:dyDescent="0.3">
      <c r="B253" s="34" t="s">
        <v>717</v>
      </c>
      <c r="C253" s="11"/>
      <c r="D253" s="87" t="str">
        <f>IF(Table14[[#This Row],[TOTAL BASE STOCK QUANTITY]]= "", "", IF(Table14[[#This Row],[TOTAL BASE STOCK QUANTITY]] &lt;1,"Out of Stock","Avaliable"))</f>
        <v/>
      </c>
      <c r="E253" s="24"/>
      <c r="F253" s="24"/>
      <c r="G253" s="11"/>
      <c r="H253" s="95"/>
      <c r="I253" s="102"/>
      <c r="J253" s="120"/>
      <c r="K25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3" s="72" t="str">
        <f>IFERROR(IF(NOT(ISBLANK(Table14[[#This Row],[BASE PRICE PER ITEM2]])), Table14[[#This Row],[BASE PRICE PER ITEM2]] + $M$2, ""), "")</f>
        <v/>
      </c>
      <c r="M253" s="115"/>
      <c r="N25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3" s="7"/>
      <c r="P253" s="7"/>
      <c r="Q253" s="7"/>
      <c r="R253" s="7"/>
      <c r="S253" s="7"/>
      <c r="T253" s="7"/>
      <c r="U253" s="7"/>
      <c r="V25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3" s="20" t="str">
        <f>IFERROR(Table14[[#This Row],[BASE PRICE PER ITEM2]]*Table14[[#This Row],[TOTAL BASE STOCK QUANTITY]],"")</f>
        <v/>
      </c>
      <c r="X253" s="20" t="str">
        <f>IFERROR(Table14[[#This Row],[LAST SALE PRICE PER ITEM]]*Table14[[#This Row],[TOTAL BASE STOCK QUANTITY]], "")</f>
        <v/>
      </c>
      <c r="Y253" s="6" t="str">
        <f>IF(O253="",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3" s="22" t="str">
        <f>IFERROR(Table14[[#This Row],[SALE PRICE PER ITEM]]*Table14[[#This Row],[TOTAL REMAINING STOCK QUANTITY]],"")</f>
        <v/>
      </c>
      <c r="AH253" s="27"/>
    </row>
    <row r="254" spans="2:34" ht="18.600000000000001" thickBot="1" x14ac:dyDescent="0.3">
      <c r="B254" s="34" t="s">
        <v>718</v>
      </c>
      <c r="C254" s="11"/>
      <c r="D254" s="87" t="str">
        <f>IF(Table14[[#This Row],[TOTAL BASE STOCK QUANTITY]]= "", "", IF(Table14[[#This Row],[TOTAL BASE STOCK QUANTITY]] &lt;1,"Out of Stock","Avaliable"))</f>
        <v/>
      </c>
      <c r="E254" s="24"/>
      <c r="F254" s="24"/>
      <c r="G254" s="11"/>
      <c r="H254" s="95"/>
      <c r="I254" s="102"/>
      <c r="J254" s="120"/>
      <c r="K25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4" s="72" t="str">
        <f>IFERROR(IF(NOT(ISBLANK(Table14[[#This Row],[BASE PRICE PER ITEM2]])), Table14[[#This Row],[BASE PRICE PER ITEM2]] + $M$2, ""), "")</f>
        <v/>
      </c>
      <c r="M254" s="115"/>
      <c r="N25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4" s="7"/>
      <c r="P254" s="7"/>
      <c r="Q254" s="7"/>
      <c r="R254" s="7"/>
      <c r="S254" s="7"/>
      <c r="T254" s="7"/>
      <c r="U254" s="7"/>
      <c r="V25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4" s="20" t="str">
        <f>IFERROR(Table14[[#This Row],[BASE PRICE PER ITEM2]]*Table14[[#This Row],[TOTAL BASE STOCK QUANTITY]],"")</f>
        <v/>
      </c>
      <c r="X254" s="20" t="str">
        <f>IFERROR(Table14[[#This Row],[LAST SALE PRICE PER ITEM]]*Table14[[#This Row],[TOTAL BASE STOCK QUANTITY]], "")</f>
        <v/>
      </c>
      <c r="Y254" s="6" t="str">
        <f>IF(O254="",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4" s="22" t="str">
        <f>IFERROR(Table14[[#This Row],[SALE PRICE PER ITEM]]*Table14[[#This Row],[TOTAL REMAINING STOCK QUANTITY]],"")</f>
        <v/>
      </c>
      <c r="AH254" s="27"/>
    </row>
    <row r="255" spans="2:34" ht="18.600000000000001" thickBot="1" x14ac:dyDescent="0.3">
      <c r="B255" s="34" t="s">
        <v>719</v>
      </c>
      <c r="C255" s="11"/>
      <c r="D255" s="87" t="str">
        <f>IF(Table14[[#This Row],[TOTAL BASE STOCK QUANTITY]]= "", "", IF(Table14[[#This Row],[TOTAL BASE STOCK QUANTITY]] &lt;1,"Out of Stock","Avaliable"))</f>
        <v/>
      </c>
      <c r="E255" s="24"/>
      <c r="F255" s="24"/>
      <c r="G255" s="11"/>
      <c r="H255" s="95"/>
      <c r="I255" s="102"/>
      <c r="J255" s="120"/>
      <c r="K25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5" s="72" t="str">
        <f>IFERROR(IF(NOT(ISBLANK(Table14[[#This Row],[BASE PRICE PER ITEM2]])), Table14[[#This Row],[BASE PRICE PER ITEM2]] + $M$2, ""), "")</f>
        <v/>
      </c>
      <c r="M255" s="115"/>
      <c r="N25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5" s="7"/>
      <c r="P255" s="7"/>
      <c r="Q255" s="7"/>
      <c r="R255" s="7"/>
      <c r="S255" s="7"/>
      <c r="T255" s="7"/>
      <c r="U255" s="7"/>
      <c r="V25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5" s="20" t="str">
        <f>IFERROR(Table14[[#This Row],[BASE PRICE PER ITEM2]]*Table14[[#This Row],[TOTAL BASE STOCK QUANTITY]],"")</f>
        <v/>
      </c>
      <c r="X255" s="20" t="str">
        <f>IFERROR(Table14[[#This Row],[LAST SALE PRICE PER ITEM]]*Table14[[#This Row],[TOTAL BASE STOCK QUANTITY]], "")</f>
        <v/>
      </c>
      <c r="Y255" s="6" t="str">
        <f>IF(O255="",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5" s="22" t="str">
        <f>IFERROR(Table14[[#This Row],[SALE PRICE PER ITEM]]*Table14[[#This Row],[TOTAL REMAINING STOCK QUANTITY]],"")</f>
        <v/>
      </c>
      <c r="AH255" s="27"/>
    </row>
    <row r="256" spans="2:34" ht="18.600000000000001" thickBot="1" x14ac:dyDescent="0.3">
      <c r="B256" s="34" t="s">
        <v>720</v>
      </c>
      <c r="C256" s="11"/>
      <c r="D256" s="87" t="str">
        <f>IF(Table14[[#This Row],[TOTAL BASE STOCK QUANTITY]]= "", "", IF(Table14[[#This Row],[TOTAL BASE STOCK QUANTITY]] &lt;1,"Out of Stock","Avaliable"))</f>
        <v/>
      </c>
      <c r="E256" s="24"/>
      <c r="F256" s="24"/>
      <c r="G256" s="11"/>
      <c r="H256" s="95"/>
      <c r="I256" s="102"/>
      <c r="J256" s="120"/>
      <c r="K25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6" s="72" t="str">
        <f>IFERROR(IF(NOT(ISBLANK(Table14[[#This Row],[BASE PRICE PER ITEM2]])), Table14[[#This Row],[BASE PRICE PER ITEM2]] + $M$2, ""), "")</f>
        <v/>
      </c>
      <c r="M256" s="115"/>
      <c r="N25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6" s="7"/>
      <c r="P256" s="7"/>
      <c r="Q256" s="7"/>
      <c r="R256" s="7"/>
      <c r="S256" s="7"/>
      <c r="T256" s="7"/>
      <c r="U256" s="7"/>
      <c r="V25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6" s="20" t="str">
        <f>IFERROR(Table14[[#This Row],[BASE PRICE PER ITEM2]]*Table14[[#This Row],[TOTAL BASE STOCK QUANTITY]],"")</f>
        <v/>
      </c>
      <c r="X256" s="20" t="str">
        <f>IFERROR(Table14[[#This Row],[LAST SALE PRICE PER ITEM]]*Table14[[#This Row],[TOTAL BASE STOCK QUANTITY]], "")</f>
        <v/>
      </c>
      <c r="Y256" s="6" t="str">
        <f>IF(O256="",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6" s="22" t="str">
        <f>IFERROR(Table14[[#This Row],[SALE PRICE PER ITEM]]*Table14[[#This Row],[TOTAL REMAINING STOCK QUANTITY]],"")</f>
        <v/>
      </c>
      <c r="AH256" s="27"/>
    </row>
    <row r="257" spans="2:34" ht="18.600000000000001" thickBot="1" x14ac:dyDescent="0.3">
      <c r="B257" s="34" t="s">
        <v>721</v>
      </c>
      <c r="C257" s="11"/>
      <c r="D257" s="87" t="str">
        <f>IF(Table14[[#This Row],[TOTAL BASE STOCK QUANTITY]]= "", "", IF(Table14[[#This Row],[TOTAL BASE STOCK QUANTITY]] &lt;1,"Out of Stock","Avaliable"))</f>
        <v/>
      </c>
      <c r="E257" s="24"/>
      <c r="F257" s="24"/>
      <c r="G257" s="11"/>
      <c r="H257" s="95"/>
      <c r="I257" s="102"/>
      <c r="J257" s="120"/>
      <c r="K25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7" s="72" t="str">
        <f>IFERROR(IF(NOT(ISBLANK(Table14[[#This Row],[BASE PRICE PER ITEM2]])), Table14[[#This Row],[BASE PRICE PER ITEM2]] + $M$2, ""), "")</f>
        <v/>
      </c>
      <c r="M257" s="115"/>
      <c r="N25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7" s="7"/>
      <c r="P257" s="7"/>
      <c r="Q257" s="7"/>
      <c r="R257" s="7"/>
      <c r="S257" s="7"/>
      <c r="T257" s="7"/>
      <c r="U257" s="7"/>
      <c r="V25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7" s="20" t="str">
        <f>IFERROR(Table14[[#This Row],[BASE PRICE PER ITEM2]]*Table14[[#This Row],[TOTAL BASE STOCK QUANTITY]],"")</f>
        <v/>
      </c>
      <c r="X257" s="20" t="str">
        <f>IFERROR(Table14[[#This Row],[LAST SALE PRICE PER ITEM]]*Table14[[#This Row],[TOTAL BASE STOCK QUANTITY]], "")</f>
        <v/>
      </c>
      <c r="Y257" s="6" t="str">
        <f>IF(O257="",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7" s="22" t="str">
        <f>IFERROR(Table14[[#This Row],[SALE PRICE PER ITEM]]*Table14[[#This Row],[TOTAL REMAINING STOCK QUANTITY]],"")</f>
        <v/>
      </c>
      <c r="AH257" s="27"/>
    </row>
    <row r="258" spans="2:34" ht="18.600000000000001" thickBot="1" x14ac:dyDescent="0.3">
      <c r="B258" s="34" t="s">
        <v>722</v>
      </c>
      <c r="C258" s="11"/>
      <c r="D258" s="87" t="str">
        <f>IF(Table14[[#This Row],[TOTAL BASE STOCK QUANTITY]]= "", "", IF(Table14[[#This Row],[TOTAL BASE STOCK QUANTITY]] &lt;1,"Out of Stock","Avaliable"))</f>
        <v/>
      </c>
      <c r="E258" s="24"/>
      <c r="F258" s="24"/>
      <c r="G258" s="11"/>
      <c r="H258" s="95"/>
      <c r="I258" s="102"/>
      <c r="J258" s="120"/>
      <c r="K25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8" s="72" t="str">
        <f>IFERROR(IF(NOT(ISBLANK(Table14[[#This Row],[BASE PRICE PER ITEM2]])), Table14[[#This Row],[BASE PRICE PER ITEM2]] + $M$2, ""), "")</f>
        <v/>
      </c>
      <c r="M258" s="115"/>
      <c r="N25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8" s="7"/>
      <c r="P258" s="7"/>
      <c r="Q258" s="7"/>
      <c r="R258" s="7"/>
      <c r="S258" s="7"/>
      <c r="T258" s="7"/>
      <c r="U258" s="7"/>
      <c r="V25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8" s="20" t="str">
        <f>IFERROR(Table14[[#This Row],[BASE PRICE PER ITEM2]]*Table14[[#This Row],[TOTAL BASE STOCK QUANTITY]],"")</f>
        <v/>
      </c>
      <c r="X258" s="20" t="str">
        <f>IFERROR(Table14[[#This Row],[LAST SALE PRICE PER ITEM]]*Table14[[#This Row],[TOTAL BASE STOCK QUANTITY]], "")</f>
        <v/>
      </c>
      <c r="Y258" s="6" t="str">
        <f>IF(O258="",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8" s="22" t="str">
        <f>IFERROR(Table14[[#This Row],[SALE PRICE PER ITEM]]*Table14[[#This Row],[TOTAL REMAINING STOCK QUANTITY]],"")</f>
        <v/>
      </c>
      <c r="AH258" s="27"/>
    </row>
    <row r="259" spans="2:34" ht="18.600000000000001" thickBot="1" x14ac:dyDescent="0.3">
      <c r="B259" s="34" t="s">
        <v>723</v>
      </c>
      <c r="C259" s="11"/>
      <c r="D259" s="87" t="str">
        <f>IF(Table14[[#This Row],[TOTAL BASE STOCK QUANTITY]]= "", "", IF(Table14[[#This Row],[TOTAL BASE STOCK QUANTITY]] &lt;1,"Out of Stock","Avaliable"))</f>
        <v/>
      </c>
      <c r="E259" s="24"/>
      <c r="F259" s="24"/>
      <c r="G259" s="11"/>
      <c r="H259" s="95"/>
      <c r="I259" s="102"/>
      <c r="J259" s="120"/>
      <c r="K25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59" s="72" t="str">
        <f>IFERROR(IF(NOT(ISBLANK(Table14[[#This Row],[BASE PRICE PER ITEM2]])), Table14[[#This Row],[BASE PRICE PER ITEM2]] + $M$2, ""), "")</f>
        <v/>
      </c>
      <c r="M259" s="115"/>
      <c r="N25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59" s="7"/>
      <c r="P259" s="7"/>
      <c r="Q259" s="7"/>
      <c r="R259" s="7"/>
      <c r="S259" s="7"/>
      <c r="T259" s="7"/>
      <c r="U259" s="7"/>
      <c r="V25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59" s="20" t="str">
        <f>IFERROR(Table14[[#This Row],[BASE PRICE PER ITEM2]]*Table14[[#This Row],[TOTAL BASE STOCK QUANTITY]],"")</f>
        <v/>
      </c>
      <c r="X259" s="20" t="str">
        <f>IFERROR(Table14[[#This Row],[LAST SALE PRICE PER ITEM]]*Table14[[#This Row],[TOTAL BASE STOCK QUANTITY]], "")</f>
        <v/>
      </c>
      <c r="Y259" s="6" t="str">
        <f>IF(O259="",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5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5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5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5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5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5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5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59" s="22" t="str">
        <f>IFERROR(Table14[[#This Row],[SALE PRICE PER ITEM]]*Table14[[#This Row],[TOTAL REMAINING STOCK QUANTITY]],"")</f>
        <v/>
      </c>
      <c r="AH259" s="27"/>
    </row>
    <row r="260" spans="2:34" ht="18.600000000000001" thickBot="1" x14ac:dyDescent="0.3">
      <c r="B260" s="34" t="s">
        <v>724</v>
      </c>
      <c r="C260" s="11"/>
      <c r="D260" s="87" t="str">
        <f>IF(Table14[[#This Row],[TOTAL BASE STOCK QUANTITY]]= "", "", IF(Table14[[#This Row],[TOTAL BASE STOCK QUANTITY]] &lt;1,"Out of Stock","Avaliable"))</f>
        <v/>
      </c>
      <c r="E260" s="24"/>
      <c r="F260" s="24"/>
      <c r="G260" s="11"/>
      <c r="H260" s="95"/>
      <c r="I260" s="102"/>
      <c r="J260" s="120"/>
      <c r="K26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0" s="72" t="str">
        <f>IFERROR(IF(NOT(ISBLANK(Table14[[#This Row],[BASE PRICE PER ITEM2]])), Table14[[#This Row],[BASE PRICE PER ITEM2]] + $M$2, ""), "")</f>
        <v/>
      </c>
      <c r="M260" s="115"/>
      <c r="N26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0" s="7"/>
      <c r="P260" s="7"/>
      <c r="Q260" s="7"/>
      <c r="R260" s="7"/>
      <c r="S260" s="7"/>
      <c r="T260" s="7"/>
      <c r="U260" s="7"/>
      <c r="V26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0" s="20" t="str">
        <f>IFERROR(Table14[[#This Row],[BASE PRICE PER ITEM2]]*Table14[[#This Row],[TOTAL BASE STOCK QUANTITY]],"")</f>
        <v/>
      </c>
      <c r="X260" s="20" t="str">
        <f>IFERROR(Table14[[#This Row],[LAST SALE PRICE PER ITEM]]*Table14[[#This Row],[TOTAL BASE STOCK QUANTITY]], "")</f>
        <v/>
      </c>
      <c r="Y260" s="6" t="str">
        <f>IF(O260="",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0" s="22" t="str">
        <f>IFERROR(Table14[[#This Row],[SALE PRICE PER ITEM]]*Table14[[#This Row],[TOTAL REMAINING STOCK QUANTITY]],"")</f>
        <v/>
      </c>
      <c r="AH260" s="27"/>
    </row>
    <row r="261" spans="2:34" ht="18.600000000000001" thickBot="1" x14ac:dyDescent="0.3">
      <c r="B261" s="34" t="s">
        <v>725</v>
      </c>
      <c r="C261" s="11"/>
      <c r="D261" s="87" t="str">
        <f>IF(Table14[[#This Row],[TOTAL BASE STOCK QUANTITY]]= "", "", IF(Table14[[#This Row],[TOTAL BASE STOCK QUANTITY]] &lt;1,"Out of Stock","Avaliable"))</f>
        <v/>
      </c>
      <c r="E261" s="24"/>
      <c r="F261" s="24"/>
      <c r="G261" s="11"/>
      <c r="H261" s="95"/>
      <c r="I261" s="102"/>
      <c r="J261" s="120"/>
      <c r="K26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1" s="72" t="str">
        <f>IFERROR(IF(NOT(ISBLANK(Table14[[#This Row],[BASE PRICE PER ITEM2]])), Table14[[#This Row],[BASE PRICE PER ITEM2]] + $M$2, ""), "")</f>
        <v/>
      </c>
      <c r="M261" s="115"/>
      <c r="N26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1" s="7"/>
      <c r="P261" s="7"/>
      <c r="Q261" s="7"/>
      <c r="R261" s="7"/>
      <c r="S261" s="7"/>
      <c r="T261" s="7"/>
      <c r="U261" s="7"/>
      <c r="V26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1" s="20" t="str">
        <f>IFERROR(Table14[[#This Row],[BASE PRICE PER ITEM2]]*Table14[[#This Row],[TOTAL BASE STOCK QUANTITY]],"")</f>
        <v/>
      </c>
      <c r="X261" s="20" t="str">
        <f>IFERROR(Table14[[#This Row],[LAST SALE PRICE PER ITEM]]*Table14[[#This Row],[TOTAL BASE STOCK QUANTITY]], "")</f>
        <v/>
      </c>
      <c r="Y261" s="6" t="str">
        <f>IF(O261="",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1" s="22" t="str">
        <f>IFERROR(Table14[[#This Row],[SALE PRICE PER ITEM]]*Table14[[#This Row],[TOTAL REMAINING STOCK QUANTITY]],"")</f>
        <v/>
      </c>
      <c r="AH261" s="27"/>
    </row>
    <row r="262" spans="2:34" ht="18.600000000000001" thickBot="1" x14ac:dyDescent="0.3">
      <c r="B262" s="34" t="s">
        <v>726</v>
      </c>
      <c r="C262" s="11"/>
      <c r="D262" s="87" t="str">
        <f>IF(Table14[[#This Row],[TOTAL BASE STOCK QUANTITY]]= "", "", IF(Table14[[#This Row],[TOTAL BASE STOCK QUANTITY]] &lt;1,"Out of Stock","Avaliable"))</f>
        <v/>
      </c>
      <c r="E262" s="24"/>
      <c r="F262" s="24"/>
      <c r="G262" s="11"/>
      <c r="H262" s="95"/>
      <c r="I262" s="102"/>
      <c r="J262" s="120"/>
      <c r="K26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2" s="72" t="str">
        <f>IFERROR(IF(NOT(ISBLANK(Table14[[#This Row],[BASE PRICE PER ITEM2]])), Table14[[#This Row],[BASE PRICE PER ITEM2]] + $M$2, ""), "")</f>
        <v/>
      </c>
      <c r="M262" s="115"/>
      <c r="N26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2" s="7"/>
      <c r="P262" s="7"/>
      <c r="Q262" s="7"/>
      <c r="R262" s="7"/>
      <c r="S262" s="7"/>
      <c r="T262" s="7"/>
      <c r="U262" s="7"/>
      <c r="V26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2" s="20" t="str">
        <f>IFERROR(Table14[[#This Row],[BASE PRICE PER ITEM2]]*Table14[[#This Row],[TOTAL BASE STOCK QUANTITY]],"")</f>
        <v/>
      </c>
      <c r="X262" s="20" t="str">
        <f>IFERROR(Table14[[#This Row],[LAST SALE PRICE PER ITEM]]*Table14[[#This Row],[TOTAL BASE STOCK QUANTITY]], "")</f>
        <v/>
      </c>
      <c r="Y262" s="6" t="str">
        <f>IF(O262="",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2" s="22" t="str">
        <f>IFERROR(Table14[[#This Row],[SALE PRICE PER ITEM]]*Table14[[#This Row],[TOTAL REMAINING STOCK QUANTITY]],"")</f>
        <v/>
      </c>
      <c r="AH262" s="27"/>
    </row>
    <row r="263" spans="2:34" ht="18.600000000000001" thickBot="1" x14ac:dyDescent="0.3">
      <c r="B263" s="34" t="s">
        <v>727</v>
      </c>
      <c r="C263" s="11"/>
      <c r="D263" s="87" t="str">
        <f>IF(Table14[[#This Row],[TOTAL BASE STOCK QUANTITY]]= "", "", IF(Table14[[#This Row],[TOTAL BASE STOCK QUANTITY]] &lt;1,"Out of Stock","Avaliable"))</f>
        <v/>
      </c>
      <c r="E263" s="24"/>
      <c r="F263" s="24"/>
      <c r="G263" s="11"/>
      <c r="H263" s="95"/>
      <c r="I263" s="102"/>
      <c r="J263" s="120"/>
      <c r="K26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3" s="72" t="str">
        <f>IFERROR(IF(NOT(ISBLANK(Table14[[#This Row],[BASE PRICE PER ITEM2]])), Table14[[#This Row],[BASE PRICE PER ITEM2]] + $M$2, ""), "")</f>
        <v/>
      </c>
      <c r="M263" s="115"/>
      <c r="N26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3" s="7"/>
      <c r="P263" s="7"/>
      <c r="Q263" s="7"/>
      <c r="R263" s="7"/>
      <c r="S263" s="7"/>
      <c r="T263" s="7"/>
      <c r="U263" s="7"/>
      <c r="V26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3" s="20" t="str">
        <f>IFERROR(Table14[[#This Row],[BASE PRICE PER ITEM2]]*Table14[[#This Row],[TOTAL BASE STOCK QUANTITY]],"")</f>
        <v/>
      </c>
      <c r="X263" s="20" t="str">
        <f>IFERROR(Table14[[#This Row],[LAST SALE PRICE PER ITEM]]*Table14[[#This Row],[TOTAL BASE STOCK QUANTITY]], "")</f>
        <v/>
      </c>
      <c r="Y263" s="6" t="str">
        <f>IF(O263="",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3" s="22" t="str">
        <f>IFERROR(Table14[[#This Row],[SALE PRICE PER ITEM]]*Table14[[#This Row],[TOTAL REMAINING STOCK QUANTITY]],"")</f>
        <v/>
      </c>
      <c r="AH263" s="27"/>
    </row>
    <row r="264" spans="2:34" ht="18.600000000000001" thickBot="1" x14ac:dyDescent="0.3">
      <c r="B264" s="34" t="s">
        <v>728</v>
      </c>
      <c r="C264" s="11"/>
      <c r="D264" s="87" t="str">
        <f>IF(Table14[[#This Row],[TOTAL BASE STOCK QUANTITY]]= "", "", IF(Table14[[#This Row],[TOTAL BASE STOCK QUANTITY]] &lt;1,"Out of Stock","Avaliable"))</f>
        <v/>
      </c>
      <c r="E264" s="24"/>
      <c r="F264" s="24"/>
      <c r="G264" s="11"/>
      <c r="H264" s="95"/>
      <c r="I264" s="102"/>
      <c r="J264" s="120"/>
      <c r="K26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4" s="72" t="str">
        <f>IFERROR(IF(NOT(ISBLANK(Table14[[#This Row],[BASE PRICE PER ITEM2]])), Table14[[#This Row],[BASE PRICE PER ITEM2]] + $M$2, ""), "")</f>
        <v/>
      </c>
      <c r="M264" s="115"/>
      <c r="N26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4" s="7"/>
      <c r="P264" s="7"/>
      <c r="Q264" s="7"/>
      <c r="R264" s="7"/>
      <c r="S264" s="7"/>
      <c r="T264" s="7"/>
      <c r="U264" s="7"/>
      <c r="V26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4" s="20" t="str">
        <f>IFERROR(Table14[[#This Row],[BASE PRICE PER ITEM2]]*Table14[[#This Row],[TOTAL BASE STOCK QUANTITY]],"")</f>
        <v/>
      </c>
      <c r="X264" s="20" t="str">
        <f>IFERROR(Table14[[#This Row],[LAST SALE PRICE PER ITEM]]*Table14[[#This Row],[TOTAL BASE STOCK QUANTITY]], "")</f>
        <v/>
      </c>
      <c r="Y264" s="6" t="str">
        <f>IF(O264="",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4" s="22" t="str">
        <f>IFERROR(Table14[[#This Row],[SALE PRICE PER ITEM]]*Table14[[#This Row],[TOTAL REMAINING STOCK QUANTITY]],"")</f>
        <v/>
      </c>
      <c r="AH264" s="27"/>
    </row>
    <row r="265" spans="2:34" ht="18.600000000000001" thickBot="1" x14ac:dyDescent="0.3">
      <c r="B265" s="34" t="s">
        <v>729</v>
      </c>
      <c r="C265" s="11"/>
      <c r="D265" s="87" t="str">
        <f>IF(Table14[[#This Row],[TOTAL BASE STOCK QUANTITY]]= "", "", IF(Table14[[#This Row],[TOTAL BASE STOCK QUANTITY]] &lt;1,"Out of Stock","Avaliable"))</f>
        <v/>
      </c>
      <c r="E265" s="24"/>
      <c r="F265" s="24"/>
      <c r="G265" s="11"/>
      <c r="H265" s="95"/>
      <c r="I265" s="102"/>
      <c r="J265" s="120"/>
      <c r="K26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5" s="72" t="str">
        <f>IFERROR(IF(NOT(ISBLANK(Table14[[#This Row],[BASE PRICE PER ITEM2]])), Table14[[#This Row],[BASE PRICE PER ITEM2]] + $M$2, ""), "")</f>
        <v/>
      </c>
      <c r="M265" s="115"/>
      <c r="N26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5" s="7"/>
      <c r="P265" s="7"/>
      <c r="Q265" s="7"/>
      <c r="R265" s="7"/>
      <c r="S265" s="7"/>
      <c r="T265" s="7"/>
      <c r="U265" s="7"/>
      <c r="V26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5" s="20" t="str">
        <f>IFERROR(Table14[[#This Row],[BASE PRICE PER ITEM2]]*Table14[[#This Row],[TOTAL BASE STOCK QUANTITY]],"")</f>
        <v/>
      </c>
      <c r="X265" s="20" t="str">
        <f>IFERROR(Table14[[#This Row],[LAST SALE PRICE PER ITEM]]*Table14[[#This Row],[TOTAL BASE STOCK QUANTITY]], "")</f>
        <v/>
      </c>
      <c r="Y265" s="6" t="str">
        <f>IF(O265="",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5" s="22" t="str">
        <f>IFERROR(Table14[[#This Row],[SALE PRICE PER ITEM]]*Table14[[#This Row],[TOTAL REMAINING STOCK QUANTITY]],"")</f>
        <v/>
      </c>
      <c r="AH265" s="27"/>
    </row>
    <row r="266" spans="2:34" ht="18.600000000000001" thickBot="1" x14ac:dyDescent="0.3">
      <c r="B266" s="34" t="s">
        <v>730</v>
      </c>
      <c r="C266" s="11"/>
      <c r="D266" s="87" t="str">
        <f>IF(Table14[[#This Row],[TOTAL BASE STOCK QUANTITY]]= "", "", IF(Table14[[#This Row],[TOTAL BASE STOCK QUANTITY]] &lt;1,"Out of Stock","Avaliable"))</f>
        <v/>
      </c>
      <c r="E266" s="24"/>
      <c r="F266" s="24"/>
      <c r="G266" s="11"/>
      <c r="H266" s="95"/>
      <c r="I266" s="102"/>
      <c r="J266" s="120"/>
      <c r="K26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6" s="72" t="str">
        <f>IFERROR(IF(NOT(ISBLANK(Table14[[#This Row],[BASE PRICE PER ITEM2]])), Table14[[#This Row],[BASE PRICE PER ITEM2]] + $M$2, ""), "")</f>
        <v/>
      </c>
      <c r="M266" s="115"/>
      <c r="N26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6" s="7"/>
      <c r="P266" s="7"/>
      <c r="Q266" s="7"/>
      <c r="R266" s="7"/>
      <c r="S266" s="7"/>
      <c r="T266" s="7"/>
      <c r="U266" s="7"/>
      <c r="V26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6" s="20" t="str">
        <f>IFERROR(Table14[[#This Row],[BASE PRICE PER ITEM2]]*Table14[[#This Row],[TOTAL BASE STOCK QUANTITY]],"")</f>
        <v/>
      </c>
      <c r="X266" s="20" t="str">
        <f>IFERROR(Table14[[#This Row],[LAST SALE PRICE PER ITEM]]*Table14[[#This Row],[TOTAL BASE STOCK QUANTITY]], "")</f>
        <v/>
      </c>
      <c r="Y266" s="6" t="str">
        <f>IF(O266="",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6" s="22" t="str">
        <f>IFERROR(Table14[[#This Row],[SALE PRICE PER ITEM]]*Table14[[#This Row],[TOTAL REMAINING STOCK QUANTITY]],"")</f>
        <v/>
      </c>
      <c r="AH266" s="27"/>
    </row>
    <row r="267" spans="2:34" ht="18.600000000000001" thickBot="1" x14ac:dyDescent="0.3">
      <c r="B267" s="34" t="s">
        <v>731</v>
      </c>
      <c r="C267" s="11"/>
      <c r="D267" s="87" t="str">
        <f>IF(Table14[[#This Row],[TOTAL BASE STOCK QUANTITY]]= "", "", IF(Table14[[#This Row],[TOTAL BASE STOCK QUANTITY]] &lt;1,"Out of Stock","Avaliable"))</f>
        <v/>
      </c>
      <c r="E267" s="24"/>
      <c r="F267" s="24"/>
      <c r="G267" s="11"/>
      <c r="H267" s="95"/>
      <c r="I267" s="102"/>
      <c r="J267" s="120"/>
      <c r="K26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7" s="72" t="str">
        <f>IFERROR(IF(NOT(ISBLANK(Table14[[#This Row],[BASE PRICE PER ITEM2]])), Table14[[#This Row],[BASE PRICE PER ITEM2]] + $M$2, ""), "")</f>
        <v/>
      </c>
      <c r="M267" s="115"/>
      <c r="N26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7" s="7"/>
      <c r="P267" s="7"/>
      <c r="Q267" s="7"/>
      <c r="R267" s="7"/>
      <c r="S267" s="7"/>
      <c r="T267" s="7"/>
      <c r="U267" s="7"/>
      <c r="V26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7" s="20" t="str">
        <f>IFERROR(Table14[[#This Row],[BASE PRICE PER ITEM2]]*Table14[[#This Row],[TOTAL BASE STOCK QUANTITY]],"")</f>
        <v/>
      </c>
      <c r="X267" s="20" t="str">
        <f>IFERROR(Table14[[#This Row],[LAST SALE PRICE PER ITEM]]*Table14[[#This Row],[TOTAL BASE STOCK QUANTITY]], "")</f>
        <v/>
      </c>
      <c r="Y267" s="6" t="str">
        <f>IF(O267="",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7" s="22" t="str">
        <f>IFERROR(Table14[[#This Row],[SALE PRICE PER ITEM]]*Table14[[#This Row],[TOTAL REMAINING STOCK QUANTITY]],"")</f>
        <v/>
      </c>
      <c r="AH267" s="27"/>
    </row>
    <row r="268" spans="2:34" ht="18.600000000000001" thickBot="1" x14ac:dyDescent="0.3">
      <c r="B268" s="34" t="s">
        <v>732</v>
      </c>
      <c r="C268" s="11"/>
      <c r="D268" s="87" t="str">
        <f>IF(Table14[[#This Row],[TOTAL BASE STOCK QUANTITY]]= "", "", IF(Table14[[#This Row],[TOTAL BASE STOCK QUANTITY]] &lt;1,"Out of Stock","Avaliable"))</f>
        <v/>
      </c>
      <c r="E268" s="24"/>
      <c r="F268" s="24"/>
      <c r="G268" s="11"/>
      <c r="H268" s="95"/>
      <c r="I268" s="102"/>
      <c r="J268" s="120"/>
      <c r="K26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8" s="72" t="str">
        <f>IFERROR(IF(NOT(ISBLANK(Table14[[#This Row],[BASE PRICE PER ITEM2]])), Table14[[#This Row],[BASE PRICE PER ITEM2]] + $M$2, ""), "")</f>
        <v/>
      </c>
      <c r="M268" s="115"/>
      <c r="N26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8" s="7"/>
      <c r="P268" s="7"/>
      <c r="Q268" s="7"/>
      <c r="R268" s="7"/>
      <c r="S268" s="7"/>
      <c r="T268" s="7"/>
      <c r="U268" s="7"/>
      <c r="V26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8" s="20" t="str">
        <f>IFERROR(Table14[[#This Row],[BASE PRICE PER ITEM2]]*Table14[[#This Row],[TOTAL BASE STOCK QUANTITY]],"")</f>
        <v/>
      </c>
      <c r="X268" s="20" t="str">
        <f>IFERROR(Table14[[#This Row],[LAST SALE PRICE PER ITEM]]*Table14[[#This Row],[TOTAL BASE STOCK QUANTITY]], "")</f>
        <v/>
      </c>
      <c r="Y268" s="6" t="str">
        <f>IF(O268="",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8" s="22" t="str">
        <f>IFERROR(Table14[[#This Row],[SALE PRICE PER ITEM]]*Table14[[#This Row],[TOTAL REMAINING STOCK QUANTITY]],"")</f>
        <v/>
      </c>
      <c r="AH268" s="27"/>
    </row>
    <row r="269" spans="2:34" ht="18.600000000000001" thickBot="1" x14ac:dyDescent="0.3">
      <c r="B269" s="34" t="s">
        <v>733</v>
      </c>
      <c r="C269" s="11"/>
      <c r="D269" s="87" t="str">
        <f>IF(Table14[[#This Row],[TOTAL BASE STOCK QUANTITY]]= "", "", IF(Table14[[#This Row],[TOTAL BASE STOCK QUANTITY]] &lt;1,"Out of Stock","Avaliable"))</f>
        <v/>
      </c>
      <c r="E269" s="24"/>
      <c r="F269" s="24"/>
      <c r="G269" s="11"/>
      <c r="H269" s="95"/>
      <c r="I269" s="102"/>
      <c r="J269" s="120"/>
      <c r="K26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69" s="72" t="str">
        <f>IFERROR(IF(NOT(ISBLANK(Table14[[#This Row],[BASE PRICE PER ITEM2]])), Table14[[#This Row],[BASE PRICE PER ITEM2]] + $M$2, ""), "")</f>
        <v/>
      </c>
      <c r="M269" s="115"/>
      <c r="N26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69" s="7"/>
      <c r="P269" s="7"/>
      <c r="Q269" s="7"/>
      <c r="R269" s="7"/>
      <c r="S269" s="7"/>
      <c r="T269" s="7"/>
      <c r="U269" s="7"/>
      <c r="V26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69" s="20" t="str">
        <f>IFERROR(Table14[[#This Row],[BASE PRICE PER ITEM2]]*Table14[[#This Row],[TOTAL BASE STOCK QUANTITY]],"")</f>
        <v/>
      </c>
      <c r="X269" s="20" t="str">
        <f>IFERROR(Table14[[#This Row],[LAST SALE PRICE PER ITEM]]*Table14[[#This Row],[TOTAL BASE STOCK QUANTITY]], "")</f>
        <v/>
      </c>
      <c r="Y269" s="6" t="str">
        <f>IF(O269="",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6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6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6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6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6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6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6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69" s="22" t="str">
        <f>IFERROR(Table14[[#This Row],[SALE PRICE PER ITEM]]*Table14[[#This Row],[TOTAL REMAINING STOCK QUANTITY]],"")</f>
        <v/>
      </c>
      <c r="AH269" s="27"/>
    </row>
    <row r="270" spans="2:34" ht="18.600000000000001" thickBot="1" x14ac:dyDescent="0.3">
      <c r="B270" s="34" t="s">
        <v>734</v>
      </c>
      <c r="C270" s="11"/>
      <c r="D270" s="87" t="str">
        <f>IF(Table14[[#This Row],[TOTAL BASE STOCK QUANTITY]]= "", "", IF(Table14[[#This Row],[TOTAL BASE STOCK QUANTITY]] &lt;1,"Out of Stock","Avaliable"))</f>
        <v/>
      </c>
      <c r="E270" s="24"/>
      <c r="F270" s="24"/>
      <c r="G270" s="11"/>
      <c r="H270" s="95"/>
      <c r="I270" s="102"/>
      <c r="J270" s="120"/>
      <c r="K27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0" s="72" t="str">
        <f>IFERROR(IF(NOT(ISBLANK(Table14[[#This Row],[BASE PRICE PER ITEM2]])), Table14[[#This Row],[BASE PRICE PER ITEM2]] + $M$2, ""), "")</f>
        <v/>
      </c>
      <c r="M270" s="115"/>
      <c r="N27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0" s="7"/>
      <c r="P270" s="7"/>
      <c r="Q270" s="7"/>
      <c r="R270" s="7"/>
      <c r="S270" s="7"/>
      <c r="T270" s="7"/>
      <c r="U270" s="7"/>
      <c r="V27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0" s="20" t="str">
        <f>IFERROR(Table14[[#This Row],[BASE PRICE PER ITEM2]]*Table14[[#This Row],[TOTAL BASE STOCK QUANTITY]],"")</f>
        <v/>
      </c>
      <c r="X270" s="20" t="str">
        <f>IFERROR(Table14[[#This Row],[LAST SALE PRICE PER ITEM]]*Table14[[#This Row],[TOTAL BASE STOCK QUANTITY]], "")</f>
        <v/>
      </c>
      <c r="Y270" s="6" t="str">
        <f>IF(O270="",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0" s="22" t="str">
        <f>IFERROR(Table14[[#This Row],[SALE PRICE PER ITEM]]*Table14[[#This Row],[TOTAL REMAINING STOCK QUANTITY]],"")</f>
        <v/>
      </c>
      <c r="AH270" s="27"/>
    </row>
    <row r="271" spans="2:34" ht="18.600000000000001" thickBot="1" x14ac:dyDescent="0.3">
      <c r="B271" s="34" t="s">
        <v>735</v>
      </c>
      <c r="C271" s="11"/>
      <c r="D271" s="87" t="str">
        <f>IF(Table14[[#This Row],[TOTAL BASE STOCK QUANTITY]]= "", "", IF(Table14[[#This Row],[TOTAL BASE STOCK QUANTITY]] &lt;1,"Out of Stock","Avaliable"))</f>
        <v/>
      </c>
      <c r="E271" s="24"/>
      <c r="F271" s="24"/>
      <c r="G271" s="11"/>
      <c r="H271" s="95"/>
      <c r="I271" s="102"/>
      <c r="J271" s="120"/>
      <c r="K27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1" s="72" t="str">
        <f>IFERROR(IF(NOT(ISBLANK(Table14[[#This Row],[BASE PRICE PER ITEM2]])), Table14[[#This Row],[BASE PRICE PER ITEM2]] + $M$2, ""), "")</f>
        <v/>
      </c>
      <c r="M271" s="115"/>
      <c r="N27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1" s="7"/>
      <c r="P271" s="7"/>
      <c r="Q271" s="7"/>
      <c r="R271" s="7"/>
      <c r="S271" s="7"/>
      <c r="T271" s="7"/>
      <c r="U271" s="7"/>
      <c r="V27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1" s="20" t="str">
        <f>IFERROR(Table14[[#This Row],[BASE PRICE PER ITEM2]]*Table14[[#This Row],[TOTAL BASE STOCK QUANTITY]],"")</f>
        <v/>
      </c>
      <c r="X271" s="20" t="str">
        <f>IFERROR(Table14[[#This Row],[LAST SALE PRICE PER ITEM]]*Table14[[#This Row],[TOTAL BASE STOCK QUANTITY]], "")</f>
        <v/>
      </c>
      <c r="Y271" s="6" t="str">
        <f>IF(O271="",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1" s="22" t="str">
        <f>IFERROR(Table14[[#This Row],[SALE PRICE PER ITEM]]*Table14[[#This Row],[TOTAL REMAINING STOCK QUANTITY]],"")</f>
        <v/>
      </c>
      <c r="AH271" s="27"/>
    </row>
    <row r="272" spans="2:34" ht="18.600000000000001" thickBot="1" x14ac:dyDescent="0.3">
      <c r="B272" s="34" t="s">
        <v>736</v>
      </c>
      <c r="C272" s="11"/>
      <c r="D272" s="87" t="str">
        <f>IF(Table14[[#This Row],[TOTAL BASE STOCK QUANTITY]]= "", "", IF(Table14[[#This Row],[TOTAL BASE STOCK QUANTITY]] &lt;1,"Out of Stock","Avaliable"))</f>
        <v/>
      </c>
      <c r="E272" s="24"/>
      <c r="F272" s="24"/>
      <c r="G272" s="11"/>
      <c r="H272" s="95"/>
      <c r="I272" s="102"/>
      <c r="J272" s="120"/>
      <c r="K27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2" s="72" t="str">
        <f>IFERROR(IF(NOT(ISBLANK(Table14[[#This Row],[BASE PRICE PER ITEM2]])), Table14[[#This Row],[BASE PRICE PER ITEM2]] + $M$2, ""), "")</f>
        <v/>
      </c>
      <c r="M272" s="115"/>
      <c r="N27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2" s="7"/>
      <c r="P272" s="7"/>
      <c r="Q272" s="7"/>
      <c r="R272" s="7"/>
      <c r="S272" s="7"/>
      <c r="T272" s="7"/>
      <c r="U272" s="7"/>
      <c r="V27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2" s="20" t="str">
        <f>IFERROR(Table14[[#This Row],[BASE PRICE PER ITEM2]]*Table14[[#This Row],[TOTAL BASE STOCK QUANTITY]],"")</f>
        <v/>
      </c>
      <c r="X272" s="20" t="str">
        <f>IFERROR(Table14[[#This Row],[LAST SALE PRICE PER ITEM]]*Table14[[#This Row],[TOTAL BASE STOCK QUANTITY]], "")</f>
        <v/>
      </c>
      <c r="Y272" s="6" t="str">
        <f>IF(O272="",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2" s="22" t="str">
        <f>IFERROR(Table14[[#This Row],[SALE PRICE PER ITEM]]*Table14[[#This Row],[TOTAL REMAINING STOCK QUANTITY]],"")</f>
        <v/>
      </c>
      <c r="AH272" s="27"/>
    </row>
    <row r="273" spans="2:34" ht="18.600000000000001" thickBot="1" x14ac:dyDescent="0.3">
      <c r="B273" s="34" t="s">
        <v>737</v>
      </c>
      <c r="C273" s="11"/>
      <c r="D273" s="87" t="str">
        <f>IF(Table14[[#This Row],[TOTAL BASE STOCK QUANTITY]]= "", "", IF(Table14[[#This Row],[TOTAL BASE STOCK QUANTITY]] &lt;1,"Out of Stock","Avaliable"))</f>
        <v/>
      </c>
      <c r="E273" s="24"/>
      <c r="F273" s="24"/>
      <c r="G273" s="11"/>
      <c r="H273" s="95"/>
      <c r="I273" s="102"/>
      <c r="J273" s="120"/>
      <c r="K27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3" s="72" t="str">
        <f>IFERROR(IF(NOT(ISBLANK(Table14[[#This Row],[BASE PRICE PER ITEM2]])), Table14[[#This Row],[BASE PRICE PER ITEM2]] + $M$2, ""), "")</f>
        <v/>
      </c>
      <c r="M273" s="115"/>
      <c r="N27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3" s="7"/>
      <c r="P273" s="7"/>
      <c r="Q273" s="7"/>
      <c r="R273" s="7"/>
      <c r="S273" s="7"/>
      <c r="T273" s="7"/>
      <c r="U273" s="7"/>
      <c r="V27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3" s="20" t="str">
        <f>IFERROR(Table14[[#This Row],[BASE PRICE PER ITEM2]]*Table14[[#This Row],[TOTAL BASE STOCK QUANTITY]],"")</f>
        <v/>
      </c>
      <c r="X273" s="20" t="str">
        <f>IFERROR(Table14[[#This Row],[LAST SALE PRICE PER ITEM]]*Table14[[#This Row],[TOTAL BASE STOCK QUANTITY]], "")</f>
        <v/>
      </c>
      <c r="Y273" s="6" t="str">
        <f>IF(O273="",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3" s="22" t="str">
        <f>IFERROR(Table14[[#This Row],[SALE PRICE PER ITEM]]*Table14[[#This Row],[TOTAL REMAINING STOCK QUANTITY]],"")</f>
        <v/>
      </c>
      <c r="AH273" s="27"/>
    </row>
    <row r="274" spans="2:34" ht="18.600000000000001" thickBot="1" x14ac:dyDescent="0.3">
      <c r="B274" s="34" t="s">
        <v>738</v>
      </c>
      <c r="C274" s="11"/>
      <c r="D274" s="87" t="str">
        <f>IF(Table14[[#This Row],[TOTAL BASE STOCK QUANTITY]]= "", "", IF(Table14[[#This Row],[TOTAL BASE STOCK QUANTITY]] &lt;1,"Out of Stock","Avaliable"))</f>
        <v/>
      </c>
      <c r="E274" s="24"/>
      <c r="F274" s="24"/>
      <c r="G274" s="11"/>
      <c r="H274" s="95"/>
      <c r="I274" s="102"/>
      <c r="J274" s="120"/>
      <c r="K27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4" s="72" t="str">
        <f>IFERROR(IF(NOT(ISBLANK(Table14[[#This Row],[BASE PRICE PER ITEM2]])), Table14[[#This Row],[BASE PRICE PER ITEM2]] + $M$2, ""), "")</f>
        <v/>
      </c>
      <c r="M274" s="115"/>
      <c r="N27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4" s="7"/>
      <c r="P274" s="7"/>
      <c r="Q274" s="7"/>
      <c r="R274" s="7"/>
      <c r="S274" s="7"/>
      <c r="T274" s="7"/>
      <c r="U274" s="7"/>
      <c r="V27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4" s="20" t="str">
        <f>IFERROR(Table14[[#This Row],[BASE PRICE PER ITEM2]]*Table14[[#This Row],[TOTAL BASE STOCK QUANTITY]],"")</f>
        <v/>
      </c>
      <c r="X274" s="20" t="str">
        <f>IFERROR(Table14[[#This Row],[LAST SALE PRICE PER ITEM]]*Table14[[#This Row],[TOTAL BASE STOCK QUANTITY]], "")</f>
        <v/>
      </c>
      <c r="Y274" s="6" t="str">
        <f>IF(O274="",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4" s="22" t="str">
        <f>IFERROR(Table14[[#This Row],[SALE PRICE PER ITEM]]*Table14[[#This Row],[TOTAL REMAINING STOCK QUANTITY]],"")</f>
        <v/>
      </c>
      <c r="AH274" s="27"/>
    </row>
    <row r="275" spans="2:34" ht="18.600000000000001" thickBot="1" x14ac:dyDescent="0.3">
      <c r="B275" s="34" t="s">
        <v>739</v>
      </c>
      <c r="C275" s="11"/>
      <c r="D275" s="87" t="str">
        <f>IF(Table14[[#This Row],[TOTAL BASE STOCK QUANTITY]]= "", "", IF(Table14[[#This Row],[TOTAL BASE STOCK QUANTITY]] &lt;1,"Out of Stock","Avaliable"))</f>
        <v/>
      </c>
      <c r="E275" s="24"/>
      <c r="F275" s="24"/>
      <c r="G275" s="11"/>
      <c r="H275" s="95"/>
      <c r="I275" s="102"/>
      <c r="J275" s="120"/>
      <c r="K27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5" s="72" t="str">
        <f>IFERROR(IF(NOT(ISBLANK(Table14[[#This Row],[BASE PRICE PER ITEM2]])), Table14[[#This Row],[BASE PRICE PER ITEM2]] + $M$2, ""), "")</f>
        <v/>
      </c>
      <c r="M275" s="115"/>
      <c r="N27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5" s="7"/>
      <c r="P275" s="7"/>
      <c r="Q275" s="7"/>
      <c r="R275" s="7"/>
      <c r="S275" s="7"/>
      <c r="T275" s="7"/>
      <c r="U275" s="7"/>
      <c r="V27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5" s="20" t="str">
        <f>IFERROR(Table14[[#This Row],[BASE PRICE PER ITEM2]]*Table14[[#This Row],[TOTAL BASE STOCK QUANTITY]],"")</f>
        <v/>
      </c>
      <c r="X275" s="20" t="str">
        <f>IFERROR(Table14[[#This Row],[LAST SALE PRICE PER ITEM]]*Table14[[#This Row],[TOTAL BASE STOCK QUANTITY]], "")</f>
        <v/>
      </c>
      <c r="Y275" s="6" t="str">
        <f>IF(O275="",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5" s="22" t="str">
        <f>IFERROR(Table14[[#This Row],[SALE PRICE PER ITEM]]*Table14[[#This Row],[TOTAL REMAINING STOCK QUANTITY]],"")</f>
        <v/>
      </c>
      <c r="AH275" s="27"/>
    </row>
    <row r="276" spans="2:34" ht="18.600000000000001" thickBot="1" x14ac:dyDescent="0.3">
      <c r="B276" s="34" t="s">
        <v>740</v>
      </c>
      <c r="C276" s="11"/>
      <c r="D276" s="87" t="str">
        <f>IF(Table14[[#This Row],[TOTAL BASE STOCK QUANTITY]]= "", "", IF(Table14[[#This Row],[TOTAL BASE STOCK QUANTITY]] &lt;1,"Out of Stock","Avaliable"))</f>
        <v/>
      </c>
      <c r="E276" s="24"/>
      <c r="F276" s="24"/>
      <c r="G276" s="11"/>
      <c r="H276" s="95"/>
      <c r="I276" s="102"/>
      <c r="J276" s="120"/>
      <c r="K27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6" s="72" t="str">
        <f>IFERROR(IF(NOT(ISBLANK(Table14[[#This Row],[BASE PRICE PER ITEM2]])), Table14[[#This Row],[BASE PRICE PER ITEM2]] + $M$2, ""), "")</f>
        <v/>
      </c>
      <c r="M276" s="115"/>
      <c r="N27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6" s="7"/>
      <c r="P276" s="7"/>
      <c r="Q276" s="7"/>
      <c r="R276" s="7"/>
      <c r="S276" s="7"/>
      <c r="T276" s="7"/>
      <c r="U276" s="7"/>
      <c r="V27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6" s="20" t="str">
        <f>IFERROR(Table14[[#This Row],[BASE PRICE PER ITEM2]]*Table14[[#This Row],[TOTAL BASE STOCK QUANTITY]],"")</f>
        <v/>
      </c>
      <c r="X276" s="20" t="str">
        <f>IFERROR(Table14[[#This Row],[LAST SALE PRICE PER ITEM]]*Table14[[#This Row],[TOTAL BASE STOCK QUANTITY]], "")</f>
        <v/>
      </c>
      <c r="Y276" s="6" t="str">
        <f>IF(O276="",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6" s="22" t="str">
        <f>IFERROR(Table14[[#This Row],[SALE PRICE PER ITEM]]*Table14[[#This Row],[TOTAL REMAINING STOCK QUANTITY]],"")</f>
        <v/>
      </c>
      <c r="AH276" s="27"/>
    </row>
    <row r="277" spans="2:34" ht="18.600000000000001" thickBot="1" x14ac:dyDescent="0.3">
      <c r="B277" s="34" t="s">
        <v>741</v>
      </c>
      <c r="C277" s="11"/>
      <c r="D277" s="87" t="str">
        <f>IF(Table14[[#This Row],[TOTAL BASE STOCK QUANTITY]]= "", "", IF(Table14[[#This Row],[TOTAL BASE STOCK QUANTITY]] &lt;1,"Out of Stock","Avaliable"))</f>
        <v/>
      </c>
      <c r="E277" s="24"/>
      <c r="F277" s="24"/>
      <c r="G277" s="11"/>
      <c r="H277" s="95"/>
      <c r="I277" s="102"/>
      <c r="J277" s="120"/>
      <c r="K27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7" s="72" t="str">
        <f>IFERROR(IF(NOT(ISBLANK(Table14[[#This Row],[BASE PRICE PER ITEM2]])), Table14[[#This Row],[BASE PRICE PER ITEM2]] + $M$2, ""), "")</f>
        <v/>
      </c>
      <c r="M277" s="115"/>
      <c r="N27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7" s="7"/>
      <c r="P277" s="7"/>
      <c r="Q277" s="7"/>
      <c r="R277" s="7"/>
      <c r="S277" s="7"/>
      <c r="T277" s="7"/>
      <c r="U277" s="7"/>
      <c r="V27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7" s="20" t="str">
        <f>IFERROR(Table14[[#This Row],[BASE PRICE PER ITEM2]]*Table14[[#This Row],[TOTAL BASE STOCK QUANTITY]],"")</f>
        <v/>
      </c>
      <c r="X277" s="20" t="str">
        <f>IFERROR(Table14[[#This Row],[LAST SALE PRICE PER ITEM]]*Table14[[#This Row],[TOTAL BASE STOCK QUANTITY]], "")</f>
        <v/>
      </c>
      <c r="Y277" s="6" t="str">
        <f>IF(O277="",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7" s="22" t="str">
        <f>IFERROR(Table14[[#This Row],[SALE PRICE PER ITEM]]*Table14[[#This Row],[TOTAL REMAINING STOCK QUANTITY]],"")</f>
        <v/>
      </c>
      <c r="AH277" s="27"/>
    </row>
    <row r="278" spans="2:34" ht="18.600000000000001" thickBot="1" x14ac:dyDescent="0.3">
      <c r="B278" s="34" t="s">
        <v>742</v>
      </c>
      <c r="C278" s="11"/>
      <c r="D278" s="87" t="str">
        <f>IF(Table14[[#This Row],[TOTAL BASE STOCK QUANTITY]]= "", "", IF(Table14[[#This Row],[TOTAL BASE STOCK QUANTITY]] &lt;1,"Out of Stock","Avaliable"))</f>
        <v/>
      </c>
      <c r="E278" s="24"/>
      <c r="F278" s="24"/>
      <c r="G278" s="11"/>
      <c r="H278" s="95"/>
      <c r="I278" s="102"/>
      <c r="J278" s="120"/>
      <c r="K27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8" s="72" t="str">
        <f>IFERROR(IF(NOT(ISBLANK(Table14[[#This Row],[BASE PRICE PER ITEM2]])), Table14[[#This Row],[BASE PRICE PER ITEM2]] + $M$2, ""), "")</f>
        <v/>
      </c>
      <c r="M278" s="115"/>
      <c r="N27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8" s="7"/>
      <c r="P278" s="7"/>
      <c r="Q278" s="7"/>
      <c r="R278" s="7"/>
      <c r="S278" s="7"/>
      <c r="T278" s="7"/>
      <c r="U278" s="7"/>
      <c r="V27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8" s="20" t="str">
        <f>IFERROR(Table14[[#This Row],[BASE PRICE PER ITEM2]]*Table14[[#This Row],[TOTAL BASE STOCK QUANTITY]],"")</f>
        <v/>
      </c>
      <c r="X278" s="20" t="str">
        <f>IFERROR(Table14[[#This Row],[LAST SALE PRICE PER ITEM]]*Table14[[#This Row],[TOTAL BASE STOCK QUANTITY]], "")</f>
        <v/>
      </c>
      <c r="Y278" s="6" t="str">
        <f>IF(O278="",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8" s="22" t="str">
        <f>IFERROR(Table14[[#This Row],[SALE PRICE PER ITEM]]*Table14[[#This Row],[TOTAL REMAINING STOCK QUANTITY]],"")</f>
        <v/>
      </c>
      <c r="AH278" s="27"/>
    </row>
    <row r="279" spans="2:34" ht="18.600000000000001" thickBot="1" x14ac:dyDescent="0.3">
      <c r="B279" s="34" t="s">
        <v>743</v>
      </c>
      <c r="C279" s="11"/>
      <c r="D279" s="87" t="str">
        <f>IF(Table14[[#This Row],[TOTAL BASE STOCK QUANTITY]]= "", "", IF(Table14[[#This Row],[TOTAL BASE STOCK QUANTITY]] &lt;1,"Out of Stock","Avaliable"))</f>
        <v/>
      </c>
      <c r="E279" s="24"/>
      <c r="F279" s="24"/>
      <c r="G279" s="11"/>
      <c r="H279" s="95"/>
      <c r="I279" s="102"/>
      <c r="J279" s="120"/>
      <c r="K27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79" s="72" t="str">
        <f>IFERROR(IF(NOT(ISBLANK(Table14[[#This Row],[BASE PRICE PER ITEM2]])), Table14[[#This Row],[BASE PRICE PER ITEM2]] + $M$2, ""), "")</f>
        <v/>
      </c>
      <c r="M279" s="115"/>
      <c r="N27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79" s="7"/>
      <c r="P279" s="7"/>
      <c r="Q279" s="7"/>
      <c r="R279" s="7"/>
      <c r="S279" s="7"/>
      <c r="T279" s="7"/>
      <c r="U279" s="7"/>
      <c r="V27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79" s="20" t="str">
        <f>IFERROR(Table14[[#This Row],[BASE PRICE PER ITEM2]]*Table14[[#This Row],[TOTAL BASE STOCK QUANTITY]],"")</f>
        <v/>
      </c>
      <c r="X279" s="20" t="str">
        <f>IFERROR(Table14[[#This Row],[LAST SALE PRICE PER ITEM]]*Table14[[#This Row],[TOTAL BASE STOCK QUANTITY]], "")</f>
        <v/>
      </c>
      <c r="Y279" s="6" t="str">
        <f>IF(O279="",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7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7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7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7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7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7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7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79" s="22" t="str">
        <f>IFERROR(Table14[[#This Row],[SALE PRICE PER ITEM]]*Table14[[#This Row],[TOTAL REMAINING STOCK QUANTITY]],"")</f>
        <v/>
      </c>
      <c r="AH279" s="27"/>
    </row>
    <row r="280" spans="2:34" ht="18.600000000000001" thickBot="1" x14ac:dyDescent="0.3">
      <c r="B280" s="34" t="s">
        <v>744</v>
      </c>
      <c r="C280" s="11"/>
      <c r="D280" s="87" t="str">
        <f>IF(Table14[[#This Row],[TOTAL BASE STOCK QUANTITY]]= "", "", IF(Table14[[#This Row],[TOTAL BASE STOCK QUANTITY]] &lt;1,"Out of Stock","Avaliable"))</f>
        <v/>
      </c>
      <c r="E280" s="24"/>
      <c r="F280" s="24"/>
      <c r="G280" s="11"/>
      <c r="H280" s="95"/>
      <c r="I280" s="102"/>
      <c r="J280" s="120"/>
      <c r="K28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0" s="72" t="str">
        <f>IFERROR(IF(NOT(ISBLANK(Table14[[#This Row],[BASE PRICE PER ITEM2]])), Table14[[#This Row],[BASE PRICE PER ITEM2]] + $M$2, ""), "")</f>
        <v/>
      </c>
      <c r="M280" s="115"/>
      <c r="N28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0" s="7"/>
      <c r="P280" s="7"/>
      <c r="Q280" s="7"/>
      <c r="R280" s="7"/>
      <c r="S280" s="7"/>
      <c r="T280" s="7"/>
      <c r="U280" s="7"/>
      <c r="V28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0" s="20" t="str">
        <f>IFERROR(Table14[[#This Row],[BASE PRICE PER ITEM2]]*Table14[[#This Row],[TOTAL BASE STOCK QUANTITY]],"")</f>
        <v/>
      </c>
      <c r="X280" s="20" t="str">
        <f>IFERROR(Table14[[#This Row],[LAST SALE PRICE PER ITEM]]*Table14[[#This Row],[TOTAL BASE STOCK QUANTITY]], "")</f>
        <v/>
      </c>
      <c r="Y280" s="6" t="str">
        <f>IF(O280="",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0" s="22" t="str">
        <f>IFERROR(Table14[[#This Row],[SALE PRICE PER ITEM]]*Table14[[#This Row],[TOTAL REMAINING STOCK QUANTITY]],"")</f>
        <v/>
      </c>
      <c r="AH280" s="27"/>
    </row>
    <row r="281" spans="2:34" ht="18.600000000000001" thickBot="1" x14ac:dyDescent="0.3">
      <c r="B281" s="34" t="s">
        <v>745</v>
      </c>
      <c r="C281" s="11"/>
      <c r="D281" s="87" t="str">
        <f>IF(Table14[[#This Row],[TOTAL BASE STOCK QUANTITY]]= "", "", IF(Table14[[#This Row],[TOTAL BASE STOCK QUANTITY]] &lt;1,"Out of Stock","Avaliable"))</f>
        <v/>
      </c>
      <c r="E281" s="24"/>
      <c r="F281" s="24"/>
      <c r="G281" s="11"/>
      <c r="H281" s="95"/>
      <c r="I281" s="102"/>
      <c r="J281" s="120"/>
      <c r="K28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1" s="72" t="str">
        <f>IFERROR(IF(NOT(ISBLANK(Table14[[#This Row],[BASE PRICE PER ITEM2]])), Table14[[#This Row],[BASE PRICE PER ITEM2]] + $M$2, ""), "")</f>
        <v/>
      </c>
      <c r="M281" s="115"/>
      <c r="N28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1" s="7"/>
      <c r="P281" s="7"/>
      <c r="Q281" s="7"/>
      <c r="R281" s="7"/>
      <c r="S281" s="7"/>
      <c r="T281" s="7"/>
      <c r="U281" s="7"/>
      <c r="V28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1" s="20" t="str">
        <f>IFERROR(Table14[[#This Row],[BASE PRICE PER ITEM2]]*Table14[[#This Row],[TOTAL BASE STOCK QUANTITY]],"")</f>
        <v/>
      </c>
      <c r="X281" s="20" t="str">
        <f>IFERROR(Table14[[#This Row],[LAST SALE PRICE PER ITEM]]*Table14[[#This Row],[TOTAL BASE STOCK QUANTITY]], "")</f>
        <v/>
      </c>
      <c r="Y281" s="6" t="str">
        <f>IF(O281="",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1" s="22" t="str">
        <f>IFERROR(Table14[[#This Row],[SALE PRICE PER ITEM]]*Table14[[#This Row],[TOTAL REMAINING STOCK QUANTITY]],"")</f>
        <v/>
      </c>
      <c r="AH281" s="27"/>
    </row>
    <row r="282" spans="2:34" ht="18.600000000000001" thickBot="1" x14ac:dyDescent="0.3">
      <c r="B282" s="34" t="s">
        <v>746</v>
      </c>
      <c r="C282" s="11"/>
      <c r="D282" s="87" t="str">
        <f>IF(Table14[[#This Row],[TOTAL BASE STOCK QUANTITY]]= "", "", IF(Table14[[#This Row],[TOTAL BASE STOCK QUANTITY]] &lt;1,"Out of Stock","Avaliable"))</f>
        <v/>
      </c>
      <c r="E282" s="24"/>
      <c r="F282" s="24"/>
      <c r="G282" s="11"/>
      <c r="H282" s="95"/>
      <c r="I282" s="102"/>
      <c r="J282" s="120"/>
      <c r="K28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2" s="72" t="str">
        <f>IFERROR(IF(NOT(ISBLANK(Table14[[#This Row],[BASE PRICE PER ITEM2]])), Table14[[#This Row],[BASE PRICE PER ITEM2]] + $M$2, ""), "")</f>
        <v/>
      </c>
      <c r="M282" s="115"/>
      <c r="N28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2" s="7"/>
      <c r="P282" s="7"/>
      <c r="Q282" s="7"/>
      <c r="R282" s="7"/>
      <c r="S282" s="7"/>
      <c r="T282" s="7"/>
      <c r="U282" s="7"/>
      <c r="V28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2" s="20" t="str">
        <f>IFERROR(Table14[[#This Row],[BASE PRICE PER ITEM2]]*Table14[[#This Row],[TOTAL BASE STOCK QUANTITY]],"")</f>
        <v/>
      </c>
      <c r="X282" s="20" t="str">
        <f>IFERROR(Table14[[#This Row],[LAST SALE PRICE PER ITEM]]*Table14[[#This Row],[TOTAL BASE STOCK QUANTITY]], "")</f>
        <v/>
      </c>
      <c r="Y282" s="6" t="str">
        <f>IF(O282="",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2" s="22" t="str">
        <f>IFERROR(Table14[[#This Row],[SALE PRICE PER ITEM]]*Table14[[#This Row],[TOTAL REMAINING STOCK QUANTITY]],"")</f>
        <v/>
      </c>
      <c r="AH282" s="27"/>
    </row>
    <row r="283" spans="2:34" ht="18.600000000000001" thickBot="1" x14ac:dyDescent="0.3">
      <c r="B283" s="34" t="s">
        <v>747</v>
      </c>
      <c r="C283" s="11"/>
      <c r="D283" s="87" t="str">
        <f>IF(Table14[[#This Row],[TOTAL BASE STOCK QUANTITY]]= "", "", IF(Table14[[#This Row],[TOTAL BASE STOCK QUANTITY]] &lt;1,"Out of Stock","Avaliable"))</f>
        <v/>
      </c>
      <c r="E283" s="24"/>
      <c r="F283" s="24"/>
      <c r="G283" s="11"/>
      <c r="H283" s="95"/>
      <c r="I283" s="102"/>
      <c r="J283" s="120"/>
      <c r="K28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3" s="72" t="str">
        <f>IFERROR(IF(NOT(ISBLANK(Table14[[#This Row],[BASE PRICE PER ITEM2]])), Table14[[#This Row],[BASE PRICE PER ITEM2]] + $M$2, ""), "")</f>
        <v/>
      </c>
      <c r="M283" s="115"/>
      <c r="N28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3" s="7"/>
      <c r="P283" s="7"/>
      <c r="Q283" s="7"/>
      <c r="R283" s="7"/>
      <c r="S283" s="7"/>
      <c r="T283" s="7"/>
      <c r="U283" s="7"/>
      <c r="V28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3" s="20" t="str">
        <f>IFERROR(Table14[[#This Row],[BASE PRICE PER ITEM2]]*Table14[[#This Row],[TOTAL BASE STOCK QUANTITY]],"")</f>
        <v/>
      </c>
      <c r="X283" s="20" t="str">
        <f>IFERROR(Table14[[#This Row],[LAST SALE PRICE PER ITEM]]*Table14[[#This Row],[TOTAL BASE STOCK QUANTITY]], "")</f>
        <v/>
      </c>
      <c r="Y283" s="6" t="str">
        <f>IF(O283="",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3" s="22" t="str">
        <f>IFERROR(Table14[[#This Row],[SALE PRICE PER ITEM]]*Table14[[#This Row],[TOTAL REMAINING STOCK QUANTITY]],"")</f>
        <v/>
      </c>
      <c r="AH283" s="27"/>
    </row>
    <row r="284" spans="2:34" ht="18.600000000000001" thickBot="1" x14ac:dyDescent="0.3">
      <c r="B284" s="34" t="s">
        <v>748</v>
      </c>
      <c r="C284" s="11"/>
      <c r="D284" s="87" t="str">
        <f>IF(Table14[[#This Row],[TOTAL BASE STOCK QUANTITY]]= "", "", IF(Table14[[#This Row],[TOTAL BASE STOCK QUANTITY]] &lt;1,"Out of Stock","Avaliable"))</f>
        <v/>
      </c>
      <c r="E284" s="24"/>
      <c r="F284" s="24"/>
      <c r="G284" s="11"/>
      <c r="H284" s="95"/>
      <c r="I284" s="102"/>
      <c r="J284" s="120"/>
      <c r="K28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4" s="72" t="str">
        <f>IFERROR(IF(NOT(ISBLANK(Table14[[#This Row],[BASE PRICE PER ITEM2]])), Table14[[#This Row],[BASE PRICE PER ITEM2]] + $M$2, ""), "")</f>
        <v/>
      </c>
      <c r="M284" s="115"/>
      <c r="N28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4" s="7"/>
      <c r="P284" s="7"/>
      <c r="Q284" s="7"/>
      <c r="R284" s="7"/>
      <c r="S284" s="7"/>
      <c r="T284" s="7"/>
      <c r="U284" s="7"/>
      <c r="V28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4" s="20" t="str">
        <f>IFERROR(Table14[[#This Row],[BASE PRICE PER ITEM2]]*Table14[[#This Row],[TOTAL BASE STOCK QUANTITY]],"")</f>
        <v/>
      </c>
      <c r="X284" s="20" t="str">
        <f>IFERROR(Table14[[#This Row],[LAST SALE PRICE PER ITEM]]*Table14[[#This Row],[TOTAL BASE STOCK QUANTITY]], "")</f>
        <v/>
      </c>
      <c r="Y284" s="6" t="str">
        <f>IF(O284="",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4" s="22" t="str">
        <f>IFERROR(Table14[[#This Row],[SALE PRICE PER ITEM]]*Table14[[#This Row],[TOTAL REMAINING STOCK QUANTITY]],"")</f>
        <v/>
      </c>
      <c r="AH284" s="27"/>
    </row>
    <row r="285" spans="2:34" ht="18.600000000000001" thickBot="1" x14ac:dyDescent="0.3">
      <c r="B285" s="34" t="s">
        <v>749</v>
      </c>
      <c r="C285" s="11"/>
      <c r="D285" s="87" t="str">
        <f>IF(Table14[[#This Row],[TOTAL BASE STOCK QUANTITY]]= "", "", IF(Table14[[#This Row],[TOTAL BASE STOCK QUANTITY]] &lt;1,"Out of Stock","Avaliable"))</f>
        <v/>
      </c>
      <c r="E285" s="24"/>
      <c r="F285" s="24"/>
      <c r="G285" s="11"/>
      <c r="H285" s="95"/>
      <c r="I285" s="102"/>
      <c r="J285" s="120"/>
      <c r="K28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5" s="72" t="str">
        <f>IFERROR(IF(NOT(ISBLANK(Table14[[#This Row],[BASE PRICE PER ITEM2]])), Table14[[#This Row],[BASE PRICE PER ITEM2]] + $M$2, ""), "")</f>
        <v/>
      </c>
      <c r="M285" s="115"/>
      <c r="N28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5" s="7"/>
      <c r="P285" s="7"/>
      <c r="Q285" s="7"/>
      <c r="R285" s="7"/>
      <c r="S285" s="7"/>
      <c r="T285" s="7"/>
      <c r="U285" s="7"/>
      <c r="V28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5" s="20" t="str">
        <f>IFERROR(Table14[[#This Row],[BASE PRICE PER ITEM2]]*Table14[[#This Row],[TOTAL BASE STOCK QUANTITY]],"")</f>
        <v/>
      </c>
      <c r="X285" s="20" t="str">
        <f>IFERROR(Table14[[#This Row],[LAST SALE PRICE PER ITEM]]*Table14[[#This Row],[TOTAL BASE STOCK QUANTITY]], "")</f>
        <v/>
      </c>
      <c r="Y285" s="6" t="str">
        <f>IF(O285="",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5" s="22" t="str">
        <f>IFERROR(Table14[[#This Row],[SALE PRICE PER ITEM]]*Table14[[#This Row],[TOTAL REMAINING STOCK QUANTITY]],"")</f>
        <v/>
      </c>
      <c r="AH285" s="27"/>
    </row>
    <row r="286" spans="2:34" ht="18.600000000000001" thickBot="1" x14ac:dyDescent="0.3">
      <c r="B286" s="34" t="s">
        <v>750</v>
      </c>
      <c r="C286" s="11"/>
      <c r="D286" s="87" t="str">
        <f>IF(Table14[[#This Row],[TOTAL BASE STOCK QUANTITY]]= "", "", IF(Table14[[#This Row],[TOTAL BASE STOCK QUANTITY]] &lt;1,"Out of Stock","Avaliable"))</f>
        <v/>
      </c>
      <c r="E286" s="24"/>
      <c r="F286" s="24"/>
      <c r="G286" s="11"/>
      <c r="H286" s="95"/>
      <c r="I286" s="102"/>
      <c r="J286" s="120"/>
      <c r="K28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6" s="72" t="str">
        <f>IFERROR(IF(NOT(ISBLANK(Table14[[#This Row],[BASE PRICE PER ITEM2]])), Table14[[#This Row],[BASE PRICE PER ITEM2]] + $M$2, ""), "")</f>
        <v/>
      </c>
      <c r="M286" s="115"/>
      <c r="N28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6" s="7"/>
      <c r="P286" s="7"/>
      <c r="Q286" s="7"/>
      <c r="R286" s="7"/>
      <c r="S286" s="7"/>
      <c r="T286" s="7"/>
      <c r="U286" s="7"/>
      <c r="V28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6" s="20" t="str">
        <f>IFERROR(Table14[[#This Row],[BASE PRICE PER ITEM2]]*Table14[[#This Row],[TOTAL BASE STOCK QUANTITY]],"")</f>
        <v/>
      </c>
      <c r="X286" s="20" t="str">
        <f>IFERROR(Table14[[#This Row],[LAST SALE PRICE PER ITEM]]*Table14[[#This Row],[TOTAL BASE STOCK QUANTITY]], "")</f>
        <v/>
      </c>
      <c r="Y286" s="6" t="str">
        <f>IF(O286="",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6" s="22" t="str">
        <f>IFERROR(Table14[[#This Row],[SALE PRICE PER ITEM]]*Table14[[#This Row],[TOTAL REMAINING STOCK QUANTITY]],"")</f>
        <v/>
      </c>
      <c r="AH286" s="27"/>
    </row>
    <row r="287" spans="2:34" ht="18.600000000000001" thickBot="1" x14ac:dyDescent="0.3">
      <c r="B287" s="34" t="s">
        <v>751</v>
      </c>
      <c r="C287" s="11"/>
      <c r="D287" s="87" t="str">
        <f>IF(Table14[[#This Row],[TOTAL BASE STOCK QUANTITY]]= "", "", IF(Table14[[#This Row],[TOTAL BASE STOCK QUANTITY]] &lt;1,"Out of Stock","Avaliable"))</f>
        <v/>
      </c>
      <c r="E287" s="24"/>
      <c r="F287" s="24"/>
      <c r="G287" s="11"/>
      <c r="H287" s="95"/>
      <c r="I287" s="102"/>
      <c r="J287" s="120"/>
      <c r="K28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7" s="72" t="str">
        <f>IFERROR(IF(NOT(ISBLANK(Table14[[#This Row],[BASE PRICE PER ITEM2]])), Table14[[#This Row],[BASE PRICE PER ITEM2]] + $M$2, ""), "")</f>
        <v/>
      </c>
      <c r="M287" s="115"/>
      <c r="N28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7" s="7"/>
      <c r="P287" s="7"/>
      <c r="Q287" s="7"/>
      <c r="R287" s="7"/>
      <c r="S287" s="7"/>
      <c r="T287" s="7"/>
      <c r="U287" s="7"/>
      <c r="V28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7" s="20" t="str">
        <f>IFERROR(Table14[[#This Row],[BASE PRICE PER ITEM2]]*Table14[[#This Row],[TOTAL BASE STOCK QUANTITY]],"")</f>
        <v/>
      </c>
      <c r="X287" s="20" t="str">
        <f>IFERROR(Table14[[#This Row],[LAST SALE PRICE PER ITEM]]*Table14[[#This Row],[TOTAL BASE STOCK QUANTITY]], "")</f>
        <v/>
      </c>
      <c r="Y287" s="6" t="str">
        <f>IF(O287="",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7" s="22" t="str">
        <f>IFERROR(Table14[[#This Row],[SALE PRICE PER ITEM]]*Table14[[#This Row],[TOTAL REMAINING STOCK QUANTITY]],"")</f>
        <v/>
      </c>
      <c r="AH287" s="27"/>
    </row>
    <row r="288" spans="2:34" ht="18.600000000000001" thickBot="1" x14ac:dyDescent="0.3">
      <c r="B288" s="34" t="s">
        <v>752</v>
      </c>
      <c r="C288" s="11"/>
      <c r="D288" s="87" t="str">
        <f>IF(Table14[[#This Row],[TOTAL BASE STOCK QUANTITY]]= "", "", IF(Table14[[#This Row],[TOTAL BASE STOCK QUANTITY]] &lt;1,"Out of Stock","Avaliable"))</f>
        <v/>
      </c>
      <c r="E288" s="24"/>
      <c r="F288" s="24"/>
      <c r="G288" s="11"/>
      <c r="H288" s="95"/>
      <c r="I288" s="102"/>
      <c r="J288" s="120"/>
      <c r="K28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8" s="72" t="str">
        <f>IFERROR(IF(NOT(ISBLANK(Table14[[#This Row],[BASE PRICE PER ITEM2]])), Table14[[#This Row],[BASE PRICE PER ITEM2]] + $M$2, ""), "")</f>
        <v/>
      </c>
      <c r="M288" s="115"/>
      <c r="N28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8" s="7"/>
      <c r="P288" s="7"/>
      <c r="Q288" s="7"/>
      <c r="R288" s="7"/>
      <c r="S288" s="7"/>
      <c r="T288" s="7"/>
      <c r="U288" s="7"/>
      <c r="V28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8" s="20" t="str">
        <f>IFERROR(Table14[[#This Row],[BASE PRICE PER ITEM2]]*Table14[[#This Row],[TOTAL BASE STOCK QUANTITY]],"")</f>
        <v/>
      </c>
      <c r="X288" s="20" t="str">
        <f>IFERROR(Table14[[#This Row],[LAST SALE PRICE PER ITEM]]*Table14[[#This Row],[TOTAL BASE STOCK QUANTITY]], "")</f>
        <v/>
      </c>
      <c r="Y288" s="6" t="str">
        <f>IF(O288="",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8" s="22" t="str">
        <f>IFERROR(Table14[[#This Row],[SALE PRICE PER ITEM]]*Table14[[#This Row],[TOTAL REMAINING STOCK QUANTITY]],"")</f>
        <v/>
      </c>
      <c r="AH288" s="27"/>
    </row>
    <row r="289" spans="2:34" ht="18.600000000000001" thickBot="1" x14ac:dyDescent="0.3">
      <c r="B289" s="34" t="s">
        <v>753</v>
      </c>
      <c r="C289" s="11"/>
      <c r="D289" s="87" t="str">
        <f>IF(Table14[[#This Row],[TOTAL BASE STOCK QUANTITY]]= "", "", IF(Table14[[#This Row],[TOTAL BASE STOCK QUANTITY]] &lt;1,"Out of Stock","Avaliable"))</f>
        <v/>
      </c>
      <c r="E289" s="24"/>
      <c r="F289" s="24"/>
      <c r="G289" s="11"/>
      <c r="H289" s="95"/>
      <c r="I289" s="102"/>
      <c r="J289" s="120"/>
      <c r="K28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89" s="72" t="str">
        <f>IFERROR(IF(NOT(ISBLANK(Table14[[#This Row],[BASE PRICE PER ITEM2]])), Table14[[#This Row],[BASE PRICE PER ITEM2]] + $M$2, ""), "")</f>
        <v/>
      </c>
      <c r="M289" s="115"/>
      <c r="N28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89" s="7"/>
      <c r="P289" s="7"/>
      <c r="Q289" s="7"/>
      <c r="R289" s="7"/>
      <c r="S289" s="7"/>
      <c r="T289" s="7"/>
      <c r="U289" s="7"/>
      <c r="V28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89" s="20" t="str">
        <f>IFERROR(Table14[[#This Row],[BASE PRICE PER ITEM2]]*Table14[[#This Row],[TOTAL BASE STOCK QUANTITY]],"")</f>
        <v/>
      </c>
      <c r="X289" s="20" t="str">
        <f>IFERROR(Table14[[#This Row],[LAST SALE PRICE PER ITEM]]*Table14[[#This Row],[TOTAL BASE STOCK QUANTITY]], "")</f>
        <v/>
      </c>
      <c r="Y289" s="6" t="str">
        <f>IF(O289="",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8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8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8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8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8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8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8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89" s="22" t="str">
        <f>IFERROR(Table14[[#This Row],[SALE PRICE PER ITEM]]*Table14[[#This Row],[TOTAL REMAINING STOCK QUANTITY]],"")</f>
        <v/>
      </c>
      <c r="AH289" s="27"/>
    </row>
    <row r="290" spans="2:34" ht="18.600000000000001" thickBot="1" x14ac:dyDescent="0.3">
      <c r="B290" s="34" t="s">
        <v>754</v>
      </c>
      <c r="C290" s="11"/>
      <c r="D290" s="87" t="str">
        <f>IF(Table14[[#This Row],[TOTAL BASE STOCK QUANTITY]]= "", "", IF(Table14[[#This Row],[TOTAL BASE STOCK QUANTITY]] &lt;1,"Out of Stock","Avaliable"))</f>
        <v/>
      </c>
      <c r="E290" s="24"/>
      <c r="F290" s="24"/>
      <c r="G290" s="11"/>
      <c r="H290" s="95"/>
      <c r="I290" s="102"/>
      <c r="J290" s="120"/>
      <c r="K29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0" s="72" t="str">
        <f>IFERROR(IF(NOT(ISBLANK(Table14[[#This Row],[BASE PRICE PER ITEM2]])), Table14[[#This Row],[BASE PRICE PER ITEM2]] + $M$2, ""), "")</f>
        <v/>
      </c>
      <c r="M290" s="115"/>
      <c r="N29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0" s="7"/>
      <c r="P290" s="7"/>
      <c r="Q290" s="7"/>
      <c r="R290" s="7"/>
      <c r="S290" s="7"/>
      <c r="T290" s="7"/>
      <c r="U290" s="7"/>
      <c r="V29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0" s="20" t="str">
        <f>IFERROR(Table14[[#This Row],[BASE PRICE PER ITEM2]]*Table14[[#This Row],[TOTAL BASE STOCK QUANTITY]],"")</f>
        <v/>
      </c>
      <c r="X290" s="20" t="str">
        <f>IFERROR(Table14[[#This Row],[LAST SALE PRICE PER ITEM]]*Table14[[#This Row],[TOTAL BASE STOCK QUANTITY]], "")</f>
        <v/>
      </c>
      <c r="Y290" s="6" t="str">
        <f>IF(O290="",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0" s="22" t="str">
        <f>IFERROR(Table14[[#This Row],[SALE PRICE PER ITEM]]*Table14[[#This Row],[TOTAL REMAINING STOCK QUANTITY]],"")</f>
        <v/>
      </c>
      <c r="AH290" s="27"/>
    </row>
    <row r="291" spans="2:34" ht="18.600000000000001" thickBot="1" x14ac:dyDescent="0.3">
      <c r="B291" s="34" t="s">
        <v>755</v>
      </c>
      <c r="C291" s="11"/>
      <c r="D291" s="87" t="str">
        <f>IF(Table14[[#This Row],[TOTAL BASE STOCK QUANTITY]]= "", "", IF(Table14[[#This Row],[TOTAL BASE STOCK QUANTITY]] &lt;1,"Out of Stock","Avaliable"))</f>
        <v/>
      </c>
      <c r="E291" s="24"/>
      <c r="F291" s="24"/>
      <c r="G291" s="11"/>
      <c r="H291" s="95"/>
      <c r="I291" s="102"/>
      <c r="J291" s="120"/>
      <c r="K29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1" s="72" t="str">
        <f>IFERROR(IF(NOT(ISBLANK(Table14[[#This Row],[BASE PRICE PER ITEM2]])), Table14[[#This Row],[BASE PRICE PER ITEM2]] + $M$2, ""), "")</f>
        <v/>
      </c>
      <c r="M291" s="115"/>
      <c r="N29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1" s="7"/>
      <c r="P291" s="7"/>
      <c r="Q291" s="7"/>
      <c r="R291" s="7"/>
      <c r="S291" s="7"/>
      <c r="T291" s="7"/>
      <c r="U291" s="7"/>
      <c r="V29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1" s="20" t="str">
        <f>IFERROR(Table14[[#This Row],[BASE PRICE PER ITEM2]]*Table14[[#This Row],[TOTAL BASE STOCK QUANTITY]],"")</f>
        <v/>
      </c>
      <c r="X291" s="20" t="str">
        <f>IFERROR(Table14[[#This Row],[LAST SALE PRICE PER ITEM]]*Table14[[#This Row],[TOTAL BASE STOCK QUANTITY]], "")</f>
        <v/>
      </c>
      <c r="Y291" s="6" t="str">
        <f>IF(O291="",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1" s="22" t="str">
        <f>IFERROR(Table14[[#This Row],[SALE PRICE PER ITEM]]*Table14[[#This Row],[TOTAL REMAINING STOCK QUANTITY]],"")</f>
        <v/>
      </c>
      <c r="AH291" s="27"/>
    </row>
    <row r="292" spans="2:34" ht="18.600000000000001" thickBot="1" x14ac:dyDescent="0.3">
      <c r="B292" s="34" t="s">
        <v>756</v>
      </c>
      <c r="C292" s="11"/>
      <c r="D292" s="87" t="str">
        <f>IF(Table14[[#This Row],[TOTAL BASE STOCK QUANTITY]]= "", "", IF(Table14[[#This Row],[TOTAL BASE STOCK QUANTITY]] &lt;1,"Out of Stock","Avaliable"))</f>
        <v/>
      </c>
      <c r="E292" s="24"/>
      <c r="F292" s="24"/>
      <c r="G292" s="11"/>
      <c r="H292" s="95"/>
      <c r="I292" s="102"/>
      <c r="J292" s="120"/>
      <c r="K29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2" s="72" t="str">
        <f>IFERROR(IF(NOT(ISBLANK(Table14[[#This Row],[BASE PRICE PER ITEM2]])), Table14[[#This Row],[BASE PRICE PER ITEM2]] + $M$2, ""), "")</f>
        <v/>
      </c>
      <c r="M292" s="115"/>
      <c r="N29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2" s="7"/>
      <c r="P292" s="7"/>
      <c r="Q292" s="7"/>
      <c r="R292" s="7"/>
      <c r="S292" s="7"/>
      <c r="T292" s="7"/>
      <c r="U292" s="7"/>
      <c r="V29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2" s="20" t="str">
        <f>IFERROR(Table14[[#This Row],[BASE PRICE PER ITEM2]]*Table14[[#This Row],[TOTAL BASE STOCK QUANTITY]],"")</f>
        <v/>
      </c>
      <c r="X292" s="20" t="str">
        <f>IFERROR(Table14[[#This Row],[LAST SALE PRICE PER ITEM]]*Table14[[#This Row],[TOTAL BASE STOCK QUANTITY]], "")</f>
        <v/>
      </c>
      <c r="Y292" s="6" t="str">
        <f>IF(O292="",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2" s="22" t="str">
        <f>IFERROR(Table14[[#This Row],[SALE PRICE PER ITEM]]*Table14[[#This Row],[TOTAL REMAINING STOCK QUANTITY]],"")</f>
        <v/>
      </c>
      <c r="AH292" s="27"/>
    </row>
    <row r="293" spans="2:34" ht="18.600000000000001" thickBot="1" x14ac:dyDescent="0.3">
      <c r="B293" s="34" t="s">
        <v>757</v>
      </c>
      <c r="C293" s="11"/>
      <c r="D293" s="87" t="str">
        <f>IF(Table14[[#This Row],[TOTAL BASE STOCK QUANTITY]]= "", "", IF(Table14[[#This Row],[TOTAL BASE STOCK QUANTITY]] &lt;1,"Out of Stock","Avaliable"))</f>
        <v/>
      </c>
      <c r="E293" s="24"/>
      <c r="F293" s="24"/>
      <c r="G293" s="11"/>
      <c r="H293" s="95"/>
      <c r="I293" s="102"/>
      <c r="J293" s="120"/>
      <c r="K29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3" s="72" t="str">
        <f>IFERROR(IF(NOT(ISBLANK(Table14[[#This Row],[BASE PRICE PER ITEM2]])), Table14[[#This Row],[BASE PRICE PER ITEM2]] + $M$2, ""), "")</f>
        <v/>
      </c>
      <c r="M293" s="115"/>
      <c r="N29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3" s="7"/>
      <c r="P293" s="7"/>
      <c r="Q293" s="7"/>
      <c r="R293" s="7"/>
      <c r="S293" s="7"/>
      <c r="T293" s="7"/>
      <c r="U293" s="7"/>
      <c r="V29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3" s="20" t="str">
        <f>IFERROR(Table14[[#This Row],[BASE PRICE PER ITEM2]]*Table14[[#This Row],[TOTAL BASE STOCK QUANTITY]],"")</f>
        <v/>
      </c>
      <c r="X293" s="20" t="str">
        <f>IFERROR(Table14[[#This Row],[LAST SALE PRICE PER ITEM]]*Table14[[#This Row],[TOTAL BASE STOCK QUANTITY]], "")</f>
        <v/>
      </c>
      <c r="Y293" s="6" t="str">
        <f>IF(O293="",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3" s="22" t="str">
        <f>IFERROR(Table14[[#This Row],[SALE PRICE PER ITEM]]*Table14[[#This Row],[TOTAL REMAINING STOCK QUANTITY]],"")</f>
        <v/>
      </c>
      <c r="AH293" s="27"/>
    </row>
    <row r="294" spans="2:34" ht="18.600000000000001" thickBot="1" x14ac:dyDescent="0.3">
      <c r="B294" s="34" t="s">
        <v>758</v>
      </c>
      <c r="C294" s="11"/>
      <c r="D294" s="87" t="str">
        <f>IF(Table14[[#This Row],[TOTAL BASE STOCK QUANTITY]]= "", "", IF(Table14[[#This Row],[TOTAL BASE STOCK QUANTITY]] &lt;1,"Out of Stock","Avaliable"))</f>
        <v/>
      </c>
      <c r="E294" s="24"/>
      <c r="F294" s="24"/>
      <c r="G294" s="11"/>
      <c r="H294" s="95"/>
      <c r="I294" s="102"/>
      <c r="J294" s="120"/>
      <c r="K29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4" s="72" t="str">
        <f>IFERROR(IF(NOT(ISBLANK(Table14[[#This Row],[BASE PRICE PER ITEM2]])), Table14[[#This Row],[BASE PRICE PER ITEM2]] + $M$2, ""), "")</f>
        <v/>
      </c>
      <c r="M294" s="115"/>
      <c r="N29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4" s="7"/>
      <c r="P294" s="7"/>
      <c r="Q294" s="7"/>
      <c r="R294" s="7"/>
      <c r="S294" s="7"/>
      <c r="T294" s="7"/>
      <c r="U294" s="7"/>
      <c r="V29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4" s="20" t="str">
        <f>IFERROR(Table14[[#This Row],[BASE PRICE PER ITEM2]]*Table14[[#This Row],[TOTAL BASE STOCK QUANTITY]],"")</f>
        <v/>
      </c>
      <c r="X294" s="20" t="str">
        <f>IFERROR(Table14[[#This Row],[LAST SALE PRICE PER ITEM]]*Table14[[#This Row],[TOTAL BASE STOCK QUANTITY]], "")</f>
        <v/>
      </c>
      <c r="Y294" s="6" t="str">
        <f>IF(O294="",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4" s="22" t="str">
        <f>IFERROR(Table14[[#This Row],[SALE PRICE PER ITEM]]*Table14[[#This Row],[TOTAL REMAINING STOCK QUANTITY]],"")</f>
        <v/>
      </c>
      <c r="AH294" s="27"/>
    </row>
    <row r="295" spans="2:34" ht="18.600000000000001" thickBot="1" x14ac:dyDescent="0.3">
      <c r="B295" s="34" t="s">
        <v>759</v>
      </c>
      <c r="C295" s="11"/>
      <c r="D295" s="87" t="str">
        <f>IF(Table14[[#This Row],[TOTAL BASE STOCK QUANTITY]]= "", "", IF(Table14[[#This Row],[TOTAL BASE STOCK QUANTITY]] &lt;1,"Out of Stock","Avaliable"))</f>
        <v/>
      </c>
      <c r="E295" s="24"/>
      <c r="F295" s="24"/>
      <c r="G295" s="11"/>
      <c r="H295" s="95"/>
      <c r="I295" s="102"/>
      <c r="J295" s="120"/>
      <c r="K29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5" s="72" t="str">
        <f>IFERROR(IF(NOT(ISBLANK(Table14[[#This Row],[BASE PRICE PER ITEM2]])), Table14[[#This Row],[BASE PRICE PER ITEM2]] + $M$2, ""), "")</f>
        <v/>
      </c>
      <c r="M295" s="115"/>
      <c r="N29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5" s="7"/>
      <c r="P295" s="7"/>
      <c r="Q295" s="7"/>
      <c r="R295" s="7"/>
      <c r="S295" s="7"/>
      <c r="T295" s="7"/>
      <c r="U295" s="7"/>
      <c r="V29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5" s="20" t="str">
        <f>IFERROR(Table14[[#This Row],[BASE PRICE PER ITEM2]]*Table14[[#This Row],[TOTAL BASE STOCK QUANTITY]],"")</f>
        <v/>
      </c>
      <c r="X295" s="20" t="str">
        <f>IFERROR(Table14[[#This Row],[LAST SALE PRICE PER ITEM]]*Table14[[#This Row],[TOTAL BASE STOCK QUANTITY]], "")</f>
        <v/>
      </c>
      <c r="Y295" s="6" t="str">
        <f>IF(O295="",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5" s="22" t="str">
        <f>IFERROR(Table14[[#This Row],[SALE PRICE PER ITEM]]*Table14[[#This Row],[TOTAL REMAINING STOCK QUANTITY]],"")</f>
        <v/>
      </c>
      <c r="AH295" s="27"/>
    </row>
    <row r="296" spans="2:34" ht="18.600000000000001" thickBot="1" x14ac:dyDescent="0.3">
      <c r="B296" s="34" t="s">
        <v>760</v>
      </c>
      <c r="C296" s="11"/>
      <c r="D296" s="87" t="str">
        <f>IF(Table14[[#This Row],[TOTAL BASE STOCK QUANTITY]]= "", "", IF(Table14[[#This Row],[TOTAL BASE STOCK QUANTITY]] &lt;1,"Out of Stock","Avaliable"))</f>
        <v/>
      </c>
      <c r="E296" s="24"/>
      <c r="F296" s="24"/>
      <c r="G296" s="11"/>
      <c r="H296" s="95"/>
      <c r="I296" s="102"/>
      <c r="J296" s="120"/>
      <c r="K29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6" s="72" t="str">
        <f>IFERROR(IF(NOT(ISBLANK(Table14[[#This Row],[BASE PRICE PER ITEM2]])), Table14[[#This Row],[BASE PRICE PER ITEM2]] + $M$2, ""), "")</f>
        <v/>
      </c>
      <c r="M296" s="115"/>
      <c r="N29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6" s="7"/>
      <c r="P296" s="7"/>
      <c r="Q296" s="7"/>
      <c r="R296" s="7"/>
      <c r="S296" s="7"/>
      <c r="T296" s="7"/>
      <c r="U296" s="7"/>
      <c r="V29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6" s="20" t="str">
        <f>IFERROR(Table14[[#This Row],[BASE PRICE PER ITEM2]]*Table14[[#This Row],[TOTAL BASE STOCK QUANTITY]],"")</f>
        <v/>
      </c>
      <c r="X296" s="20" t="str">
        <f>IFERROR(Table14[[#This Row],[LAST SALE PRICE PER ITEM]]*Table14[[#This Row],[TOTAL BASE STOCK QUANTITY]], "")</f>
        <v/>
      </c>
      <c r="Y296" s="6" t="str">
        <f>IF(O296="",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6" s="22" t="str">
        <f>IFERROR(Table14[[#This Row],[SALE PRICE PER ITEM]]*Table14[[#This Row],[TOTAL REMAINING STOCK QUANTITY]],"")</f>
        <v/>
      </c>
      <c r="AH296" s="27"/>
    </row>
    <row r="297" spans="2:34" ht="18.600000000000001" thickBot="1" x14ac:dyDescent="0.3">
      <c r="B297" s="34" t="s">
        <v>761</v>
      </c>
      <c r="C297" s="11"/>
      <c r="D297" s="87" t="str">
        <f>IF(Table14[[#This Row],[TOTAL BASE STOCK QUANTITY]]= "", "", IF(Table14[[#This Row],[TOTAL BASE STOCK QUANTITY]] &lt;1,"Out of Stock","Avaliable"))</f>
        <v/>
      </c>
      <c r="E297" s="24"/>
      <c r="F297" s="24"/>
      <c r="G297" s="11"/>
      <c r="H297" s="95"/>
      <c r="I297" s="102"/>
      <c r="J297" s="120"/>
      <c r="K29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7" s="72" t="str">
        <f>IFERROR(IF(NOT(ISBLANK(Table14[[#This Row],[BASE PRICE PER ITEM2]])), Table14[[#This Row],[BASE PRICE PER ITEM2]] + $M$2, ""), "")</f>
        <v/>
      </c>
      <c r="M297" s="115"/>
      <c r="N29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7" s="7"/>
      <c r="P297" s="7"/>
      <c r="Q297" s="7"/>
      <c r="R297" s="7"/>
      <c r="S297" s="7"/>
      <c r="T297" s="7"/>
      <c r="U297" s="7"/>
      <c r="V29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7" s="20" t="str">
        <f>IFERROR(Table14[[#This Row],[BASE PRICE PER ITEM2]]*Table14[[#This Row],[TOTAL BASE STOCK QUANTITY]],"")</f>
        <v/>
      </c>
      <c r="X297" s="20" t="str">
        <f>IFERROR(Table14[[#This Row],[LAST SALE PRICE PER ITEM]]*Table14[[#This Row],[TOTAL BASE STOCK QUANTITY]], "")</f>
        <v/>
      </c>
      <c r="Y297" s="6" t="str">
        <f>IF(O297="",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7" s="22" t="str">
        <f>IFERROR(Table14[[#This Row],[SALE PRICE PER ITEM]]*Table14[[#This Row],[TOTAL REMAINING STOCK QUANTITY]],"")</f>
        <v/>
      </c>
      <c r="AH297" s="27"/>
    </row>
    <row r="298" spans="2:34" ht="18.600000000000001" thickBot="1" x14ac:dyDescent="0.3">
      <c r="B298" s="34" t="s">
        <v>762</v>
      </c>
      <c r="C298" s="11"/>
      <c r="D298" s="87" t="str">
        <f>IF(Table14[[#This Row],[TOTAL BASE STOCK QUANTITY]]= "", "", IF(Table14[[#This Row],[TOTAL BASE STOCK QUANTITY]] &lt;1,"Out of Stock","Avaliable"))</f>
        <v/>
      </c>
      <c r="E298" s="24"/>
      <c r="F298" s="24"/>
      <c r="G298" s="11"/>
      <c r="H298" s="95"/>
      <c r="I298" s="102"/>
      <c r="J298" s="120"/>
      <c r="K29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8" s="72" t="str">
        <f>IFERROR(IF(NOT(ISBLANK(Table14[[#This Row],[BASE PRICE PER ITEM2]])), Table14[[#This Row],[BASE PRICE PER ITEM2]] + $M$2, ""), "")</f>
        <v/>
      </c>
      <c r="M298" s="115"/>
      <c r="N29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8" s="7"/>
      <c r="P298" s="7"/>
      <c r="Q298" s="7"/>
      <c r="R298" s="7"/>
      <c r="S298" s="7"/>
      <c r="T298" s="7"/>
      <c r="U298" s="7"/>
      <c r="V29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8" s="20" t="str">
        <f>IFERROR(Table14[[#This Row],[BASE PRICE PER ITEM2]]*Table14[[#This Row],[TOTAL BASE STOCK QUANTITY]],"")</f>
        <v/>
      </c>
      <c r="X298" s="20" t="str">
        <f>IFERROR(Table14[[#This Row],[LAST SALE PRICE PER ITEM]]*Table14[[#This Row],[TOTAL BASE STOCK QUANTITY]], "")</f>
        <v/>
      </c>
      <c r="Y298" s="6" t="str">
        <f>IF(O298="",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8" s="22" t="str">
        <f>IFERROR(Table14[[#This Row],[SALE PRICE PER ITEM]]*Table14[[#This Row],[TOTAL REMAINING STOCK QUANTITY]],"")</f>
        <v/>
      </c>
      <c r="AH298" s="27"/>
    </row>
    <row r="299" spans="2:34" ht="18.600000000000001" thickBot="1" x14ac:dyDescent="0.3">
      <c r="B299" s="34" t="s">
        <v>763</v>
      </c>
      <c r="C299" s="11"/>
      <c r="D299" s="87" t="str">
        <f>IF(Table14[[#This Row],[TOTAL BASE STOCK QUANTITY]]= "", "", IF(Table14[[#This Row],[TOTAL BASE STOCK QUANTITY]] &lt;1,"Out of Stock","Avaliable"))</f>
        <v/>
      </c>
      <c r="E299" s="24"/>
      <c r="F299" s="24"/>
      <c r="G299" s="11"/>
      <c r="H299" s="95"/>
      <c r="I299" s="102"/>
      <c r="J299" s="120"/>
      <c r="K29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299" s="72" t="str">
        <f>IFERROR(IF(NOT(ISBLANK(Table14[[#This Row],[BASE PRICE PER ITEM2]])), Table14[[#This Row],[BASE PRICE PER ITEM2]] + $M$2, ""), "")</f>
        <v/>
      </c>
      <c r="M299" s="115"/>
      <c r="N29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299" s="7"/>
      <c r="P299" s="7"/>
      <c r="Q299" s="7"/>
      <c r="R299" s="7"/>
      <c r="S299" s="7"/>
      <c r="T299" s="7"/>
      <c r="U299" s="7"/>
      <c r="V29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299" s="20" t="str">
        <f>IFERROR(Table14[[#This Row],[BASE PRICE PER ITEM2]]*Table14[[#This Row],[TOTAL BASE STOCK QUANTITY]],"")</f>
        <v/>
      </c>
      <c r="X299" s="20" t="str">
        <f>IFERROR(Table14[[#This Row],[LAST SALE PRICE PER ITEM]]*Table14[[#This Row],[TOTAL BASE STOCK QUANTITY]], "")</f>
        <v/>
      </c>
      <c r="Y299" s="6" t="str">
        <f>IF(O299="",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29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29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29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29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29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29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29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299" s="22" t="str">
        <f>IFERROR(Table14[[#This Row],[SALE PRICE PER ITEM]]*Table14[[#This Row],[TOTAL REMAINING STOCK QUANTITY]],"")</f>
        <v/>
      </c>
      <c r="AH299" s="27"/>
    </row>
    <row r="300" spans="2:34" ht="18.600000000000001" thickBot="1" x14ac:dyDescent="0.3">
      <c r="B300" s="34" t="s">
        <v>764</v>
      </c>
      <c r="C300" s="11"/>
      <c r="D300" s="87" t="str">
        <f>IF(Table14[[#This Row],[TOTAL BASE STOCK QUANTITY]]= "", "", IF(Table14[[#This Row],[TOTAL BASE STOCK QUANTITY]] &lt;1,"Out of Stock","Avaliable"))</f>
        <v/>
      </c>
      <c r="E300" s="24"/>
      <c r="F300" s="24"/>
      <c r="G300" s="11"/>
      <c r="H300" s="95"/>
      <c r="I300" s="102"/>
      <c r="J300" s="120"/>
      <c r="K30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0" s="72" t="str">
        <f>IFERROR(IF(NOT(ISBLANK(Table14[[#This Row],[BASE PRICE PER ITEM2]])), Table14[[#This Row],[BASE PRICE PER ITEM2]] + $M$2, ""), "")</f>
        <v/>
      </c>
      <c r="M300" s="115"/>
      <c r="N30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0" s="7"/>
      <c r="P300" s="7"/>
      <c r="Q300" s="7"/>
      <c r="R300" s="7"/>
      <c r="S300" s="7"/>
      <c r="T300" s="7"/>
      <c r="U300" s="7"/>
      <c r="V30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0" s="20" t="str">
        <f>IFERROR(Table14[[#This Row],[BASE PRICE PER ITEM2]]*Table14[[#This Row],[TOTAL BASE STOCK QUANTITY]],"")</f>
        <v/>
      </c>
      <c r="X300" s="20" t="str">
        <f>IFERROR(Table14[[#This Row],[LAST SALE PRICE PER ITEM]]*Table14[[#This Row],[TOTAL BASE STOCK QUANTITY]], "")</f>
        <v/>
      </c>
      <c r="Y300" s="6" t="str">
        <f>IF(O300="",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0" s="22" t="str">
        <f>IFERROR(Table14[[#This Row],[SALE PRICE PER ITEM]]*Table14[[#This Row],[TOTAL REMAINING STOCK QUANTITY]],"")</f>
        <v/>
      </c>
      <c r="AH300" s="27"/>
    </row>
    <row r="301" spans="2:34" ht="18.600000000000001" thickBot="1" x14ac:dyDescent="0.3">
      <c r="B301" s="34" t="s">
        <v>765</v>
      </c>
      <c r="C301" s="11"/>
      <c r="D301" s="87" t="str">
        <f>IF(Table14[[#This Row],[TOTAL BASE STOCK QUANTITY]]= "", "", IF(Table14[[#This Row],[TOTAL BASE STOCK QUANTITY]] &lt;1,"Out of Stock","Avaliable"))</f>
        <v/>
      </c>
      <c r="E301" s="24"/>
      <c r="F301" s="24"/>
      <c r="G301" s="11"/>
      <c r="H301" s="95"/>
      <c r="I301" s="102"/>
      <c r="J301" s="120"/>
      <c r="K30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1" s="72" t="str">
        <f>IFERROR(IF(NOT(ISBLANK(Table14[[#This Row],[BASE PRICE PER ITEM2]])), Table14[[#This Row],[BASE PRICE PER ITEM2]] + $M$2, ""), "")</f>
        <v/>
      </c>
      <c r="M301" s="115"/>
      <c r="N30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1" s="7"/>
      <c r="P301" s="7"/>
      <c r="Q301" s="7"/>
      <c r="R301" s="7"/>
      <c r="S301" s="7"/>
      <c r="T301" s="7"/>
      <c r="U301" s="7"/>
      <c r="V30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1" s="20" t="str">
        <f>IFERROR(Table14[[#This Row],[BASE PRICE PER ITEM2]]*Table14[[#This Row],[TOTAL BASE STOCK QUANTITY]],"")</f>
        <v/>
      </c>
      <c r="X301" s="20" t="str">
        <f>IFERROR(Table14[[#This Row],[LAST SALE PRICE PER ITEM]]*Table14[[#This Row],[TOTAL BASE STOCK QUANTITY]], "")</f>
        <v/>
      </c>
      <c r="Y301" s="6" t="str">
        <f>IF(O301="",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1" s="22" t="str">
        <f>IFERROR(Table14[[#This Row],[SALE PRICE PER ITEM]]*Table14[[#This Row],[TOTAL REMAINING STOCK QUANTITY]],"")</f>
        <v/>
      </c>
      <c r="AH301" s="27"/>
    </row>
    <row r="302" spans="2:34" ht="18.600000000000001" thickBot="1" x14ac:dyDescent="0.3">
      <c r="B302" s="34" t="s">
        <v>766</v>
      </c>
      <c r="C302" s="11"/>
      <c r="D302" s="87" t="str">
        <f>IF(Table14[[#This Row],[TOTAL BASE STOCK QUANTITY]]= "", "", IF(Table14[[#This Row],[TOTAL BASE STOCK QUANTITY]] &lt;1,"Out of Stock","Avaliable"))</f>
        <v/>
      </c>
      <c r="E302" s="24"/>
      <c r="F302" s="24"/>
      <c r="G302" s="11"/>
      <c r="H302" s="95"/>
      <c r="I302" s="102"/>
      <c r="J302" s="120"/>
      <c r="K30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2" s="72" t="str">
        <f>IFERROR(IF(NOT(ISBLANK(Table14[[#This Row],[BASE PRICE PER ITEM2]])), Table14[[#This Row],[BASE PRICE PER ITEM2]] + $M$2, ""), "")</f>
        <v/>
      </c>
      <c r="M302" s="115"/>
      <c r="N30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2" s="7"/>
      <c r="P302" s="7"/>
      <c r="Q302" s="7"/>
      <c r="R302" s="7"/>
      <c r="S302" s="7"/>
      <c r="T302" s="7"/>
      <c r="U302" s="7"/>
      <c r="V30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2" s="20" t="str">
        <f>IFERROR(Table14[[#This Row],[BASE PRICE PER ITEM2]]*Table14[[#This Row],[TOTAL BASE STOCK QUANTITY]],"")</f>
        <v/>
      </c>
      <c r="X302" s="20" t="str">
        <f>IFERROR(Table14[[#This Row],[LAST SALE PRICE PER ITEM]]*Table14[[#This Row],[TOTAL BASE STOCK QUANTITY]], "")</f>
        <v/>
      </c>
      <c r="Y302" s="6" t="str">
        <f>IF(O302="",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2" s="22" t="str">
        <f>IFERROR(Table14[[#This Row],[SALE PRICE PER ITEM]]*Table14[[#This Row],[TOTAL REMAINING STOCK QUANTITY]],"")</f>
        <v/>
      </c>
      <c r="AH302" s="27"/>
    </row>
    <row r="303" spans="2:34" ht="18.600000000000001" thickBot="1" x14ac:dyDescent="0.3">
      <c r="B303" s="34" t="s">
        <v>767</v>
      </c>
      <c r="C303" s="11"/>
      <c r="D303" s="87" t="str">
        <f>IF(Table14[[#This Row],[TOTAL BASE STOCK QUANTITY]]= "", "", IF(Table14[[#This Row],[TOTAL BASE STOCK QUANTITY]] &lt;1,"Out of Stock","Avaliable"))</f>
        <v/>
      </c>
      <c r="E303" s="24"/>
      <c r="F303" s="24"/>
      <c r="G303" s="11"/>
      <c r="H303" s="95"/>
      <c r="I303" s="102"/>
      <c r="J303" s="120"/>
      <c r="K30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3" s="72" t="str">
        <f>IFERROR(IF(NOT(ISBLANK(Table14[[#This Row],[BASE PRICE PER ITEM2]])), Table14[[#This Row],[BASE PRICE PER ITEM2]] + $M$2, ""), "")</f>
        <v/>
      </c>
      <c r="M303" s="115"/>
      <c r="N30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3" s="7"/>
      <c r="P303" s="7"/>
      <c r="Q303" s="7"/>
      <c r="R303" s="7"/>
      <c r="S303" s="7"/>
      <c r="T303" s="7"/>
      <c r="U303" s="7"/>
      <c r="V30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3" s="20" t="str">
        <f>IFERROR(Table14[[#This Row],[BASE PRICE PER ITEM2]]*Table14[[#This Row],[TOTAL BASE STOCK QUANTITY]],"")</f>
        <v/>
      </c>
      <c r="X303" s="20" t="str">
        <f>IFERROR(Table14[[#This Row],[LAST SALE PRICE PER ITEM]]*Table14[[#This Row],[TOTAL BASE STOCK QUANTITY]], "")</f>
        <v/>
      </c>
      <c r="Y303" s="6" t="str">
        <f>IF(O303="",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3" s="22" t="str">
        <f>IFERROR(Table14[[#This Row],[SALE PRICE PER ITEM]]*Table14[[#This Row],[TOTAL REMAINING STOCK QUANTITY]],"")</f>
        <v/>
      </c>
      <c r="AH303" s="27"/>
    </row>
    <row r="304" spans="2:34" ht="18.600000000000001" thickBot="1" x14ac:dyDescent="0.3">
      <c r="B304" s="34" t="s">
        <v>768</v>
      </c>
      <c r="C304" s="11"/>
      <c r="D304" s="87" t="str">
        <f>IF(Table14[[#This Row],[TOTAL BASE STOCK QUANTITY]]= "", "", IF(Table14[[#This Row],[TOTAL BASE STOCK QUANTITY]] &lt;1,"Out of Stock","Avaliable"))</f>
        <v/>
      </c>
      <c r="E304" s="24"/>
      <c r="F304" s="24"/>
      <c r="G304" s="11"/>
      <c r="H304" s="95"/>
      <c r="I304" s="102"/>
      <c r="J304" s="120"/>
      <c r="K30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4" s="72" t="str">
        <f>IFERROR(IF(NOT(ISBLANK(Table14[[#This Row],[BASE PRICE PER ITEM2]])), Table14[[#This Row],[BASE PRICE PER ITEM2]] + $M$2, ""), "")</f>
        <v/>
      </c>
      <c r="M304" s="115"/>
      <c r="N30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4" s="7"/>
      <c r="P304" s="7"/>
      <c r="Q304" s="7"/>
      <c r="R304" s="7"/>
      <c r="S304" s="7"/>
      <c r="T304" s="7"/>
      <c r="U304" s="7"/>
      <c r="V30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4" s="20" t="str">
        <f>IFERROR(Table14[[#This Row],[BASE PRICE PER ITEM2]]*Table14[[#This Row],[TOTAL BASE STOCK QUANTITY]],"")</f>
        <v/>
      </c>
      <c r="X304" s="20" t="str">
        <f>IFERROR(Table14[[#This Row],[LAST SALE PRICE PER ITEM]]*Table14[[#This Row],[TOTAL BASE STOCK QUANTITY]], "")</f>
        <v/>
      </c>
      <c r="Y304" s="6" t="str">
        <f>IF(O304="",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4" s="22" t="str">
        <f>IFERROR(Table14[[#This Row],[SALE PRICE PER ITEM]]*Table14[[#This Row],[TOTAL REMAINING STOCK QUANTITY]],"")</f>
        <v/>
      </c>
      <c r="AH304" s="27"/>
    </row>
    <row r="305" spans="2:34" ht="18.600000000000001" thickBot="1" x14ac:dyDescent="0.3">
      <c r="B305" s="34" t="s">
        <v>769</v>
      </c>
      <c r="C305" s="11"/>
      <c r="D305" s="87" t="str">
        <f>IF(Table14[[#This Row],[TOTAL BASE STOCK QUANTITY]]= "", "", IF(Table14[[#This Row],[TOTAL BASE STOCK QUANTITY]] &lt;1,"Out of Stock","Avaliable"))</f>
        <v/>
      </c>
      <c r="E305" s="24"/>
      <c r="F305" s="24"/>
      <c r="G305" s="11"/>
      <c r="H305" s="95"/>
      <c r="I305" s="102"/>
      <c r="J305" s="120"/>
      <c r="K30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5" s="72" t="str">
        <f>IFERROR(IF(NOT(ISBLANK(Table14[[#This Row],[BASE PRICE PER ITEM2]])), Table14[[#This Row],[BASE PRICE PER ITEM2]] + $M$2, ""), "")</f>
        <v/>
      </c>
      <c r="M305" s="115"/>
      <c r="N30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5" s="7"/>
      <c r="P305" s="7"/>
      <c r="Q305" s="7"/>
      <c r="R305" s="7"/>
      <c r="S305" s="7"/>
      <c r="T305" s="7"/>
      <c r="U305" s="7"/>
      <c r="V30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5" s="20" t="str">
        <f>IFERROR(Table14[[#This Row],[BASE PRICE PER ITEM2]]*Table14[[#This Row],[TOTAL BASE STOCK QUANTITY]],"")</f>
        <v/>
      </c>
      <c r="X305" s="20" t="str">
        <f>IFERROR(Table14[[#This Row],[LAST SALE PRICE PER ITEM]]*Table14[[#This Row],[TOTAL BASE STOCK QUANTITY]], "")</f>
        <v/>
      </c>
      <c r="Y305" s="6" t="str">
        <f>IF(O305="",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5" s="22" t="str">
        <f>IFERROR(Table14[[#This Row],[SALE PRICE PER ITEM]]*Table14[[#This Row],[TOTAL REMAINING STOCK QUANTITY]],"")</f>
        <v/>
      </c>
      <c r="AH305" s="27"/>
    </row>
    <row r="306" spans="2:34" ht="18.600000000000001" thickBot="1" x14ac:dyDescent="0.3">
      <c r="B306" s="34" t="s">
        <v>770</v>
      </c>
      <c r="C306" s="11"/>
      <c r="D306" s="87" t="str">
        <f>IF(Table14[[#This Row],[TOTAL BASE STOCK QUANTITY]]= "", "", IF(Table14[[#This Row],[TOTAL BASE STOCK QUANTITY]] &lt;1,"Out of Stock","Avaliable"))</f>
        <v/>
      </c>
      <c r="E306" s="24"/>
      <c r="F306" s="24"/>
      <c r="G306" s="11"/>
      <c r="H306" s="95"/>
      <c r="I306" s="102"/>
      <c r="J306" s="120"/>
      <c r="K30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6" s="72" t="str">
        <f>IFERROR(IF(NOT(ISBLANK(Table14[[#This Row],[BASE PRICE PER ITEM2]])), Table14[[#This Row],[BASE PRICE PER ITEM2]] + $M$2, ""), "")</f>
        <v/>
      </c>
      <c r="M306" s="115"/>
      <c r="N30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6" s="7"/>
      <c r="P306" s="7"/>
      <c r="Q306" s="7"/>
      <c r="R306" s="7"/>
      <c r="S306" s="7"/>
      <c r="T306" s="7"/>
      <c r="U306" s="7"/>
      <c r="V30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6" s="20" t="str">
        <f>IFERROR(Table14[[#This Row],[BASE PRICE PER ITEM2]]*Table14[[#This Row],[TOTAL BASE STOCK QUANTITY]],"")</f>
        <v/>
      </c>
      <c r="X306" s="20" t="str">
        <f>IFERROR(Table14[[#This Row],[LAST SALE PRICE PER ITEM]]*Table14[[#This Row],[TOTAL BASE STOCK QUANTITY]], "")</f>
        <v/>
      </c>
      <c r="Y306" s="6" t="str">
        <f>IF(O306="",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6" s="22" t="str">
        <f>IFERROR(Table14[[#This Row],[SALE PRICE PER ITEM]]*Table14[[#This Row],[TOTAL REMAINING STOCK QUANTITY]],"")</f>
        <v/>
      </c>
      <c r="AH306" s="27"/>
    </row>
    <row r="307" spans="2:34" ht="18.600000000000001" thickBot="1" x14ac:dyDescent="0.3">
      <c r="B307" s="34" t="s">
        <v>771</v>
      </c>
      <c r="C307" s="11"/>
      <c r="D307" s="87" t="str">
        <f>IF(Table14[[#This Row],[TOTAL BASE STOCK QUANTITY]]= "", "", IF(Table14[[#This Row],[TOTAL BASE STOCK QUANTITY]] &lt;1,"Out of Stock","Avaliable"))</f>
        <v/>
      </c>
      <c r="E307" s="24"/>
      <c r="F307" s="24"/>
      <c r="G307" s="11"/>
      <c r="H307" s="95"/>
      <c r="I307" s="102"/>
      <c r="J307" s="120"/>
      <c r="K30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7" s="72" t="str">
        <f>IFERROR(IF(NOT(ISBLANK(Table14[[#This Row],[BASE PRICE PER ITEM2]])), Table14[[#This Row],[BASE PRICE PER ITEM2]] + $M$2, ""), "")</f>
        <v/>
      </c>
      <c r="M307" s="115"/>
      <c r="N30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7" s="7"/>
      <c r="P307" s="7"/>
      <c r="Q307" s="7"/>
      <c r="R307" s="7"/>
      <c r="S307" s="7"/>
      <c r="T307" s="7"/>
      <c r="U307" s="7"/>
      <c r="V30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7" s="20" t="str">
        <f>IFERROR(Table14[[#This Row],[BASE PRICE PER ITEM2]]*Table14[[#This Row],[TOTAL BASE STOCK QUANTITY]],"")</f>
        <v/>
      </c>
      <c r="X307" s="20" t="str">
        <f>IFERROR(Table14[[#This Row],[LAST SALE PRICE PER ITEM]]*Table14[[#This Row],[TOTAL BASE STOCK QUANTITY]], "")</f>
        <v/>
      </c>
      <c r="Y307" s="6" t="str">
        <f>IF(O307="",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7" s="22" t="str">
        <f>IFERROR(Table14[[#This Row],[SALE PRICE PER ITEM]]*Table14[[#This Row],[TOTAL REMAINING STOCK QUANTITY]],"")</f>
        <v/>
      </c>
      <c r="AH307" s="27"/>
    </row>
    <row r="308" spans="2:34" ht="18.600000000000001" thickBot="1" x14ac:dyDescent="0.3">
      <c r="B308" s="34" t="s">
        <v>772</v>
      </c>
      <c r="C308" s="11"/>
      <c r="D308" s="87" t="str">
        <f>IF(Table14[[#This Row],[TOTAL BASE STOCK QUANTITY]]= "", "", IF(Table14[[#This Row],[TOTAL BASE STOCK QUANTITY]] &lt;1,"Out of Stock","Avaliable"))</f>
        <v/>
      </c>
      <c r="E308" s="24"/>
      <c r="F308" s="24"/>
      <c r="G308" s="11"/>
      <c r="H308" s="95"/>
      <c r="I308" s="102"/>
      <c r="J308" s="120"/>
      <c r="K30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8" s="72" t="str">
        <f>IFERROR(IF(NOT(ISBLANK(Table14[[#This Row],[BASE PRICE PER ITEM2]])), Table14[[#This Row],[BASE PRICE PER ITEM2]] + $M$2, ""), "")</f>
        <v/>
      </c>
      <c r="M308" s="115"/>
      <c r="N30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8" s="7"/>
      <c r="P308" s="7"/>
      <c r="Q308" s="7"/>
      <c r="R308" s="7"/>
      <c r="S308" s="7"/>
      <c r="T308" s="7"/>
      <c r="U308" s="7"/>
      <c r="V30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8" s="20" t="str">
        <f>IFERROR(Table14[[#This Row],[BASE PRICE PER ITEM2]]*Table14[[#This Row],[TOTAL BASE STOCK QUANTITY]],"")</f>
        <v/>
      </c>
      <c r="X308" s="20" t="str">
        <f>IFERROR(Table14[[#This Row],[LAST SALE PRICE PER ITEM]]*Table14[[#This Row],[TOTAL BASE STOCK QUANTITY]], "")</f>
        <v/>
      </c>
      <c r="Y308" s="6" t="str">
        <f>IF(O308="",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8" s="22" t="str">
        <f>IFERROR(Table14[[#This Row],[SALE PRICE PER ITEM]]*Table14[[#This Row],[TOTAL REMAINING STOCK QUANTITY]],"")</f>
        <v/>
      </c>
      <c r="AH308" s="27"/>
    </row>
    <row r="309" spans="2:34" ht="18.600000000000001" thickBot="1" x14ac:dyDescent="0.3">
      <c r="B309" s="34" t="s">
        <v>773</v>
      </c>
      <c r="C309" s="11"/>
      <c r="D309" s="87" t="str">
        <f>IF(Table14[[#This Row],[TOTAL BASE STOCK QUANTITY]]= "", "", IF(Table14[[#This Row],[TOTAL BASE STOCK QUANTITY]] &lt;1,"Out of Stock","Avaliable"))</f>
        <v/>
      </c>
      <c r="E309" s="24"/>
      <c r="F309" s="24"/>
      <c r="G309" s="11"/>
      <c r="H309" s="95"/>
      <c r="I309" s="102"/>
      <c r="J309" s="120"/>
      <c r="K30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09" s="72" t="str">
        <f>IFERROR(IF(NOT(ISBLANK(Table14[[#This Row],[BASE PRICE PER ITEM2]])), Table14[[#This Row],[BASE PRICE PER ITEM2]] + $M$2, ""), "")</f>
        <v/>
      </c>
      <c r="M309" s="115"/>
      <c r="N30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09" s="7"/>
      <c r="P309" s="7"/>
      <c r="Q309" s="7"/>
      <c r="R309" s="7"/>
      <c r="S309" s="7"/>
      <c r="T309" s="7"/>
      <c r="U309" s="7"/>
      <c r="V30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09" s="20" t="str">
        <f>IFERROR(Table14[[#This Row],[BASE PRICE PER ITEM2]]*Table14[[#This Row],[TOTAL BASE STOCK QUANTITY]],"")</f>
        <v/>
      </c>
      <c r="X309" s="20" t="str">
        <f>IFERROR(Table14[[#This Row],[LAST SALE PRICE PER ITEM]]*Table14[[#This Row],[TOTAL BASE STOCK QUANTITY]], "")</f>
        <v/>
      </c>
      <c r="Y309" s="6" t="str">
        <f>IF(O309="",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0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0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0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0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0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0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0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09" s="22" t="str">
        <f>IFERROR(Table14[[#This Row],[SALE PRICE PER ITEM]]*Table14[[#This Row],[TOTAL REMAINING STOCK QUANTITY]],"")</f>
        <v/>
      </c>
      <c r="AH309" s="27"/>
    </row>
    <row r="310" spans="2:34" ht="18.600000000000001" thickBot="1" x14ac:dyDescent="0.3">
      <c r="B310" s="34" t="s">
        <v>774</v>
      </c>
      <c r="C310" s="11"/>
      <c r="D310" s="87" t="str">
        <f>IF(Table14[[#This Row],[TOTAL BASE STOCK QUANTITY]]= "", "", IF(Table14[[#This Row],[TOTAL BASE STOCK QUANTITY]] &lt;1,"Out of Stock","Avaliable"))</f>
        <v/>
      </c>
      <c r="E310" s="24"/>
      <c r="F310" s="24"/>
      <c r="G310" s="11"/>
      <c r="H310" s="95"/>
      <c r="I310" s="102"/>
      <c r="J310" s="120"/>
      <c r="K31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0" s="72" t="str">
        <f>IFERROR(IF(NOT(ISBLANK(Table14[[#This Row],[BASE PRICE PER ITEM2]])), Table14[[#This Row],[BASE PRICE PER ITEM2]] + $M$2, ""), "")</f>
        <v/>
      </c>
      <c r="M310" s="115"/>
      <c r="N31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0" s="7"/>
      <c r="P310" s="7"/>
      <c r="Q310" s="7"/>
      <c r="R310" s="7"/>
      <c r="S310" s="7"/>
      <c r="T310" s="7"/>
      <c r="U310" s="7"/>
      <c r="V31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0" s="20" t="str">
        <f>IFERROR(Table14[[#This Row],[BASE PRICE PER ITEM2]]*Table14[[#This Row],[TOTAL BASE STOCK QUANTITY]],"")</f>
        <v/>
      </c>
      <c r="X310" s="20" t="str">
        <f>IFERROR(Table14[[#This Row],[LAST SALE PRICE PER ITEM]]*Table14[[#This Row],[TOTAL BASE STOCK QUANTITY]], "")</f>
        <v/>
      </c>
      <c r="Y310" s="6" t="str">
        <f>IF(O310="",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0" s="22" t="str">
        <f>IFERROR(Table14[[#This Row],[SALE PRICE PER ITEM]]*Table14[[#This Row],[TOTAL REMAINING STOCK QUANTITY]],"")</f>
        <v/>
      </c>
      <c r="AH310" s="27"/>
    </row>
    <row r="311" spans="2:34" ht="18.600000000000001" thickBot="1" x14ac:dyDescent="0.3">
      <c r="B311" s="34" t="s">
        <v>775</v>
      </c>
      <c r="C311" s="11"/>
      <c r="D311" s="87" t="str">
        <f>IF(Table14[[#This Row],[TOTAL BASE STOCK QUANTITY]]= "", "", IF(Table14[[#This Row],[TOTAL BASE STOCK QUANTITY]] &lt;1,"Out of Stock","Avaliable"))</f>
        <v/>
      </c>
      <c r="E311" s="24"/>
      <c r="F311" s="24"/>
      <c r="G311" s="11"/>
      <c r="H311" s="95"/>
      <c r="I311" s="102"/>
      <c r="J311" s="120"/>
      <c r="K31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1" s="72" t="str">
        <f>IFERROR(IF(NOT(ISBLANK(Table14[[#This Row],[BASE PRICE PER ITEM2]])), Table14[[#This Row],[BASE PRICE PER ITEM2]] + $M$2, ""), "")</f>
        <v/>
      </c>
      <c r="M311" s="115"/>
      <c r="N31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1" s="7"/>
      <c r="P311" s="7"/>
      <c r="Q311" s="7"/>
      <c r="R311" s="7"/>
      <c r="S311" s="7"/>
      <c r="T311" s="7"/>
      <c r="U311" s="7"/>
      <c r="V31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1" s="20" t="str">
        <f>IFERROR(Table14[[#This Row],[BASE PRICE PER ITEM2]]*Table14[[#This Row],[TOTAL BASE STOCK QUANTITY]],"")</f>
        <v/>
      </c>
      <c r="X311" s="20" t="str">
        <f>IFERROR(Table14[[#This Row],[LAST SALE PRICE PER ITEM]]*Table14[[#This Row],[TOTAL BASE STOCK QUANTITY]], "")</f>
        <v/>
      </c>
      <c r="Y311" s="6" t="str">
        <f>IF(O311="",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1" s="22" t="str">
        <f>IFERROR(Table14[[#This Row],[SALE PRICE PER ITEM]]*Table14[[#This Row],[TOTAL REMAINING STOCK QUANTITY]],"")</f>
        <v/>
      </c>
      <c r="AH311" s="27"/>
    </row>
    <row r="312" spans="2:34" ht="18.600000000000001" thickBot="1" x14ac:dyDescent="0.3">
      <c r="B312" s="34" t="s">
        <v>776</v>
      </c>
      <c r="C312" s="11"/>
      <c r="D312" s="87" t="str">
        <f>IF(Table14[[#This Row],[TOTAL BASE STOCK QUANTITY]]= "", "", IF(Table14[[#This Row],[TOTAL BASE STOCK QUANTITY]] &lt;1,"Out of Stock","Avaliable"))</f>
        <v/>
      </c>
      <c r="E312" s="24"/>
      <c r="F312" s="24"/>
      <c r="G312" s="11"/>
      <c r="H312" s="95"/>
      <c r="I312" s="102"/>
      <c r="J312" s="120"/>
      <c r="K31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2" s="72" t="str">
        <f>IFERROR(IF(NOT(ISBLANK(Table14[[#This Row],[BASE PRICE PER ITEM2]])), Table14[[#This Row],[BASE PRICE PER ITEM2]] + $M$2, ""), "")</f>
        <v/>
      </c>
      <c r="M312" s="115"/>
      <c r="N31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2" s="7"/>
      <c r="P312" s="7"/>
      <c r="Q312" s="7"/>
      <c r="R312" s="7"/>
      <c r="S312" s="7"/>
      <c r="T312" s="7"/>
      <c r="U312" s="7"/>
      <c r="V31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2" s="20" t="str">
        <f>IFERROR(Table14[[#This Row],[BASE PRICE PER ITEM2]]*Table14[[#This Row],[TOTAL BASE STOCK QUANTITY]],"")</f>
        <v/>
      </c>
      <c r="X312" s="20" t="str">
        <f>IFERROR(Table14[[#This Row],[LAST SALE PRICE PER ITEM]]*Table14[[#This Row],[TOTAL BASE STOCK QUANTITY]], "")</f>
        <v/>
      </c>
      <c r="Y312" s="6" t="str">
        <f>IF(O312="",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2" s="22" t="str">
        <f>IFERROR(Table14[[#This Row],[SALE PRICE PER ITEM]]*Table14[[#This Row],[TOTAL REMAINING STOCK QUANTITY]],"")</f>
        <v/>
      </c>
      <c r="AH312" s="27"/>
    </row>
    <row r="313" spans="2:34" ht="18.600000000000001" thickBot="1" x14ac:dyDescent="0.3">
      <c r="B313" s="34" t="s">
        <v>777</v>
      </c>
      <c r="C313" s="11"/>
      <c r="D313" s="87" t="str">
        <f>IF(Table14[[#This Row],[TOTAL BASE STOCK QUANTITY]]= "", "", IF(Table14[[#This Row],[TOTAL BASE STOCK QUANTITY]] &lt;1,"Out of Stock","Avaliable"))</f>
        <v/>
      </c>
      <c r="E313" s="24"/>
      <c r="F313" s="24"/>
      <c r="G313" s="11"/>
      <c r="H313" s="95"/>
      <c r="I313" s="102"/>
      <c r="J313" s="120"/>
      <c r="K31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3" s="72" t="str">
        <f>IFERROR(IF(NOT(ISBLANK(Table14[[#This Row],[BASE PRICE PER ITEM2]])), Table14[[#This Row],[BASE PRICE PER ITEM2]] + $M$2, ""), "")</f>
        <v/>
      </c>
      <c r="M313" s="115"/>
      <c r="N31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3" s="7"/>
      <c r="P313" s="7"/>
      <c r="Q313" s="7"/>
      <c r="R313" s="7"/>
      <c r="S313" s="7"/>
      <c r="T313" s="7"/>
      <c r="U313" s="7"/>
      <c r="V31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3" s="20" t="str">
        <f>IFERROR(Table14[[#This Row],[BASE PRICE PER ITEM2]]*Table14[[#This Row],[TOTAL BASE STOCK QUANTITY]],"")</f>
        <v/>
      </c>
      <c r="X313" s="20" t="str">
        <f>IFERROR(Table14[[#This Row],[LAST SALE PRICE PER ITEM]]*Table14[[#This Row],[TOTAL BASE STOCK QUANTITY]], "")</f>
        <v/>
      </c>
      <c r="Y313" s="6" t="str">
        <f>IF(O313="",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3" s="22" t="str">
        <f>IFERROR(Table14[[#This Row],[SALE PRICE PER ITEM]]*Table14[[#This Row],[TOTAL REMAINING STOCK QUANTITY]],"")</f>
        <v/>
      </c>
      <c r="AH313" s="27"/>
    </row>
    <row r="314" spans="2:34" ht="18.600000000000001" thickBot="1" x14ac:dyDescent="0.3">
      <c r="B314" s="34" t="s">
        <v>778</v>
      </c>
      <c r="C314" s="11"/>
      <c r="D314" s="87" t="str">
        <f>IF(Table14[[#This Row],[TOTAL BASE STOCK QUANTITY]]= "", "", IF(Table14[[#This Row],[TOTAL BASE STOCK QUANTITY]] &lt;1,"Out of Stock","Avaliable"))</f>
        <v/>
      </c>
      <c r="E314" s="24"/>
      <c r="F314" s="24"/>
      <c r="G314" s="11"/>
      <c r="H314" s="95"/>
      <c r="I314" s="102"/>
      <c r="J314" s="120"/>
      <c r="K31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4" s="72" t="str">
        <f>IFERROR(IF(NOT(ISBLANK(Table14[[#This Row],[BASE PRICE PER ITEM2]])), Table14[[#This Row],[BASE PRICE PER ITEM2]] + $M$2, ""), "")</f>
        <v/>
      </c>
      <c r="M314" s="115"/>
      <c r="N31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4" s="7"/>
      <c r="P314" s="7"/>
      <c r="Q314" s="7"/>
      <c r="R314" s="7"/>
      <c r="S314" s="7"/>
      <c r="T314" s="7"/>
      <c r="U314" s="7"/>
      <c r="V31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4" s="20" t="str">
        <f>IFERROR(Table14[[#This Row],[BASE PRICE PER ITEM2]]*Table14[[#This Row],[TOTAL BASE STOCK QUANTITY]],"")</f>
        <v/>
      </c>
      <c r="X314" s="20" t="str">
        <f>IFERROR(Table14[[#This Row],[LAST SALE PRICE PER ITEM]]*Table14[[#This Row],[TOTAL BASE STOCK QUANTITY]], "")</f>
        <v/>
      </c>
      <c r="Y314" s="6" t="str">
        <f>IF(O314="",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4" s="22" t="str">
        <f>IFERROR(Table14[[#This Row],[SALE PRICE PER ITEM]]*Table14[[#This Row],[TOTAL REMAINING STOCK QUANTITY]],"")</f>
        <v/>
      </c>
      <c r="AH314" s="27"/>
    </row>
    <row r="315" spans="2:34" ht="18.600000000000001" thickBot="1" x14ac:dyDescent="0.3">
      <c r="B315" s="34" t="s">
        <v>779</v>
      </c>
      <c r="C315" s="11"/>
      <c r="D315" s="87" t="str">
        <f>IF(Table14[[#This Row],[TOTAL BASE STOCK QUANTITY]]= "", "", IF(Table14[[#This Row],[TOTAL BASE STOCK QUANTITY]] &lt;1,"Out of Stock","Avaliable"))</f>
        <v/>
      </c>
      <c r="E315" s="24"/>
      <c r="F315" s="24"/>
      <c r="G315" s="11"/>
      <c r="H315" s="95"/>
      <c r="I315" s="102"/>
      <c r="J315" s="120"/>
      <c r="K31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5" s="72" t="str">
        <f>IFERROR(IF(NOT(ISBLANK(Table14[[#This Row],[BASE PRICE PER ITEM2]])), Table14[[#This Row],[BASE PRICE PER ITEM2]] + $M$2, ""), "")</f>
        <v/>
      </c>
      <c r="M315" s="115"/>
      <c r="N31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5" s="7"/>
      <c r="P315" s="7"/>
      <c r="Q315" s="7"/>
      <c r="R315" s="7"/>
      <c r="S315" s="7"/>
      <c r="T315" s="7"/>
      <c r="U315" s="7"/>
      <c r="V31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5" s="20" t="str">
        <f>IFERROR(Table14[[#This Row],[BASE PRICE PER ITEM2]]*Table14[[#This Row],[TOTAL BASE STOCK QUANTITY]],"")</f>
        <v/>
      </c>
      <c r="X315" s="20" t="str">
        <f>IFERROR(Table14[[#This Row],[LAST SALE PRICE PER ITEM]]*Table14[[#This Row],[TOTAL BASE STOCK QUANTITY]], "")</f>
        <v/>
      </c>
      <c r="Y315" s="6" t="str">
        <f>IF(O315="",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5" s="22" t="str">
        <f>IFERROR(Table14[[#This Row],[SALE PRICE PER ITEM]]*Table14[[#This Row],[TOTAL REMAINING STOCK QUANTITY]],"")</f>
        <v/>
      </c>
      <c r="AH315" s="27"/>
    </row>
    <row r="316" spans="2:34" ht="18.600000000000001" thickBot="1" x14ac:dyDescent="0.3">
      <c r="B316" s="34" t="s">
        <v>780</v>
      </c>
      <c r="C316" s="11"/>
      <c r="D316" s="87" t="str">
        <f>IF(Table14[[#This Row],[TOTAL BASE STOCK QUANTITY]]= "", "", IF(Table14[[#This Row],[TOTAL BASE STOCK QUANTITY]] &lt;1,"Out of Stock","Avaliable"))</f>
        <v/>
      </c>
      <c r="E316" s="24"/>
      <c r="F316" s="24"/>
      <c r="G316" s="11"/>
      <c r="H316" s="95"/>
      <c r="I316" s="102"/>
      <c r="J316" s="120"/>
      <c r="K31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6" s="72" t="str">
        <f>IFERROR(IF(NOT(ISBLANK(Table14[[#This Row],[BASE PRICE PER ITEM2]])), Table14[[#This Row],[BASE PRICE PER ITEM2]] + $M$2, ""), "")</f>
        <v/>
      </c>
      <c r="M316" s="115"/>
      <c r="N31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6" s="7"/>
      <c r="P316" s="7"/>
      <c r="Q316" s="7"/>
      <c r="R316" s="7"/>
      <c r="S316" s="7"/>
      <c r="T316" s="7"/>
      <c r="U316" s="7"/>
      <c r="V31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6" s="20" t="str">
        <f>IFERROR(Table14[[#This Row],[BASE PRICE PER ITEM2]]*Table14[[#This Row],[TOTAL BASE STOCK QUANTITY]],"")</f>
        <v/>
      </c>
      <c r="X316" s="20" t="str">
        <f>IFERROR(Table14[[#This Row],[LAST SALE PRICE PER ITEM]]*Table14[[#This Row],[TOTAL BASE STOCK QUANTITY]], "")</f>
        <v/>
      </c>
      <c r="Y316" s="6" t="str">
        <f>IF(O316="",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6" s="22" t="str">
        <f>IFERROR(Table14[[#This Row],[SALE PRICE PER ITEM]]*Table14[[#This Row],[TOTAL REMAINING STOCK QUANTITY]],"")</f>
        <v/>
      </c>
      <c r="AH316" s="27"/>
    </row>
    <row r="317" spans="2:34" ht="18.600000000000001" thickBot="1" x14ac:dyDescent="0.3">
      <c r="B317" s="34" t="s">
        <v>781</v>
      </c>
      <c r="C317" s="11"/>
      <c r="D317" s="87" t="str">
        <f>IF(Table14[[#This Row],[TOTAL BASE STOCK QUANTITY]]= "", "", IF(Table14[[#This Row],[TOTAL BASE STOCK QUANTITY]] &lt;1,"Out of Stock","Avaliable"))</f>
        <v/>
      </c>
      <c r="E317" s="24"/>
      <c r="F317" s="24"/>
      <c r="G317" s="11"/>
      <c r="H317" s="95"/>
      <c r="I317" s="102"/>
      <c r="J317" s="120"/>
      <c r="K31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7" s="72" t="str">
        <f>IFERROR(IF(NOT(ISBLANK(Table14[[#This Row],[BASE PRICE PER ITEM2]])), Table14[[#This Row],[BASE PRICE PER ITEM2]] + $M$2, ""), "")</f>
        <v/>
      </c>
      <c r="M317" s="115"/>
      <c r="N31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7" s="7"/>
      <c r="P317" s="7"/>
      <c r="Q317" s="7"/>
      <c r="R317" s="7"/>
      <c r="S317" s="7"/>
      <c r="T317" s="7"/>
      <c r="U317" s="7"/>
      <c r="V31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7" s="20" t="str">
        <f>IFERROR(Table14[[#This Row],[BASE PRICE PER ITEM2]]*Table14[[#This Row],[TOTAL BASE STOCK QUANTITY]],"")</f>
        <v/>
      </c>
      <c r="X317" s="20" t="str">
        <f>IFERROR(Table14[[#This Row],[LAST SALE PRICE PER ITEM]]*Table14[[#This Row],[TOTAL BASE STOCK QUANTITY]], "")</f>
        <v/>
      </c>
      <c r="Y317" s="6" t="str">
        <f>IF(O317="",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7" s="22" t="str">
        <f>IFERROR(Table14[[#This Row],[SALE PRICE PER ITEM]]*Table14[[#This Row],[TOTAL REMAINING STOCK QUANTITY]],"")</f>
        <v/>
      </c>
      <c r="AH317" s="27"/>
    </row>
    <row r="318" spans="2:34" ht="18.600000000000001" thickBot="1" x14ac:dyDescent="0.3">
      <c r="B318" s="34" t="s">
        <v>782</v>
      </c>
      <c r="C318" s="11"/>
      <c r="D318" s="87" t="str">
        <f>IF(Table14[[#This Row],[TOTAL BASE STOCK QUANTITY]]= "", "", IF(Table14[[#This Row],[TOTAL BASE STOCK QUANTITY]] &lt;1,"Out of Stock","Avaliable"))</f>
        <v/>
      </c>
      <c r="E318" s="24"/>
      <c r="F318" s="24"/>
      <c r="G318" s="11"/>
      <c r="H318" s="95"/>
      <c r="I318" s="102"/>
      <c r="J318" s="120"/>
      <c r="K31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8" s="72" t="str">
        <f>IFERROR(IF(NOT(ISBLANK(Table14[[#This Row],[BASE PRICE PER ITEM2]])), Table14[[#This Row],[BASE PRICE PER ITEM2]] + $M$2, ""), "")</f>
        <v/>
      </c>
      <c r="M318" s="115"/>
      <c r="N31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8" s="7"/>
      <c r="P318" s="7"/>
      <c r="Q318" s="7"/>
      <c r="R318" s="7"/>
      <c r="S318" s="7"/>
      <c r="T318" s="7"/>
      <c r="U318" s="7"/>
      <c r="V31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8" s="20" t="str">
        <f>IFERROR(Table14[[#This Row],[BASE PRICE PER ITEM2]]*Table14[[#This Row],[TOTAL BASE STOCK QUANTITY]],"")</f>
        <v/>
      </c>
      <c r="X318" s="20" t="str">
        <f>IFERROR(Table14[[#This Row],[LAST SALE PRICE PER ITEM]]*Table14[[#This Row],[TOTAL BASE STOCK QUANTITY]], "")</f>
        <v/>
      </c>
      <c r="Y318" s="6" t="str">
        <f>IF(O318="",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8" s="22" t="str">
        <f>IFERROR(Table14[[#This Row],[SALE PRICE PER ITEM]]*Table14[[#This Row],[TOTAL REMAINING STOCK QUANTITY]],"")</f>
        <v/>
      </c>
      <c r="AH318" s="27"/>
    </row>
    <row r="319" spans="2:34" ht="18.600000000000001" thickBot="1" x14ac:dyDescent="0.3">
      <c r="B319" s="34" t="s">
        <v>783</v>
      </c>
      <c r="C319" s="11"/>
      <c r="D319" s="87" t="str">
        <f>IF(Table14[[#This Row],[TOTAL BASE STOCK QUANTITY]]= "", "", IF(Table14[[#This Row],[TOTAL BASE STOCK QUANTITY]] &lt;1,"Out of Stock","Avaliable"))</f>
        <v/>
      </c>
      <c r="E319" s="24"/>
      <c r="F319" s="24"/>
      <c r="G319" s="11"/>
      <c r="H319" s="95"/>
      <c r="I319" s="102"/>
      <c r="J319" s="120"/>
      <c r="K31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19" s="72" t="str">
        <f>IFERROR(IF(NOT(ISBLANK(Table14[[#This Row],[BASE PRICE PER ITEM2]])), Table14[[#This Row],[BASE PRICE PER ITEM2]] + $M$2, ""), "")</f>
        <v/>
      </c>
      <c r="M319" s="115"/>
      <c r="N31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19" s="7"/>
      <c r="P319" s="7"/>
      <c r="Q319" s="7"/>
      <c r="R319" s="7"/>
      <c r="S319" s="7"/>
      <c r="T319" s="7"/>
      <c r="U319" s="7"/>
      <c r="V31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19" s="20" t="str">
        <f>IFERROR(Table14[[#This Row],[BASE PRICE PER ITEM2]]*Table14[[#This Row],[TOTAL BASE STOCK QUANTITY]],"")</f>
        <v/>
      </c>
      <c r="X319" s="20" t="str">
        <f>IFERROR(Table14[[#This Row],[LAST SALE PRICE PER ITEM]]*Table14[[#This Row],[TOTAL BASE STOCK QUANTITY]], "")</f>
        <v/>
      </c>
      <c r="Y319" s="6" t="str">
        <f>IF(O319="",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1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1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1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1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1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1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1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19" s="22" t="str">
        <f>IFERROR(Table14[[#This Row],[SALE PRICE PER ITEM]]*Table14[[#This Row],[TOTAL REMAINING STOCK QUANTITY]],"")</f>
        <v/>
      </c>
      <c r="AH319" s="27"/>
    </row>
    <row r="320" spans="2:34" ht="18.600000000000001" thickBot="1" x14ac:dyDescent="0.3">
      <c r="B320" s="34" t="s">
        <v>784</v>
      </c>
      <c r="C320" s="11"/>
      <c r="D320" s="87" t="str">
        <f>IF(Table14[[#This Row],[TOTAL BASE STOCK QUANTITY]]= "", "", IF(Table14[[#This Row],[TOTAL BASE STOCK QUANTITY]] &lt;1,"Out of Stock","Avaliable"))</f>
        <v/>
      </c>
      <c r="E320" s="24"/>
      <c r="F320" s="24"/>
      <c r="G320" s="11"/>
      <c r="H320" s="95"/>
      <c r="I320" s="102"/>
      <c r="J320" s="120"/>
      <c r="K32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0" s="72" t="str">
        <f>IFERROR(IF(NOT(ISBLANK(Table14[[#This Row],[BASE PRICE PER ITEM2]])), Table14[[#This Row],[BASE PRICE PER ITEM2]] + $M$2, ""), "")</f>
        <v/>
      </c>
      <c r="M320" s="115"/>
      <c r="N32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0" s="7"/>
      <c r="P320" s="7"/>
      <c r="Q320" s="7"/>
      <c r="R320" s="7"/>
      <c r="S320" s="7"/>
      <c r="T320" s="7"/>
      <c r="U320" s="7"/>
      <c r="V32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0" s="20" t="str">
        <f>IFERROR(Table14[[#This Row],[BASE PRICE PER ITEM2]]*Table14[[#This Row],[TOTAL BASE STOCK QUANTITY]],"")</f>
        <v/>
      </c>
      <c r="X320" s="20" t="str">
        <f>IFERROR(Table14[[#This Row],[LAST SALE PRICE PER ITEM]]*Table14[[#This Row],[TOTAL BASE STOCK QUANTITY]], "")</f>
        <v/>
      </c>
      <c r="Y320" s="6" t="str">
        <f>IF(O320="",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0" s="22" t="str">
        <f>IFERROR(Table14[[#This Row],[SALE PRICE PER ITEM]]*Table14[[#This Row],[TOTAL REMAINING STOCK QUANTITY]],"")</f>
        <v/>
      </c>
      <c r="AH320" s="27"/>
    </row>
    <row r="321" spans="2:34" ht="18.600000000000001" thickBot="1" x14ac:dyDescent="0.3">
      <c r="B321" s="34" t="s">
        <v>785</v>
      </c>
      <c r="C321" s="11"/>
      <c r="D321" s="87" t="str">
        <f>IF(Table14[[#This Row],[TOTAL BASE STOCK QUANTITY]]= "", "", IF(Table14[[#This Row],[TOTAL BASE STOCK QUANTITY]] &lt;1,"Out of Stock","Avaliable"))</f>
        <v/>
      </c>
      <c r="E321" s="24"/>
      <c r="F321" s="24"/>
      <c r="G321" s="11"/>
      <c r="H321" s="95"/>
      <c r="I321" s="102"/>
      <c r="J321" s="120"/>
      <c r="K32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1" s="72" t="str">
        <f>IFERROR(IF(NOT(ISBLANK(Table14[[#This Row],[BASE PRICE PER ITEM2]])), Table14[[#This Row],[BASE PRICE PER ITEM2]] + $M$2, ""), "")</f>
        <v/>
      </c>
      <c r="M321" s="115"/>
      <c r="N32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1" s="7"/>
      <c r="P321" s="7"/>
      <c r="Q321" s="7"/>
      <c r="R321" s="7"/>
      <c r="S321" s="7"/>
      <c r="T321" s="7"/>
      <c r="U321" s="7"/>
      <c r="V32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1" s="20" t="str">
        <f>IFERROR(Table14[[#This Row],[BASE PRICE PER ITEM2]]*Table14[[#This Row],[TOTAL BASE STOCK QUANTITY]],"")</f>
        <v/>
      </c>
      <c r="X321" s="20" t="str">
        <f>IFERROR(Table14[[#This Row],[LAST SALE PRICE PER ITEM]]*Table14[[#This Row],[TOTAL BASE STOCK QUANTITY]], "")</f>
        <v/>
      </c>
      <c r="Y321" s="6" t="str">
        <f>IF(O321="",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1" s="22" t="str">
        <f>IFERROR(Table14[[#This Row],[SALE PRICE PER ITEM]]*Table14[[#This Row],[TOTAL REMAINING STOCK QUANTITY]],"")</f>
        <v/>
      </c>
      <c r="AH321" s="27"/>
    </row>
    <row r="322" spans="2:34" ht="18.600000000000001" thickBot="1" x14ac:dyDescent="0.3">
      <c r="B322" s="34" t="s">
        <v>786</v>
      </c>
      <c r="C322" s="11"/>
      <c r="D322" s="87" t="str">
        <f>IF(Table14[[#This Row],[TOTAL BASE STOCK QUANTITY]]= "", "", IF(Table14[[#This Row],[TOTAL BASE STOCK QUANTITY]] &lt;1,"Out of Stock","Avaliable"))</f>
        <v/>
      </c>
      <c r="E322" s="24"/>
      <c r="F322" s="24"/>
      <c r="G322" s="11"/>
      <c r="H322" s="95"/>
      <c r="I322" s="102"/>
      <c r="J322" s="120"/>
      <c r="K32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2" s="72" t="str">
        <f>IFERROR(IF(NOT(ISBLANK(Table14[[#This Row],[BASE PRICE PER ITEM2]])), Table14[[#This Row],[BASE PRICE PER ITEM2]] + $M$2, ""), "")</f>
        <v/>
      </c>
      <c r="M322" s="115"/>
      <c r="N32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2" s="7"/>
      <c r="P322" s="7"/>
      <c r="Q322" s="7"/>
      <c r="R322" s="7"/>
      <c r="S322" s="7"/>
      <c r="T322" s="7"/>
      <c r="U322" s="7"/>
      <c r="V32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2" s="20" t="str">
        <f>IFERROR(Table14[[#This Row],[BASE PRICE PER ITEM2]]*Table14[[#This Row],[TOTAL BASE STOCK QUANTITY]],"")</f>
        <v/>
      </c>
      <c r="X322" s="20" t="str">
        <f>IFERROR(Table14[[#This Row],[LAST SALE PRICE PER ITEM]]*Table14[[#This Row],[TOTAL BASE STOCK QUANTITY]], "")</f>
        <v/>
      </c>
      <c r="Y322" s="6" t="str">
        <f>IF(O322="",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2" s="22" t="str">
        <f>IFERROR(Table14[[#This Row],[SALE PRICE PER ITEM]]*Table14[[#This Row],[TOTAL REMAINING STOCK QUANTITY]],"")</f>
        <v/>
      </c>
      <c r="AH322" s="27"/>
    </row>
    <row r="323" spans="2:34" ht="18.600000000000001" thickBot="1" x14ac:dyDescent="0.3">
      <c r="B323" s="34" t="s">
        <v>787</v>
      </c>
      <c r="C323" s="11"/>
      <c r="D323" s="87" t="str">
        <f>IF(Table14[[#This Row],[TOTAL BASE STOCK QUANTITY]]= "", "", IF(Table14[[#This Row],[TOTAL BASE STOCK QUANTITY]] &lt;1,"Out of Stock","Avaliable"))</f>
        <v/>
      </c>
      <c r="E323" s="24"/>
      <c r="F323" s="24"/>
      <c r="G323" s="11"/>
      <c r="H323" s="95"/>
      <c r="I323" s="102"/>
      <c r="J323" s="120"/>
      <c r="K32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3" s="72" t="str">
        <f>IFERROR(IF(NOT(ISBLANK(Table14[[#This Row],[BASE PRICE PER ITEM2]])), Table14[[#This Row],[BASE PRICE PER ITEM2]] + $M$2, ""), "")</f>
        <v/>
      </c>
      <c r="M323" s="115"/>
      <c r="N32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3" s="7"/>
      <c r="P323" s="7"/>
      <c r="Q323" s="7"/>
      <c r="R323" s="7"/>
      <c r="S323" s="7"/>
      <c r="T323" s="7"/>
      <c r="U323" s="7"/>
      <c r="V32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3" s="20" t="str">
        <f>IFERROR(Table14[[#This Row],[BASE PRICE PER ITEM2]]*Table14[[#This Row],[TOTAL BASE STOCK QUANTITY]],"")</f>
        <v/>
      </c>
      <c r="X323" s="20" t="str">
        <f>IFERROR(Table14[[#This Row],[LAST SALE PRICE PER ITEM]]*Table14[[#This Row],[TOTAL BASE STOCK QUANTITY]], "")</f>
        <v/>
      </c>
      <c r="Y323" s="6" t="str">
        <f>IF(O323="",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3" s="22" t="str">
        <f>IFERROR(Table14[[#This Row],[SALE PRICE PER ITEM]]*Table14[[#This Row],[TOTAL REMAINING STOCK QUANTITY]],"")</f>
        <v/>
      </c>
      <c r="AH323" s="27"/>
    </row>
    <row r="324" spans="2:34" ht="18.600000000000001" thickBot="1" x14ac:dyDescent="0.3">
      <c r="B324" s="34" t="s">
        <v>788</v>
      </c>
      <c r="C324" s="11"/>
      <c r="D324" s="87" t="str">
        <f>IF(Table14[[#This Row],[TOTAL BASE STOCK QUANTITY]]= "", "", IF(Table14[[#This Row],[TOTAL BASE STOCK QUANTITY]] &lt;1,"Out of Stock","Avaliable"))</f>
        <v/>
      </c>
      <c r="E324" s="24"/>
      <c r="F324" s="24"/>
      <c r="G324" s="11"/>
      <c r="H324" s="95"/>
      <c r="I324" s="102"/>
      <c r="J324" s="120"/>
      <c r="K32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4" s="72" t="str">
        <f>IFERROR(IF(NOT(ISBLANK(Table14[[#This Row],[BASE PRICE PER ITEM2]])), Table14[[#This Row],[BASE PRICE PER ITEM2]] + $M$2, ""), "")</f>
        <v/>
      </c>
      <c r="M324" s="115"/>
      <c r="N32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4" s="7"/>
      <c r="P324" s="7"/>
      <c r="Q324" s="7"/>
      <c r="R324" s="7"/>
      <c r="S324" s="7"/>
      <c r="T324" s="7"/>
      <c r="U324" s="7"/>
      <c r="V32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4" s="20" t="str">
        <f>IFERROR(Table14[[#This Row],[BASE PRICE PER ITEM2]]*Table14[[#This Row],[TOTAL BASE STOCK QUANTITY]],"")</f>
        <v/>
      </c>
      <c r="X324" s="20" t="str">
        <f>IFERROR(Table14[[#This Row],[LAST SALE PRICE PER ITEM]]*Table14[[#This Row],[TOTAL BASE STOCK QUANTITY]], "")</f>
        <v/>
      </c>
      <c r="Y324" s="6" t="str">
        <f>IF(O324="",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4" s="22" t="str">
        <f>IFERROR(Table14[[#This Row],[SALE PRICE PER ITEM]]*Table14[[#This Row],[TOTAL REMAINING STOCK QUANTITY]],"")</f>
        <v/>
      </c>
      <c r="AH324" s="27"/>
    </row>
    <row r="325" spans="2:34" ht="18.600000000000001" thickBot="1" x14ac:dyDescent="0.3">
      <c r="B325" s="34" t="s">
        <v>789</v>
      </c>
      <c r="C325" s="11"/>
      <c r="D325" s="87" t="str">
        <f>IF(Table14[[#This Row],[TOTAL BASE STOCK QUANTITY]]= "", "", IF(Table14[[#This Row],[TOTAL BASE STOCK QUANTITY]] &lt;1,"Out of Stock","Avaliable"))</f>
        <v/>
      </c>
      <c r="E325" s="24"/>
      <c r="F325" s="24"/>
      <c r="G325" s="11"/>
      <c r="H325" s="95"/>
      <c r="I325" s="102"/>
      <c r="J325" s="120"/>
      <c r="K32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5" s="72" t="str">
        <f>IFERROR(IF(NOT(ISBLANK(Table14[[#This Row],[BASE PRICE PER ITEM2]])), Table14[[#This Row],[BASE PRICE PER ITEM2]] + $M$2, ""), "")</f>
        <v/>
      </c>
      <c r="M325" s="115"/>
      <c r="N32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5" s="7"/>
      <c r="P325" s="7"/>
      <c r="Q325" s="7"/>
      <c r="R325" s="7"/>
      <c r="S325" s="7"/>
      <c r="T325" s="7"/>
      <c r="U325" s="7"/>
      <c r="V32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5" s="20" t="str">
        <f>IFERROR(Table14[[#This Row],[BASE PRICE PER ITEM2]]*Table14[[#This Row],[TOTAL BASE STOCK QUANTITY]],"")</f>
        <v/>
      </c>
      <c r="X325" s="20" t="str">
        <f>IFERROR(Table14[[#This Row],[LAST SALE PRICE PER ITEM]]*Table14[[#This Row],[TOTAL BASE STOCK QUANTITY]], "")</f>
        <v/>
      </c>
      <c r="Y325" s="6" t="str">
        <f>IF(O325="",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5" s="22" t="str">
        <f>IFERROR(Table14[[#This Row],[SALE PRICE PER ITEM]]*Table14[[#This Row],[TOTAL REMAINING STOCK QUANTITY]],"")</f>
        <v/>
      </c>
      <c r="AH325" s="27"/>
    </row>
    <row r="326" spans="2:34" ht="18.600000000000001" thickBot="1" x14ac:dyDescent="0.3">
      <c r="B326" s="34" t="s">
        <v>790</v>
      </c>
      <c r="C326" s="11"/>
      <c r="D326" s="87" t="str">
        <f>IF(Table14[[#This Row],[TOTAL BASE STOCK QUANTITY]]= "", "", IF(Table14[[#This Row],[TOTAL BASE STOCK QUANTITY]] &lt;1,"Out of Stock","Avaliable"))</f>
        <v/>
      </c>
      <c r="E326" s="24"/>
      <c r="F326" s="24"/>
      <c r="G326" s="11"/>
      <c r="H326" s="95"/>
      <c r="I326" s="102"/>
      <c r="J326" s="120"/>
      <c r="K32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6" s="72" t="str">
        <f>IFERROR(IF(NOT(ISBLANK(Table14[[#This Row],[BASE PRICE PER ITEM2]])), Table14[[#This Row],[BASE PRICE PER ITEM2]] + $M$2, ""), "")</f>
        <v/>
      </c>
      <c r="M326" s="115"/>
      <c r="N32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6" s="7"/>
      <c r="P326" s="7"/>
      <c r="Q326" s="7"/>
      <c r="R326" s="7"/>
      <c r="S326" s="7"/>
      <c r="T326" s="7"/>
      <c r="U326" s="7"/>
      <c r="V32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6" s="20" t="str">
        <f>IFERROR(Table14[[#This Row],[BASE PRICE PER ITEM2]]*Table14[[#This Row],[TOTAL BASE STOCK QUANTITY]],"")</f>
        <v/>
      </c>
      <c r="X326" s="20" t="str">
        <f>IFERROR(Table14[[#This Row],[LAST SALE PRICE PER ITEM]]*Table14[[#This Row],[TOTAL BASE STOCK QUANTITY]], "")</f>
        <v/>
      </c>
      <c r="Y326" s="6" t="str">
        <f>IF(O326="",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6" s="22" t="str">
        <f>IFERROR(Table14[[#This Row],[SALE PRICE PER ITEM]]*Table14[[#This Row],[TOTAL REMAINING STOCK QUANTITY]],"")</f>
        <v/>
      </c>
      <c r="AH326" s="27"/>
    </row>
    <row r="327" spans="2:34" ht="18.600000000000001" thickBot="1" x14ac:dyDescent="0.3">
      <c r="B327" s="34" t="s">
        <v>791</v>
      </c>
      <c r="C327" s="11"/>
      <c r="D327" s="87" t="str">
        <f>IF(Table14[[#This Row],[TOTAL BASE STOCK QUANTITY]]= "", "", IF(Table14[[#This Row],[TOTAL BASE STOCK QUANTITY]] &lt;1,"Out of Stock","Avaliable"))</f>
        <v/>
      </c>
      <c r="E327" s="24"/>
      <c r="F327" s="24"/>
      <c r="G327" s="11"/>
      <c r="H327" s="95"/>
      <c r="I327" s="102"/>
      <c r="J327" s="120"/>
      <c r="K32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7" s="72" t="str">
        <f>IFERROR(IF(NOT(ISBLANK(Table14[[#This Row],[BASE PRICE PER ITEM2]])), Table14[[#This Row],[BASE PRICE PER ITEM2]] + $M$2, ""), "")</f>
        <v/>
      </c>
      <c r="M327" s="115"/>
      <c r="N32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7" s="7"/>
      <c r="P327" s="7"/>
      <c r="Q327" s="7"/>
      <c r="R327" s="7"/>
      <c r="S327" s="7"/>
      <c r="T327" s="7"/>
      <c r="U327" s="7"/>
      <c r="V32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7" s="20" t="str">
        <f>IFERROR(Table14[[#This Row],[BASE PRICE PER ITEM2]]*Table14[[#This Row],[TOTAL BASE STOCK QUANTITY]],"")</f>
        <v/>
      </c>
      <c r="X327" s="20" t="str">
        <f>IFERROR(Table14[[#This Row],[LAST SALE PRICE PER ITEM]]*Table14[[#This Row],[TOTAL BASE STOCK QUANTITY]], "")</f>
        <v/>
      </c>
      <c r="Y327" s="6" t="str">
        <f>IF(O327="",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7" s="22" t="str">
        <f>IFERROR(Table14[[#This Row],[SALE PRICE PER ITEM]]*Table14[[#This Row],[TOTAL REMAINING STOCK QUANTITY]],"")</f>
        <v/>
      </c>
      <c r="AH327" s="27"/>
    </row>
    <row r="328" spans="2:34" ht="18.600000000000001" thickBot="1" x14ac:dyDescent="0.3">
      <c r="B328" s="34" t="s">
        <v>792</v>
      </c>
      <c r="C328" s="11"/>
      <c r="D328" s="87" t="str">
        <f>IF(Table14[[#This Row],[TOTAL BASE STOCK QUANTITY]]= "", "", IF(Table14[[#This Row],[TOTAL BASE STOCK QUANTITY]] &lt;1,"Out of Stock","Avaliable"))</f>
        <v/>
      </c>
      <c r="E328" s="24"/>
      <c r="F328" s="24"/>
      <c r="G328" s="11"/>
      <c r="H328" s="95"/>
      <c r="I328" s="102"/>
      <c r="J328" s="120"/>
      <c r="K32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8" s="72" t="str">
        <f>IFERROR(IF(NOT(ISBLANK(Table14[[#This Row],[BASE PRICE PER ITEM2]])), Table14[[#This Row],[BASE PRICE PER ITEM2]] + $M$2, ""), "")</f>
        <v/>
      </c>
      <c r="M328" s="115"/>
      <c r="N32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8" s="7"/>
      <c r="P328" s="7"/>
      <c r="Q328" s="7"/>
      <c r="R328" s="7"/>
      <c r="S328" s="7"/>
      <c r="T328" s="7"/>
      <c r="U328" s="7"/>
      <c r="V32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8" s="20" t="str">
        <f>IFERROR(Table14[[#This Row],[BASE PRICE PER ITEM2]]*Table14[[#This Row],[TOTAL BASE STOCK QUANTITY]],"")</f>
        <v/>
      </c>
      <c r="X328" s="20" t="str">
        <f>IFERROR(Table14[[#This Row],[LAST SALE PRICE PER ITEM]]*Table14[[#This Row],[TOTAL BASE STOCK QUANTITY]], "")</f>
        <v/>
      </c>
      <c r="Y328" s="6" t="str">
        <f>IF(O328="",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8" s="22" t="str">
        <f>IFERROR(Table14[[#This Row],[SALE PRICE PER ITEM]]*Table14[[#This Row],[TOTAL REMAINING STOCK QUANTITY]],"")</f>
        <v/>
      </c>
      <c r="AH328" s="27"/>
    </row>
    <row r="329" spans="2:34" ht="18.600000000000001" thickBot="1" x14ac:dyDescent="0.3">
      <c r="B329" s="34" t="s">
        <v>793</v>
      </c>
      <c r="C329" s="11"/>
      <c r="D329" s="87" t="str">
        <f>IF(Table14[[#This Row],[TOTAL BASE STOCK QUANTITY]]= "", "", IF(Table14[[#This Row],[TOTAL BASE STOCK QUANTITY]] &lt;1,"Out of Stock","Avaliable"))</f>
        <v/>
      </c>
      <c r="E329" s="24"/>
      <c r="F329" s="24"/>
      <c r="G329" s="11"/>
      <c r="H329" s="95"/>
      <c r="I329" s="102"/>
      <c r="J329" s="120"/>
      <c r="K32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29" s="72" t="str">
        <f>IFERROR(IF(NOT(ISBLANK(Table14[[#This Row],[BASE PRICE PER ITEM2]])), Table14[[#This Row],[BASE PRICE PER ITEM2]] + $M$2, ""), "")</f>
        <v/>
      </c>
      <c r="M329" s="115"/>
      <c r="N32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29" s="7"/>
      <c r="P329" s="7"/>
      <c r="Q329" s="7"/>
      <c r="R329" s="7"/>
      <c r="S329" s="7"/>
      <c r="T329" s="7"/>
      <c r="U329" s="7"/>
      <c r="V32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29" s="20" t="str">
        <f>IFERROR(Table14[[#This Row],[BASE PRICE PER ITEM2]]*Table14[[#This Row],[TOTAL BASE STOCK QUANTITY]],"")</f>
        <v/>
      </c>
      <c r="X329" s="20" t="str">
        <f>IFERROR(Table14[[#This Row],[LAST SALE PRICE PER ITEM]]*Table14[[#This Row],[TOTAL BASE STOCK QUANTITY]], "")</f>
        <v/>
      </c>
      <c r="Y329" s="6" t="str">
        <f>IF(O329="",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2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2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2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2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2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2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2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29" s="22" t="str">
        <f>IFERROR(Table14[[#This Row],[SALE PRICE PER ITEM]]*Table14[[#This Row],[TOTAL REMAINING STOCK QUANTITY]],"")</f>
        <v/>
      </c>
      <c r="AH329" s="27"/>
    </row>
    <row r="330" spans="2:34" ht="18.600000000000001" thickBot="1" x14ac:dyDescent="0.3">
      <c r="B330" s="34" t="s">
        <v>794</v>
      </c>
      <c r="C330" s="11"/>
      <c r="D330" s="87" t="str">
        <f>IF(Table14[[#This Row],[TOTAL BASE STOCK QUANTITY]]= "", "", IF(Table14[[#This Row],[TOTAL BASE STOCK QUANTITY]] &lt;1,"Out of Stock","Avaliable"))</f>
        <v/>
      </c>
      <c r="E330" s="24"/>
      <c r="F330" s="24"/>
      <c r="G330" s="11"/>
      <c r="H330" s="95"/>
      <c r="I330" s="102"/>
      <c r="J330" s="120"/>
      <c r="K33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0" s="72" t="str">
        <f>IFERROR(IF(NOT(ISBLANK(Table14[[#This Row],[BASE PRICE PER ITEM2]])), Table14[[#This Row],[BASE PRICE PER ITEM2]] + $M$2, ""), "")</f>
        <v/>
      </c>
      <c r="M330" s="115"/>
      <c r="N33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0" s="7"/>
      <c r="P330" s="7"/>
      <c r="Q330" s="7"/>
      <c r="R330" s="7"/>
      <c r="S330" s="7"/>
      <c r="T330" s="7"/>
      <c r="U330" s="7"/>
      <c r="V33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0" s="20" t="str">
        <f>IFERROR(Table14[[#This Row],[BASE PRICE PER ITEM2]]*Table14[[#This Row],[TOTAL BASE STOCK QUANTITY]],"")</f>
        <v/>
      </c>
      <c r="X330" s="20" t="str">
        <f>IFERROR(Table14[[#This Row],[LAST SALE PRICE PER ITEM]]*Table14[[#This Row],[TOTAL BASE STOCK QUANTITY]], "")</f>
        <v/>
      </c>
      <c r="Y330" s="6" t="str">
        <f>IF(O330="",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0" s="22" t="str">
        <f>IFERROR(Table14[[#This Row],[SALE PRICE PER ITEM]]*Table14[[#This Row],[TOTAL REMAINING STOCK QUANTITY]],"")</f>
        <v/>
      </c>
      <c r="AH330" s="27"/>
    </row>
    <row r="331" spans="2:34" ht="18.600000000000001" thickBot="1" x14ac:dyDescent="0.3">
      <c r="B331" s="34" t="s">
        <v>795</v>
      </c>
      <c r="C331" s="11"/>
      <c r="D331" s="87" t="str">
        <f>IF(Table14[[#This Row],[TOTAL BASE STOCK QUANTITY]]= "", "", IF(Table14[[#This Row],[TOTAL BASE STOCK QUANTITY]] &lt;1,"Out of Stock","Avaliable"))</f>
        <v/>
      </c>
      <c r="E331" s="24"/>
      <c r="F331" s="24"/>
      <c r="G331" s="11"/>
      <c r="H331" s="95"/>
      <c r="I331" s="102"/>
      <c r="J331" s="120"/>
      <c r="K33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1" s="72" t="str">
        <f>IFERROR(IF(NOT(ISBLANK(Table14[[#This Row],[BASE PRICE PER ITEM2]])), Table14[[#This Row],[BASE PRICE PER ITEM2]] + $M$2, ""), "")</f>
        <v/>
      </c>
      <c r="M331" s="115"/>
      <c r="N33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1" s="7"/>
      <c r="P331" s="7"/>
      <c r="Q331" s="7"/>
      <c r="R331" s="7"/>
      <c r="S331" s="7"/>
      <c r="T331" s="7"/>
      <c r="U331" s="7"/>
      <c r="V33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1" s="20" t="str">
        <f>IFERROR(Table14[[#This Row],[BASE PRICE PER ITEM2]]*Table14[[#This Row],[TOTAL BASE STOCK QUANTITY]],"")</f>
        <v/>
      </c>
      <c r="X331" s="20" t="str">
        <f>IFERROR(Table14[[#This Row],[LAST SALE PRICE PER ITEM]]*Table14[[#This Row],[TOTAL BASE STOCK QUANTITY]], "")</f>
        <v/>
      </c>
      <c r="Y331" s="6" t="str">
        <f>IF(O331="",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1" s="22" t="str">
        <f>IFERROR(Table14[[#This Row],[SALE PRICE PER ITEM]]*Table14[[#This Row],[TOTAL REMAINING STOCK QUANTITY]],"")</f>
        <v/>
      </c>
      <c r="AH331" s="27"/>
    </row>
    <row r="332" spans="2:34" ht="18.600000000000001" thickBot="1" x14ac:dyDescent="0.3">
      <c r="B332" s="34" t="s">
        <v>796</v>
      </c>
      <c r="C332" s="11"/>
      <c r="D332" s="87" t="str">
        <f>IF(Table14[[#This Row],[TOTAL BASE STOCK QUANTITY]]= "", "", IF(Table14[[#This Row],[TOTAL BASE STOCK QUANTITY]] &lt;1,"Out of Stock","Avaliable"))</f>
        <v/>
      </c>
      <c r="E332" s="24"/>
      <c r="F332" s="24"/>
      <c r="G332" s="11"/>
      <c r="H332" s="95"/>
      <c r="I332" s="102"/>
      <c r="J332" s="120"/>
      <c r="K33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2" s="72" t="str">
        <f>IFERROR(IF(NOT(ISBLANK(Table14[[#This Row],[BASE PRICE PER ITEM2]])), Table14[[#This Row],[BASE PRICE PER ITEM2]] + $M$2, ""), "")</f>
        <v/>
      </c>
      <c r="M332" s="115"/>
      <c r="N33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2" s="7"/>
      <c r="P332" s="7"/>
      <c r="Q332" s="7"/>
      <c r="R332" s="7"/>
      <c r="S332" s="7"/>
      <c r="T332" s="7"/>
      <c r="U332" s="7"/>
      <c r="V33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2" s="20" t="str">
        <f>IFERROR(Table14[[#This Row],[BASE PRICE PER ITEM2]]*Table14[[#This Row],[TOTAL BASE STOCK QUANTITY]],"")</f>
        <v/>
      </c>
      <c r="X332" s="20" t="str">
        <f>IFERROR(Table14[[#This Row],[LAST SALE PRICE PER ITEM]]*Table14[[#This Row],[TOTAL BASE STOCK QUANTITY]], "")</f>
        <v/>
      </c>
      <c r="Y332" s="6" t="str">
        <f>IF(O332="",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2" s="22" t="str">
        <f>IFERROR(Table14[[#This Row],[SALE PRICE PER ITEM]]*Table14[[#This Row],[TOTAL REMAINING STOCK QUANTITY]],"")</f>
        <v/>
      </c>
      <c r="AH332" s="27"/>
    </row>
    <row r="333" spans="2:34" ht="18.600000000000001" thickBot="1" x14ac:dyDescent="0.3">
      <c r="B333" s="34" t="s">
        <v>797</v>
      </c>
      <c r="C333" s="11"/>
      <c r="D333" s="87" t="str">
        <f>IF(Table14[[#This Row],[TOTAL BASE STOCK QUANTITY]]= "", "", IF(Table14[[#This Row],[TOTAL BASE STOCK QUANTITY]] &lt;1,"Out of Stock","Avaliable"))</f>
        <v/>
      </c>
      <c r="E333" s="24"/>
      <c r="F333" s="24"/>
      <c r="G333" s="11"/>
      <c r="H333" s="95"/>
      <c r="I333" s="102"/>
      <c r="J333" s="120"/>
      <c r="K33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3" s="72" t="str">
        <f>IFERROR(IF(NOT(ISBLANK(Table14[[#This Row],[BASE PRICE PER ITEM2]])), Table14[[#This Row],[BASE PRICE PER ITEM2]] + $M$2, ""), "")</f>
        <v/>
      </c>
      <c r="M333" s="115"/>
      <c r="N33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3" s="7"/>
      <c r="P333" s="7"/>
      <c r="Q333" s="7"/>
      <c r="R333" s="7"/>
      <c r="S333" s="7"/>
      <c r="T333" s="7"/>
      <c r="U333" s="7"/>
      <c r="V33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3" s="20" t="str">
        <f>IFERROR(Table14[[#This Row],[BASE PRICE PER ITEM2]]*Table14[[#This Row],[TOTAL BASE STOCK QUANTITY]],"")</f>
        <v/>
      </c>
      <c r="X333" s="20" t="str">
        <f>IFERROR(Table14[[#This Row],[LAST SALE PRICE PER ITEM]]*Table14[[#This Row],[TOTAL BASE STOCK QUANTITY]], "")</f>
        <v/>
      </c>
      <c r="Y333" s="6" t="str">
        <f>IF(O333="",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3" s="22" t="str">
        <f>IFERROR(Table14[[#This Row],[SALE PRICE PER ITEM]]*Table14[[#This Row],[TOTAL REMAINING STOCK QUANTITY]],"")</f>
        <v/>
      </c>
      <c r="AH333" s="27"/>
    </row>
    <row r="334" spans="2:34" ht="18.600000000000001" thickBot="1" x14ac:dyDescent="0.3">
      <c r="B334" s="34" t="s">
        <v>798</v>
      </c>
      <c r="C334" s="11"/>
      <c r="D334" s="87" t="str">
        <f>IF(Table14[[#This Row],[TOTAL BASE STOCK QUANTITY]]= "", "", IF(Table14[[#This Row],[TOTAL BASE STOCK QUANTITY]] &lt;1,"Out of Stock","Avaliable"))</f>
        <v/>
      </c>
      <c r="E334" s="24"/>
      <c r="F334" s="24"/>
      <c r="G334" s="11"/>
      <c r="H334" s="95"/>
      <c r="I334" s="102"/>
      <c r="J334" s="120"/>
      <c r="K33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4" s="72" t="str">
        <f>IFERROR(IF(NOT(ISBLANK(Table14[[#This Row],[BASE PRICE PER ITEM2]])), Table14[[#This Row],[BASE PRICE PER ITEM2]] + $M$2, ""), "")</f>
        <v/>
      </c>
      <c r="M334" s="115"/>
      <c r="N33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4" s="7"/>
      <c r="P334" s="7"/>
      <c r="Q334" s="7"/>
      <c r="R334" s="7"/>
      <c r="S334" s="7"/>
      <c r="T334" s="7"/>
      <c r="U334" s="7"/>
      <c r="V33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4" s="20" t="str">
        <f>IFERROR(Table14[[#This Row],[BASE PRICE PER ITEM2]]*Table14[[#This Row],[TOTAL BASE STOCK QUANTITY]],"")</f>
        <v/>
      </c>
      <c r="X334" s="20" t="str">
        <f>IFERROR(Table14[[#This Row],[LAST SALE PRICE PER ITEM]]*Table14[[#This Row],[TOTAL BASE STOCK QUANTITY]], "")</f>
        <v/>
      </c>
      <c r="Y334" s="6" t="str">
        <f>IF(O334="",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4" s="22" t="str">
        <f>IFERROR(Table14[[#This Row],[SALE PRICE PER ITEM]]*Table14[[#This Row],[TOTAL REMAINING STOCK QUANTITY]],"")</f>
        <v/>
      </c>
      <c r="AH334" s="27"/>
    </row>
    <row r="335" spans="2:34" ht="18.600000000000001" thickBot="1" x14ac:dyDescent="0.3">
      <c r="B335" s="34" t="s">
        <v>799</v>
      </c>
      <c r="C335" s="11"/>
      <c r="D335" s="87" t="str">
        <f>IF(Table14[[#This Row],[TOTAL BASE STOCK QUANTITY]]= "", "", IF(Table14[[#This Row],[TOTAL BASE STOCK QUANTITY]] &lt;1,"Out of Stock","Avaliable"))</f>
        <v/>
      </c>
      <c r="E335" s="24"/>
      <c r="F335" s="24"/>
      <c r="G335" s="11"/>
      <c r="H335" s="95"/>
      <c r="I335" s="102"/>
      <c r="J335" s="120"/>
      <c r="K33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5" s="72" t="str">
        <f>IFERROR(IF(NOT(ISBLANK(Table14[[#This Row],[BASE PRICE PER ITEM2]])), Table14[[#This Row],[BASE PRICE PER ITEM2]] + $M$2, ""), "")</f>
        <v/>
      </c>
      <c r="M335" s="115"/>
      <c r="N33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5" s="7"/>
      <c r="P335" s="7"/>
      <c r="Q335" s="7"/>
      <c r="R335" s="7"/>
      <c r="S335" s="7"/>
      <c r="T335" s="7"/>
      <c r="U335" s="7"/>
      <c r="V33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5" s="20" t="str">
        <f>IFERROR(Table14[[#This Row],[BASE PRICE PER ITEM2]]*Table14[[#This Row],[TOTAL BASE STOCK QUANTITY]],"")</f>
        <v/>
      </c>
      <c r="X335" s="20" t="str">
        <f>IFERROR(Table14[[#This Row],[LAST SALE PRICE PER ITEM]]*Table14[[#This Row],[TOTAL BASE STOCK QUANTITY]], "")</f>
        <v/>
      </c>
      <c r="Y335" s="6" t="str">
        <f>IF(O335="",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5" s="22" t="str">
        <f>IFERROR(Table14[[#This Row],[SALE PRICE PER ITEM]]*Table14[[#This Row],[TOTAL REMAINING STOCK QUANTITY]],"")</f>
        <v/>
      </c>
      <c r="AH335" s="27"/>
    </row>
    <row r="336" spans="2:34" ht="18.600000000000001" thickBot="1" x14ac:dyDescent="0.3">
      <c r="B336" s="34" t="s">
        <v>800</v>
      </c>
      <c r="C336" s="11"/>
      <c r="D336" s="87" t="str">
        <f>IF(Table14[[#This Row],[TOTAL BASE STOCK QUANTITY]]= "", "", IF(Table14[[#This Row],[TOTAL BASE STOCK QUANTITY]] &lt;1,"Out of Stock","Avaliable"))</f>
        <v/>
      </c>
      <c r="E336" s="24"/>
      <c r="F336" s="24"/>
      <c r="G336" s="11"/>
      <c r="H336" s="95"/>
      <c r="I336" s="102"/>
      <c r="J336" s="120"/>
      <c r="K33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6" s="72" t="str">
        <f>IFERROR(IF(NOT(ISBLANK(Table14[[#This Row],[BASE PRICE PER ITEM2]])), Table14[[#This Row],[BASE PRICE PER ITEM2]] + $M$2, ""), "")</f>
        <v/>
      </c>
      <c r="M336" s="115"/>
      <c r="N33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6" s="7"/>
      <c r="P336" s="7"/>
      <c r="Q336" s="7"/>
      <c r="R336" s="7"/>
      <c r="S336" s="7"/>
      <c r="T336" s="7"/>
      <c r="U336" s="7"/>
      <c r="V33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6" s="20" t="str">
        <f>IFERROR(Table14[[#This Row],[BASE PRICE PER ITEM2]]*Table14[[#This Row],[TOTAL BASE STOCK QUANTITY]],"")</f>
        <v/>
      </c>
      <c r="X336" s="20" t="str">
        <f>IFERROR(Table14[[#This Row],[LAST SALE PRICE PER ITEM]]*Table14[[#This Row],[TOTAL BASE STOCK QUANTITY]], "")</f>
        <v/>
      </c>
      <c r="Y336" s="6" t="str">
        <f>IF(O336="",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6" s="22" t="str">
        <f>IFERROR(Table14[[#This Row],[SALE PRICE PER ITEM]]*Table14[[#This Row],[TOTAL REMAINING STOCK QUANTITY]],"")</f>
        <v/>
      </c>
      <c r="AH336" s="27"/>
    </row>
    <row r="337" spans="2:34" ht="18.600000000000001" thickBot="1" x14ac:dyDescent="0.3">
      <c r="B337" s="34" t="s">
        <v>801</v>
      </c>
      <c r="C337" s="11"/>
      <c r="D337" s="87" t="str">
        <f>IF(Table14[[#This Row],[TOTAL BASE STOCK QUANTITY]]= "", "", IF(Table14[[#This Row],[TOTAL BASE STOCK QUANTITY]] &lt;1,"Out of Stock","Avaliable"))</f>
        <v/>
      </c>
      <c r="E337" s="24"/>
      <c r="F337" s="24"/>
      <c r="G337" s="11"/>
      <c r="H337" s="95"/>
      <c r="I337" s="102"/>
      <c r="J337" s="120"/>
      <c r="K33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7" s="72" t="str">
        <f>IFERROR(IF(NOT(ISBLANK(Table14[[#This Row],[BASE PRICE PER ITEM2]])), Table14[[#This Row],[BASE PRICE PER ITEM2]] + $M$2, ""), "")</f>
        <v/>
      </c>
      <c r="M337" s="115"/>
      <c r="N33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7" s="7"/>
      <c r="P337" s="7"/>
      <c r="Q337" s="7"/>
      <c r="R337" s="7"/>
      <c r="S337" s="7"/>
      <c r="T337" s="7"/>
      <c r="U337" s="7"/>
      <c r="V33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7" s="20" t="str">
        <f>IFERROR(Table14[[#This Row],[BASE PRICE PER ITEM2]]*Table14[[#This Row],[TOTAL BASE STOCK QUANTITY]],"")</f>
        <v/>
      </c>
      <c r="X337" s="20" t="str">
        <f>IFERROR(Table14[[#This Row],[LAST SALE PRICE PER ITEM]]*Table14[[#This Row],[TOTAL BASE STOCK QUANTITY]], "")</f>
        <v/>
      </c>
      <c r="Y337" s="6" t="str">
        <f>IF(O337="",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7" s="22" t="str">
        <f>IFERROR(Table14[[#This Row],[SALE PRICE PER ITEM]]*Table14[[#This Row],[TOTAL REMAINING STOCK QUANTITY]],"")</f>
        <v/>
      </c>
      <c r="AH337" s="27"/>
    </row>
    <row r="338" spans="2:34" ht="18.600000000000001" thickBot="1" x14ac:dyDescent="0.3">
      <c r="B338" s="34" t="s">
        <v>802</v>
      </c>
      <c r="C338" s="11"/>
      <c r="D338" s="87" t="str">
        <f>IF(Table14[[#This Row],[TOTAL BASE STOCK QUANTITY]]= "", "", IF(Table14[[#This Row],[TOTAL BASE STOCK QUANTITY]] &lt;1,"Out of Stock","Avaliable"))</f>
        <v/>
      </c>
      <c r="E338" s="24"/>
      <c r="F338" s="24"/>
      <c r="G338" s="11"/>
      <c r="H338" s="95"/>
      <c r="I338" s="102"/>
      <c r="J338" s="120"/>
      <c r="K33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8" s="72" t="str">
        <f>IFERROR(IF(NOT(ISBLANK(Table14[[#This Row],[BASE PRICE PER ITEM2]])), Table14[[#This Row],[BASE PRICE PER ITEM2]] + $M$2, ""), "")</f>
        <v/>
      </c>
      <c r="M338" s="115"/>
      <c r="N33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8" s="7"/>
      <c r="P338" s="7"/>
      <c r="Q338" s="7"/>
      <c r="R338" s="7"/>
      <c r="S338" s="7"/>
      <c r="T338" s="7"/>
      <c r="U338" s="7"/>
      <c r="V33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8" s="20" t="str">
        <f>IFERROR(Table14[[#This Row],[BASE PRICE PER ITEM2]]*Table14[[#This Row],[TOTAL BASE STOCK QUANTITY]],"")</f>
        <v/>
      </c>
      <c r="X338" s="20" t="str">
        <f>IFERROR(Table14[[#This Row],[LAST SALE PRICE PER ITEM]]*Table14[[#This Row],[TOTAL BASE STOCK QUANTITY]], "")</f>
        <v/>
      </c>
      <c r="Y338" s="6" t="str">
        <f>IF(O338="",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8" s="22" t="str">
        <f>IFERROR(Table14[[#This Row],[SALE PRICE PER ITEM]]*Table14[[#This Row],[TOTAL REMAINING STOCK QUANTITY]],"")</f>
        <v/>
      </c>
      <c r="AH338" s="27"/>
    </row>
    <row r="339" spans="2:34" ht="18.600000000000001" thickBot="1" x14ac:dyDescent="0.3">
      <c r="B339" s="34" t="s">
        <v>803</v>
      </c>
      <c r="C339" s="11"/>
      <c r="D339" s="87" t="str">
        <f>IF(Table14[[#This Row],[TOTAL BASE STOCK QUANTITY]]= "", "", IF(Table14[[#This Row],[TOTAL BASE STOCK QUANTITY]] &lt;1,"Out of Stock","Avaliable"))</f>
        <v/>
      </c>
      <c r="E339" s="24"/>
      <c r="F339" s="24"/>
      <c r="G339" s="11"/>
      <c r="H339" s="95"/>
      <c r="I339" s="102"/>
      <c r="J339" s="120"/>
      <c r="K33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39" s="72" t="str">
        <f>IFERROR(IF(NOT(ISBLANK(Table14[[#This Row],[BASE PRICE PER ITEM2]])), Table14[[#This Row],[BASE PRICE PER ITEM2]] + $M$2, ""), "")</f>
        <v/>
      </c>
      <c r="M339" s="115"/>
      <c r="N33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39" s="7"/>
      <c r="P339" s="7"/>
      <c r="Q339" s="7"/>
      <c r="R339" s="7"/>
      <c r="S339" s="7"/>
      <c r="T339" s="7"/>
      <c r="U339" s="7"/>
      <c r="V33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39" s="20" t="str">
        <f>IFERROR(Table14[[#This Row],[BASE PRICE PER ITEM2]]*Table14[[#This Row],[TOTAL BASE STOCK QUANTITY]],"")</f>
        <v/>
      </c>
      <c r="X339" s="20" t="str">
        <f>IFERROR(Table14[[#This Row],[LAST SALE PRICE PER ITEM]]*Table14[[#This Row],[TOTAL BASE STOCK QUANTITY]], "")</f>
        <v/>
      </c>
      <c r="Y339" s="6" t="str">
        <f>IF(O339="",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3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3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3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3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3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3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3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39" s="22" t="str">
        <f>IFERROR(Table14[[#This Row],[SALE PRICE PER ITEM]]*Table14[[#This Row],[TOTAL REMAINING STOCK QUANTITY]],"")</f>
        <v/>
      </c>
      <c r="AH339" s="27"/>
    </row>
    <row r="340" spans="2:34" ht="18.600000000000001" thickBot="1" x14ac:dyDescent="0.3">
      <c r="B340" s="34" t="s">
        <v>804</v>
      </c>
      <c r="C340" s="11"/>
      <c r="D340" s="87" t="str">
        <f>IF(Table14[[#This Row],[TOTAL BASE STOCK QUANTITY]]= "", "", IF(Table14[[#This Row],[TOTAL BASE STOCK QUANTITY]] &lt;1,"Out of Stock","Avaliable"))</f>
        <v/>
      </c>
      <c r="E340" s="24"/>
      <c r="F340" s="24"/>
      <c r="G340" s="11"/>
      <c r="H340" s="95"/>
      <c r="I340" s="102"/>
      <c r="J340" s="120"/>
      <c r="K34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0" s="72" t="str">
        <f>IFERROR(IF(NOT(ISBLANK(Table14[[#This Row],[BASE PRICE PER ITEM2]])), Table14[[#This Row],[BASE PRICE PER ITEM2]] + $M$2, ""), "")</f>
        <v/>
      </c>
      <c r="M340" s="115"/>
      <c r="N34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0" s="7"/>
      <c r="P340" s="7"/>
      <c r="Q340" s="7"/>
      <c r="R340" s="7"/>
      <c r="S340" s="7"/>
      <c r="T340" s="7"/>
      <c r="U340" s="7"/>
      <c r="V34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0" s="20" t="str">
        <f>IFERROR(Table14[[#This Row],[BASE PRICE PER ITEM2]]*Table14[[#This Row],[TOTAL BASE STOCK QUANTITY]],"")</f>
        <v/>
      </c>
      <c r="X340" s="20" t="str">
        <f>IFERROR(Table14[[#This Row],[LAST SALE PRICE PER ITEM]]*Table14[[#This Row],[TOTAL BASE STOCK QUANTITY]], "")</f>
        <v/>
      </c>
      <c r="Y340" s="6" t="str">
        <f>IF(O340="",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0" s="22" t="str">
        <f>IFERROR(Table14[[#This Row],[SALE PRICE PER ITEM]]*Table14[[#This Row],[TOTAL REMAINING STOCK QUANTITY]],"")</f>
        <v/>
      </c>
      <c r="AH340" s="27"/>
    </row>
    <row r="341" spans="2:34" ht="18.600000000000001" thickBot="1" x14ac:dyDescent="0.3">
      <c r="B341" s="34" t="s">
        <v>805</v>
      </c>
      <c r="C341" s="11"/>
      <c r="D341" s="87" t="str">
        <f>IF(Table14[[#This Row],[TOTAL BASE STOCK QUANTITY]]= "", "", IF(Table14[[#This Row],[TOTAL BASE STOCK QUANTITY]] &lt;1,"Out of Stock","Avaliable"))</f>
        <v/>
      </c>
      <c r="E341" s="24"/>
      <c r="F341" s="24"/>
      <c r="G341" s="11"/>
      <c r="H341" s="95"/>
      <c r="I341" s="102"/>
      <c r="J341" s="120"/>
      <c r="K34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1" s="72" t="str">
        <f>IFERROR(IF(NOT(ISBLANK(Table14[[#This Row],[BASE PRICE PER ITEM2]])), Table14[[#This Row],[BASE PRICE PER ITEM2]] + $M$2, ""), "")</f>
        <v/>
      </c>
      <c r="M341" s="115"/>
      <c r="N34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1" s="7"/>
      <c r="P341" s="7"/>
      <c r="Q341" s="7"/>
      <c r="R341" s="7"/>
      <c r="S341" s="7"/>
      <c r="T341" s="7"/>
      <c r="U341" s="7"/>
      <c r="V34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1" s="20" t="str">
        <f>IFERROR(Table14[[#This Row],[BASE PRICE PER ITEM2]]*Table14[[#This Row],[TOTAL BASE STOCK QUANTITY]],"")</f>
        <v/>
      </c>
      <c r="X341" s="20" t="str">
        <f>IFERROR(Table14[[#This Row],[LAST SALE PRICE PER ITEM]]*Table14[[#This Row],[TOTAL BASE STOCK QUANTITY]], "")</f>
        <v/>
      </c>
      <c r="Y341" s="6" t="str">
        <f>IF(O341="",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1" s="22" t="str">
        <f>IFERROR(Table14[[#This Row],[SALE PRICE PER ITEM]]*Table14[[#This Row],[TOTAL REMAINING STOCK QUANTITY]],"")</f>
        <v/>
      </c>
      <c r="AH341" s="27"/>
    </row>
    <row r="342" spans="2:34" ht="18.600000000000001" thickBot="1" x14ac:dyDescent="0.3">
      <c r="B342" s="34" t="s">
        <v>806</v>
      </c>
      <c r="C342" s="11"/>
      <c r="D342" s="87" t="str">
        <f>IF(Table14[[#This Row],[TOTAL BASE STOCK QUANTITY]]= "", "", IF(Table14[[#This Row],[TOTAL BASE STOCK QUANTITY]] &lt;1,"Out of Stock","Avaliable"))</f>
        <v/>
      </c>
      <c r="E342" s="24"/>
      <c r="F342" s="24"/>
      <c r="G342" s="11"/>
      <c r="H342" s="95"/>
      <c r="I342" s="102"/>
      <c r="J342" s="120"/>
      <c r="K34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2" s="72" t="str">
        <f>IFERROR(IF(NOT(ISBLANK(Table14[[#This Row],[BASE PRICE PER ITEM2]])), Table14[[#This Row],[BASE PRICE PER ITEM2]] + $M$2, ""), "")</f>
        <v/>
      </c>
      <c r="M342" s="115"/>
      <c r="N34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2" s="7"/>
      <c r="P342" s="7"/>
      <c r="Q342" s="7"/>
      <c r="R342" s="7"/>
      <c r="S342" s="7"/>
      <c r="T342" s="7"/>
      <c r="U342" s="7"/>
      <c r="V34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2" s="20" t="str">
        <f>IFERROR(Table14[[#This Row],[BASE PRICE PER ITEM2]]*Table14[[#This Row],[TOTAL BASE STOCK QUANTITY]],"")</f>
        <v/>
      </c>
      <c r="X342" s="20" t="str">
        <f>IFERROR(Table14[[#This Row],[LAST SALE PRICE PER ITEM]]*Table14[[#This Row],[TOTAL BASE STOCK QUANTITY]], "")</f>
        <v/>
      </c>
      <c r="Y342" s="6" t="str">
        <f>IF(O342="",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2" s="22" t="str">
        <f>IFERROR(Table14[[#This Row],[SALE PRICE PER ITEM]]*Table14[[#This Row],[TOTAL REMAINING STOCK QUANTITY]],"")</f>
        <v/>
      </c>
      <c r="AH342" s="27"/>
    </row>
    <row r="343" spans="2:34" ht="18.600000000000001" thickBot="1" x14ac:dyDescent="0.3">
      <c r="B343" s="34" t="s">
        <v>807</v>
      </c>
      <c r="C343" s="11"/>
      <c r="D343" s="87" t="str">
        <f>IF(Table14[[#This Row],[TOTAL BASE STOCK QUANTITY]]= "", "", IF(Table14[[#This Row],[TOTAL BASE STOCK QUANTITY]] &lt;1,"Out of Stock","Avaliable"))</f>
        <v/>
      </c>
      <c r="E343" s="24"/>
      <c r="F343" s="24"/>
      <c r="G343" s="11"/>
      <c r="H343" s="95"/>
      <c r="I343" s="102"/>
      <c r="J343" s="120"/>
      <c r="K34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3" s="72" t="str">
        <f>IFERROR(IF(NOT(ISBLANK(Table14[[#This Row],[BASE PRICE PER ITEM2]])), Table14[[#This Row],[BASE PRICE PER ITEM2]] + $M$2, ""), "")</f>
        <v/>
      </c>
      <c r="M343" s="115"/>
      <c r="N34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3" s="7"/>
      <c r="P343" s="7"/>
      <c r="Q343" s="7"/>
      <c r="R343" s="7"/>
      <c r="S343" s="7"/>
      <c r="T343" s="7"/>
      <c r="U343" s="7"/>
      <c r="V34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3" s="20" t="str">
        <f>IFERROR(Table14[[#This Row],[BASE PRICE PER ITEM2]]*Table14[[#This Row],[TOTAL BASE STOCK QUANTITY]],"")</f>
        <v/>
      </c>
      <c r="X343" s="20" t="str">
        <f>IFERROR(Table14[[#This Row],[LAST SALE PRICE PER ITEM]]*Table14[[#This Row],[TOTAL BASE STOCK QUANTITY]], "")</f>
        <v/>
      </c>
      <c r="Y343" s="6" t="str">
        <f>IF(O343="",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3" s="22" t="str">
        <f>IFERROR(Table14[[#This Row],[SALE PRICE PER ITEM]]*Table14[[#This Row],[TOTAL REMAINING STOCK QUANTITY]],"")</f>
        <v/>
      </c>
      <c r="AH343" s="27"/>
    </row>
    <row r="344" spans="2:34" ht="18.600000000000001" thickBot="1" x14ac:dyDescent="0.3">
      <c r="B344" s="34" t="s">
        <v>808</v>
      </c>
      <c r="C344" s="11"/>
      <c r="D344" s="87" t="str">
        <f>IF(Table14[[#This Row],[TOTAL BASE STOCK QUANTITY]]= "", "", IF(Table14[[#This Row],[TOTAL BASE STOCK QUANTITY]] &lt;1,"Out of Stock","Avaliable"))</f>
        <v/>
      </c>
      <c r="E344" s="24"/>
      <c r="F344" s="24"/>
      <c r="G344" s="11"/>
      <c r="H344" s="95"/>
      <c r="I344" s="102"/>
      <c r="J344" s="120"/>
      <c r="K34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4" s="72" t="str">
        <f>IFERROR(IF(NOT(ISBLANK(Table14[[#This Row],[BASE PRICE PER ITEM2]])), Table14[[#This Row],[BASE PRICE PER ITEM2]] + $M$2, ""), "")</f>
        <v/>
      </c>
      <c r="M344" s="115"/>
      <c r="N34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4" s="7"/>
      <c r="P344" s="7"/>
      <c r="Q344" s="7"/>
      <c r="R344" s="7"/>
      <c r="S344" s="7"/>
      <c r="T344" s="7"/>
      <c r="U344" s="7"/>
      <c r="V34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4" s="20" t="str">
        <f>IFERROR(Table14[[#This Row],[BASE PRICE PER ITEM2]]*Table14[[#This Row],[TOTAL BASE STOCK QUANTITY]],"")</f>
        <v/>
      </c>
      <c r="X344" s="20" t="str">
        <f>IFERROR(Table14[[#This Row],[LAST SALE PRICE PER ITEM]]*Table14[[#This Row],[TOTAL BASE STOCK QUANTITY]], "")</f>
        <v/>
      </c>
      <c r="Y344" s="6" t="str">
        <f>IF(O344="",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4" s="22" t="str">
        <f>IFERROR(Table14[[#This Row],[SALE PRICE PER ITEM]]*Table14[[#This Row],[TOTAL REMAINING STOCK QUANTITY]],"")</f>
        <v/>
      </c>
      <c r="AH344" s="27"/>
    </row>
    <row r="345" spans="2:34" ht="18.600000000000001" thickBot="1" x14ac:dyDescent="0.3">
      <c r="B345" s="34" t="s">
        <v>809</v>
      </c>
      <c r="C345" s="11"/>
      <c r="D345" s="87" t="str">
        <f>IF(Table14[[#This Row],[TOTAL BASE STOCK QUANTITY]]= "", "", IF(Table14[[#This Row],[TOTAL BASE STOCK QUANTITY]] &lt;1,"Out of Stock","Avaliable"))</f>
        <v/>
      </c>
      <c r="E345" s="24"/>
      <c r="F345" s="24"/>
      <c r="G345" s="11"/>
      <c r="H345" s="95"/>
      <c r="I345" s="102"/>
      <c r="J345" s="120"/>
      <c r="K34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5" s="72" t="str">
        <f>IFERROR(IF(NOT(ISBLANK(Table14[[#This Row],[BASE PRICE PER ITEM2]])), Table14[[#This Row],[BASE PRICE PER ITEM2]] + $M$2, ""), "")</f>
        <v/>
      </c>
      <c r="M345" s="115"/>
      <c r="N34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5" s="7"/>
      <c r="P345" s="7"/>
      <c r="Q345" s="7"/>
      <c r="R345" s="7"/>
      <c r="S345" s="7"/>
      <c r="T345" s="7"/>
      <c r="U345" s="7"/>
      <c r="V34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5" s="20" t="str">
        <f>IFERROR(Table14[[#This Row],[BASE PRICE PER ITEM2]]*Table14[[#This Row],[TOTAL BASE STOCK QUANTITY]],"")</f>
        <v/>
      </c>
      <c r="X345" s="20" t="str">
        <f>IFERROR(Table14[[#This Row],[LAST SALE PRICE PER ITEM]]*Table14[[#This Row],[TOTAL BASE STOCK QUANTITY]], "")</f>
        <v/>
      </c>
      <c r="Y345" s="6" t="str">
        <f>IF(O345="",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5" s="22" t="str">
        <f>IFERROR(Table14[[#This Row],[SALE PRICE PER ITEM]]*Table14[[#This Row],[TOTAL REMAINING STOCK QUANTITY]],"")</f>
        <v/>
      </c>
      <c r="AH345" s="27"/>
    </row>
    <row r="346" spans="2:34" ht="18.600000000000001" thickBot="1" x14ac:dyDescent="0.3">
      <c r="B346" s="34" t="s">
        <v>810</v>
      </c>
      <c r="C346" s="11"/>
      <c r="D346" s="87" t="str">
        <f>IF(Table14[[#This Row],[TOTAL BASE STOCK QUANTITY]]= "", "", IF(Table14[[#This Row],[TOTAL BASE STOCK QUANTITY]] &lt;1,"Out of Stock","Avaliable"))</f>
        <v/>
      </c>
      <c r="E346" s="24"/>
      <c r="F346" s="24"/>
      <c r="G346" s="11"/>
      <c r="H346" s="95"/>
      <c r="I346" s="102"/>
      <c r="J346" s="120"/>
      <c r="K34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6" s="72" t="str">
        <f>IFERROR(IF(NOT(ISBLANK(Table14[[#This Row],[BASE PRICE PER ITEM2]])), Table14[[#This Row],[BASE PRICE PER ITEM2]] + $M$2, ""), "")</f>
        <v/>
      </c>
      <c r="M346" s="115"/>
      <c r="N34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6" s="7"/>
      <c r="P346" s="7"/>
      <c r="Q346" s="7"/>
      <c r="R346" s="7"/>
      <c r="S346" s="7"/>
      <c r="T346" s="7"/>
      <c r="U346" s="7"/>
      <c r="V34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6" s="20" t="str">
        <f>IFERROR(Table14[[#This Row],[BASE PRICE PER ITEM2]]*Table14[[#This Row],[TOTAL BASE STOCK QUANTITY]],"")</f>
        <v/>
      </c>
      <c r="X346" s="20" t="str">
        <f>IFERROR(Table14[[#This Row],[LAST SALE PRICE PER ITEM]]*Table14[[#This Row],[TOTAL BASE STOCK QUANTITY]], "")</f>
        <v/>
      </c>
      <c r="Y346" s="6" t="str">
        <f>IF(O346="",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6" s="22" t="str">
        <f>IFERROR(Table14[[#This Row],[SALE PRICE PER ITEM]]*Table14[[#This Row],[TOTAL REMAINING STOCK QUANTITY]],"")</f>
        <v/>
      </c>
      <c r="AH346" s="27"/>
    </row>
    <row r="347" spans="2:34" ht="18.600000000000001" thickBot="1" x14ac:dyDescent="0.3">
      <c r="B347" s="34" t="s">
        <v>811</v>
      </c>
      <c r="C347" s="11"/>
      <c r="D347" s="87" t="str">
        <f>IF(Table14[[#This Row],[TOTAL BASE STOCK QUANTITY]]= "", "", IF(Table14[[#This Row],[TOTAL BASE STOCK QUANTITY]] &lt;1,"Out of Stock","Avaliable"))</f>
        <v/>
      </c>
      <c r="E347" s="24"/>
      <c r="F347" s="24"/>
      <c r="G347" s="11"/>
      <c r="H347" s="95"/>
      <c r="I347" s="102"/>
      <c r="J347" s="120"/>
      <c r="K34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7" s="72" t="str">
        <f>IFERROR(IF(NOT(ISBLANK(Table14[[#This Row],[BASE PRICE PER ITEM2]])), Table14[[#This Row],[BASE PRICE PER ITEM2]] + $M$2, ""), "")</f>
        <v/>
      </c>
      <c r="M347" s="115"/>
      <c r="N34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7" s="7"/>
      <c r="P347" s="7"/>
      <c r="Q347" s="7"/>
      <c r="R347" s="7"/>
      <c r="S347" s="7"/>
      <c r="T347" s="7"/>
      <c r="U347" s="7"/>
      <c r="V34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7" s="20" t="str">
        <f>IFERROR(Table14[[#This Row],[BASE PRICE PER ITEM2]]*Table14[[#This Row],[TOTAL BASE STOCK QUANTITY]],"")</f>
        <v/>
      </c>
      <c r="X347" s="20" t="str">
        <f>IFERROR(Table14[[#This Row],[LAST SALE PRICE PER ITEM]]*Table14[[#This Row],[TOTAL BASE STOCK QUANTITY]], "")</f>
        <v/>
      </c>
      <c r="Y347" s="6" t="str">
        <f>IF(O347="",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7" s="22" t="str">
        <f>IFERROR(Table14[[#This Row],[SALE PRICE PER ITEM]]*Table14[[#This Row],[TOTAL REMAINING STOCK QUANTITY]],"")</f>
        <v/>
      </c>
      <c r="AH347" s="27"/>
    </row>
    <row r="348" spans="2:34" ht="18.600000000000001" thickBot="1" x14ac:dyDescent="0.3">
      <c r="B348" s="34" t="s">
        <v>812</v>
      </c>
      <c r="C348" s="11"/>
      <c r="D348" s="87" t="str">
        <f>IF(Table14[[#This Row],[TOTAL BASE STOCK QUANTITY]]= "", "", IF(Table14[[#This Row],[TOTAL BASE STOCK QUANTITY]] &lt;1,"Out of Stock","Avaliable"))</f>
        <v/>
      </c>
      <c r="E348" s="24"/>
      <c r="F348" s="24"/>
      <c r="G348" s="11"/>
      <c r="H348" s="95"/>
      <c r="I348" s="102"/>
      <c r="J348" s="120"/>
      <c r="K34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8" s="72" t="str">
        <f>IFERROR(IF(NOT(ISBLANK(Table14[[#This Row],[BASE PRICE PER ITEM2]])), Table14[[#This Row],[BASE PRICE PER ITEM2]] + $M$2, ""), "")</f>
        <v/>
      </c>
      <c r="M348" s="115"/>
      <c r="N34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8" s="7"/>
      <c r="P348" s="7"/>
      <c r="Q348" s="7"/>
      <c r="R348" s="7"/>
      <c r="S348" s="7"/>
      <c r="T348" s="7"/>
      <c r="U348" s="7"/>
      <c r="V34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8" s="20" t="str">
        <f>IFERROR(Table14[[#This Row],[BASE PRICE PER ITEM2]]*Table14[[#This Row],[TOTAL BASE STOCK QUANTITY]],"")</f>
        <v/>
      </c>
      <c r="X348" s="20" t="str">
        <f>IFERROR(Table14[[#This Row],[LAST SALE PRICE PER ITEM]]*Table14[[#This Row],[TOTAL BASE STOCK QUANTITY]], "")</f>
        <v/>
      </c>
      <c r="Y348" s="6" t="str">
        <f>IF(O348="",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8" s="22" t="str">
        <f>IFERROR(Table14[[#This Row],[SALE PRICE PER ITEM]]*Table14[[#This Row],[TOTAL REMAINING STOCK QUANTITY]],"")</f>
        <v/>
      </c>
      <c r="AH348" s="27"/>
    </row>
    <row r="349" spans="2:34" ht="18.600000000000001" thickBot="1" x14ac:dyDescent="0.3">
      <c r="B349" s="34" t="s">
        <v>813</v>
      </c>
      <c r="C349" s="11"/>
      <c r="D349" s="87" t="str">
        <f>IF(Table14[[#This Row],[TOTAL BASE STOCK QUANTITY]]= "", "", IF(Table14[[#This Row],[TOTAL BASE STOCK QUANTITY]] &lt;1,"Out of Stock","Avaliable"))</f>
        <v/>
      </c>
      <c r="E349" s="24"/>
      <c r="F349" s="24"/>
      <c r="G349" s="11"/>
      <c r="H349" s="95"/>
      <c r="I349" s="102"/>
      <c r="J349" s="120"/>
      <c r="K34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49" s="72" t="str">
        <f>IFERROR(IF(NOT(ISBLANK(Table14[[#This Row],[BASE PRICE PER ITEM2]])), Table14[[#This Row],[BASE PRICE PER ITEM2]] + $M$2, ""), "")</f>
        <v/>
      </c>
      <c r="M349" s="115"/>
      <c r="N34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49" s="7"/>
      <c r="P349" s="7"/>
      <c r="Q349" s="7"/>
      <c r="R349" s="7"/>
      <c r="S349" s="7"/>
      <c r="T349" s="7"/>
      <c r="U349" s="7"/>
      <c r="V34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49" s="20" t="str">
        <f>IFERROR(Table14[[#This Row],[BASE PRICE PER ITEM2]]*Table14[[#This Row],[TOTAL BASE STOCK QUANTITY]],"")</f>
        <v/>
      </c>
      <c r="X349" s="20" t="str">
        <f>IFERROR(Table14[[#This Row],[LAST SALE PRICE PER ITEM]]*Table14[[#This Row],[TOTAL BASE STOCK QUANTITY]], "")</f>
        <v/>
      </c>
      <c r="Y349" s="6" t="str">
        <f>IF(O349="",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4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4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4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4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4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4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4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49" s="22" t="str">
        <f>IFERROR(Table14[[#This Row],[SALE PRICE PER ITEM]]*Table14[[#This Row],[TOTAL REMAINING STOCK QUANTITY]],"")</f>
        <v/>
      </c>
      <c r="AH349" s="27"/>
    </row>
    <row r="350" spans="2:34" ht="18.600000000000001" thickBot="1" x14ac:dyDescent="0.3">
      <c r="B350" s="34" t="s">
        <v>814</v>
      </c>
      <c r="C350" s="11"/>
      <c r="D350" s="87" t="str">
        <f>IF(Table14[[#This Row],[TOTAL BASE STOCK QUANTITY]]= "", "", IF(Table14[[#This Row],[TOTAL BASE STOCK QUANTITY]] &lt;1,"Out of Stock","Avaliable"))</f>
        <v/>
      </c>
      <c r="E350" s="24"/>
      <c r="F350" s="24"/>
      <c r="G350" s="11"/>
      <c r="H350" s="95"/>
      <c r="I350" s="102"/>
      <c r="J350" s="120"/>
      <c r="K35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0" s="72" t="str">
        <f>IFERROR(IF(NOT(ISBLANK(Table14[[#This Row],[BASE PRICE PER ITEM2]])), Table14[[#This Row],[BASE PRICE PER ITEM2]] + $M$2, ""), "")</f>
        <v/>
      </c>
      <c r="M350" s="115"/>
      <c r="N35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0" s="7"/>
      <c r="P350" s="7"/>
      <c r="Q350" s="7"/>
      <c r="R350" s="7"/>
      <c r="S350" s="7"/>
      <c r="T350" s="7"/>
      <c r="U350" s="7"/>
      <c r="V35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0" s="20" t="str">
        <f>IFERROR(Table14[[#This Row],[BASE PRICE PER ITEM2]]*Table14[[#This Row],[TOTAL BASE STOCK QUANTITY]],"")</f>
        <v/>
      </c>
      <c r="X350" s="20" t="str">
        <f>IFERROR(Table14[[#This Row],[LAST SALE PRICE PER ITEM]]*Table14[[#This Row],[TOTAL BASE STOCK QUANTITY]], "")</f>
        <v/>
      </c>
      <c r="Y350" s="6" t="str">
        <f>IF(O350="",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0" s="22" t="str">
        <f>IFERROR(Table14[[#This Row],[SALE PRICE PER ITEM]]*Table14[[#This Row],[TOTAL REMAINING STOCK QUANTITY]],"")</f>
        <v/>
      </c>
      <c r="AH350" s="27"/>
    </row>
    <row r="351" spans="2:34" ht="18.600000000000001" thickBot="1" x14ac:dyDescent="0.3">
      <c r="B351" s="34" t="s">
        <v>815</v>
      </c>
      <c r="C351" s="11"/>
      <c r="D351" s="87" t="str">
        <f>IF(Table14[[#This Row],[TOTAL BASE STOCK QUANTITY]]= "", "", IF(Table14[[#This Row],[TOTAL BASE STOCK QUANTITY]] &lt;1,"Out of Stock","Avaliable"))</f>
        <v/>
      </c>
      <c r="E351" s="24"/>
      <c r="F351" s="24"/>
      <c r="G351" s="11"/>
      <c r="H351" s="95"/>
      <c r="I351" s="102"/>
      <c r="J351" s="120"/>
      <c r="K35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1" s="72" t="str">
        <f>IFERROR(IF(NOT(ISBLANK(Table14[[#This Row],[BASE PRICE PER ITEM2]])), Table14[[#This Row],[BASE PRICE PER ITEM2]] + $M$2, ""), "")</f>
        <v/>
      </c>
      <c r="M351" s="115"/>
      <c r="N35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1" s="7"/>
      <c r="P351" s="7"/>
      <c r="Q351" s="7"/>
      <c r="R351" s="7"/>
      <c r="S351" s="7"/>
      <c r="T351" s="7"/>
      <c r="U351" s="7"/>
      <c r="V35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1" s="20" t="str">
        <f>IFERROR(Table14[[#This Row],[BASE PRICE PER ITEM2]]*Table14[[#This Row],[TOTAL BASE STOCK QUANTITY]],"")</f>
        <v/>
      </c>
      <c r="X351" s="20" t="str">
        <f>IFERROR(Table14[[#This Row],[LAST SALE PRICE PER ITEM]]*Table14[[#This Row],[TOTAL BASE STOCK QUANTITY]], "")</f>
        <v/>
      </c>
      <c r="Y351" s="6" t="str">
        <f>IF(O351="",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1" s="22" t="str">
        <f>IFERROR(Table14[[#This Row],[SALE PRICE PER ITEM]]*Table14[[#This Row],[TOTAL REMAINING STOCK QUANTITY]],"")</f>
        <v/>
      </c>
      <c r="AH351" s="27"/>
    </row>
    <row r="352" spans="2:34" ht="18.600000000000001" thickBot="1" x14ac:dyDescent="0.3">
      <c r="B352" s="34" t="s">
        <v>816</v>
      </c>
      <c r="C352" s="11"/>
      <c r="D352" s="87" t="str">
        <f>IF(Table14[[#This Row],[TOTAL BASE STOCK QUANTITY]]= "", "", IF(Table14[[#This Row],[TOTAL BASE STOCK QUANTITY]] &lt;1,"Out of Stock","Avaliable"))</f>
        <v/>
      </c>
      <c r="E352" s="24"/>
      <c r="F352" s="24"/>
      <c r="G352" s="11"/>
      <c r="H352" s="95"/>
      <c r="I352" s="102"/>
      <c r="J352" s="120"/>
      <c r="K35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2" s="72" t="str">
        <f>IFERROR(IF(NOT(ISBLANK(Table14[[#This Row],[BASE PRICE PER ITEM2]])), Table14[[#This Row],[BASE PRICE PER ITEM2]] + $M$2, ""), "")</f>
        <v/>
      </c>
      <c r="M352" s="115"/>
      <c r="N35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2" s="7"/>
      <c r="P352" s="7"/>
      <c r="Q352" s="7"/>
      <c r="R352" s="7"/>
      <c r="S352" s="7"/>
      <c r="T352" s="7"/>
      <c r="U352" s="7"/>
      <c r="V35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2" s="20" t="str">
        <f>IFERROR(Table14[[#This Row],[BASE PRICE PER ITEM2]]*Table14[[#This Row],[TOTAL BASE STOCK QUANTITY]],"")</f>
        <v/>
      </c>
      <c r="X352" s="20" t="str">
        <f>IFERROR(Table14[[#This Row],[LAST SALE PRICE PER ITEM]]*Table14[[#This Row],[TOTAL BASE STOCK QUANTITY]], "")</f>
        <v/>
      </c>
      <c r="Y352" s="6" t="str">
        <f>IF(O352="",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2" s="22" t="str">
        <f>IFERROR(Table14[[#This Row],[SALE PRICE PER ITEM]]*Table14[[#This Row],[TOTAL REMAINING STOCK QUANTITY]],"")</f>
        <v/>
      </c>
      <c r="AH352" s="27"/>
    </row>
    <row r="353" spans="2:34" ht="18.600000000000001" thickBot="1" x14ac:dyDescent="0.3">
      <c r="B353" s="34" t="s">
        <v>817</v>
      </c>
      <c r="C353" s="11"/>
      <c r="D353" s="87" t="str">
        <f>IF(Table14[[#This Row],[TOTAL BASE STOCK QUANTITY]]= "", "", IF(Table14[[#This Row],[TOTAL BASE STOCK QUANTITY]] &lt;1,"Out of Stock","Avaliable"))</f>
        <v/>
      </c>
      <c r="E353" s="24"/>
      <c r="F353" s="24"/>
      <c r="G353" s="11"/>
      <c r="H353" s="95"/>
      <c r="I353" s="102"/>
      <c r="J353" s="120"/>
      <c r="K35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3" s="72" t="str">
        <f>IFERROR(IF(NOT(ISBLANK(Table14[[#This Row],[BASE PRICE PER ITEM2]])), Table14[[#This Row],[BASE PRICE PER ITEM2]] + $M$2, ""), "")</f>
        <v/>
      </c>
      <c r="M353" s="115"/>
      <c r="N35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3" s="7"/>
      <c r="P353" s="7"/>
      <c r="Q353" s="7"/>
      <c r="R353" s="7"/>
      <c r="S353" s="7"/>
      <c r="T353" s="7"/>
      <c r="U353" s="7"/>
      <c r="V35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3" s="20" t="str">
        <f>IFERROR(Table14[[#This Row],[BASE PRICE PER ITEM2]]*Table14[[#This Row],[TOTAL BASE STOCK QUANTITY]],"")</f>
        <v/>
      </c>
      <c r="X353" s="20" t="str">
        <f>IFERROR(Table14[[#This Row],[LAST SALE PRICE PER ITEM]]*Table14[[#This Row],[TOTAL BASE STOCK QUANTITY]], "")</f>
        <v/>
      </c>
      <c r="Y353" s="6" t="str">
        <f>IF(O353="",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3" s="22" t="str">
        <f>IFERROR(Table14[[#This Row],[SALE PRICE PER ITEM]]*Table14[[#This Row],[TOTAL REMAINING STOCK QUANTITY]],"")</f>
        <v/>
      </c>
      <c r="AH353" s="27"/>
    </row>
    <row r="354" spans="2:34" ht="18.600000000000001" thickBot="1" x14ac:dyDescent="0.3">
      <c r="B354" s="34" t="s">
        <v>818</v>
      </c>
      <c r="C354" s="11"/>
      <c r="D354" s="87" t="str">
        <f>IF(Table14[[#This Row],[TOTAL BASE STOCK QUANTITY]]= "", "", IF(Table14[[#This Row],[TOTAL BASE STOCK QUANTITY]] &lt;1,"Out of Stock","Avaliable"))</f>
        <v/>
      </c>
      <c r="E354" s="24"/>
      <c r="F354" s="24"/>
      <c r="G354" s="11"/>
      <c r="H354" s="95"/>
      <c r="I354" s="102"/>
      <c r="J354" s="120"/>
      <c r="K35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4" s="72" t="str">
        <f>IFERROR(IF(NOT(ISBLANK(Table14[[#This Row],[BASE PRICE PER ITEM2]])), Table14[[#This Row],[BASE PRICE PER ITEM2]] + $M$2, ""), "")</f>
        <v/>
      </c>
      <c r="M354" s="115"/>
      <c r="N35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4" s="7"/>
      <c r="P354" s="7"/>
      <c r="Q354" s="7"/>
      <c r="R354" s="7"/>
      <c r="S354" s="7"/>
      <c r="T354" s="7"/>
      <c r="U354" s="7"/>
      <c r="V35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4" s="20" t="str">
        <f>IFERROR(Table14[[#This Row],[BASE PRICE PER ITEM2]]*Table14[[#This Row],[TOTAL BASE STOCK QUANTITY]],"")</f>
        <v/>
      </c>
      <c r="X354" s="20" t="str">
        <f>IFERROR(Table14[[#This Row],[LAST SALE PRICE PER ITEM]]*Table14[[#This Row],[TOTAL BASE STOCK QUANTITY]], "")</f>
        <v/>
      </c>
      <c r="Y354" s="6" t="str">
        <f>IF(O354="",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4" s="22" t="str">
        <f>IFERROR(Table14[[#This Row],[SALE PRICE PER ITEM]]*Table14[[#This Row],[TOTAL REMAINING STOCK QUANTITY]],"")</f>
        <v/>
      </c>
      <c r="AH354" s="27"/>
    </row>
    <row r="355" spans="2:34" ht="18.600000000000001" thickBot="1" x14ac:dyDescent="0.3">
      <c r="B355" s="34" t="s">
        <v>819</v>
      </c>
      <c r="C355" s="11"/>
      <c r="D355" s="87" t="str">
        <f>IF(Table14[[#This Row],[TOTAL BASE STOCK QUANTITY]]= "", "", IF(Table14[[#This Row],[TOTAL BASE STOCK QUANTITY]] &lt;1,"Out of Stock","Avaliable"))</f>
        <v/>
      </c>
      <c r="E355" s="24"/>
      <c r="F355" s="24"/>
      <c r="G355" s="11"/>
      <c r="H355" s="95"/>
      <c r="I355" s="102"/>
      <c r="J355" s="120"/>
      <c r="K35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5" s="72" t="str">
        <f>IFERROR(IF(NOT(ISBLANK(Table14[[#This Row],[BASE PRICE PER ITEM2]])), Table14[[#This Row],[BASE PRICE PER ITEM2]] + $M$2, ""), "")</f>
        <v/>
      </c>
      <c r="M355" s="115"/>
      <c r="N35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5" s="7"/>
      <c r="P355" s="7"/>
      <c r="Q355" s="7"/>
      <c r="R355" s="7"/>
      <c r="S355" s="7"/>
      <c r="T355" s="7"/>
      <c r="U355" s="7"/>
      <c r="V35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5" s="20" t="str">
        <f>IFERROR(Table14[[#This Row],[BASE PRICE PER ITEM2]]*Table14[[#This Row],[TOTAL BASE STOCK QUANTITY]],"")</f>
        <v/>
      </c>
      <c r="X355" s="20" t="str">
        <f>IFERROR(Table14[[#This Row],[LAST SALE PRICE PER ITEM]]*Table14[[#This Row],[TOTAL BASE STOCK QUANTITY]], "")</f>
        <v/>
      </c>
      <c r="Y355" s="6" t="str">
        <f>IF(O355="",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5" s="22" t="str">
        <f>IFERROR(Table14[[#This Row],[SALE PRICE PER ITEM]]*Table14[[#This Row],[TOTAL REMAINING STOCK QUANTITY]],"")</f>
        <v/>
      </c>
      <c r="AH355" s="27"/>
    </row>
    <row r="356" spans="2:34" ht="18.600000000000001" thickBot="1" x14ac:dyDescent="0.3">
      <c r="B356" s="34" t="s">
        <v>820</v>
      </c>
      <c r="C356" s="11"/>
      <c r="D356" s="87" t="str">
        <f>IF(Table14[[#This Row],[TOTAL BASE STOCK QUANTITY]]= "", "", IF(Table14[[#This Row],[TOTAL BASE STOCK QUANTITY]] &lt;1,"Out of Stock","Avaliable"))</f>
        <v/>
      </c>
      <c r="E356" s="24"/>
      <c r="F356" s="24"/>
      <c r="G356" s="11"/>
      <c r="H356" s="95"/>
      <c r="I356" s="102"/>
      <c r="J356" s="120"/>
      <c r="K35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6" s="72" t="str">
        <f>IFERROR(IF(NOT(ISBLANK(Table14[[#This Row],[BASE PRICE PER ITEM2]])), Table14[[#This Row],[BASE PRICE PER ITEM2]] + $M$2, ""), "")</f>
        <v/>
      </c>
      <c r="M356" s="115"/>
      <c r="N35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6" s="7"/>
      <c r="P356" s="7"/>
      <c r="Q356" s="7"/>
      <c r="R356" s="7"/>
      <c r="S356" s="7"/>
      <c r="T356" s="7"/>
      <c r="U356" s="7"/>
      <c r="V35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6" s="20" t="str">
        <f>IFERROR(Table14[[#This Row],[BASE PRICE PER ITEM2]]*Table14[[#This Row],[TOTAL BASE STOCK QUANTITY]],"")</f>
        <v/>
      </c>
      <c r="X356" s="20" t="str">
        <f>IFERROR(Table14[[#This Row],[LAST SALE PRICE PER ITEM]]*Table14[[#This Row],[TOTAL BASE STOCK QUANTITY]], "")</f>
        <v/>
      </c>
      <c r="Y356" s="6" t="str">
        <f>IF(O356="",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6" s="22" t="str">
        <f>IFERROR(Table14[[#This Row],[SALE PRICE PER ITEM]]*Table14[[#This Row],[TOTAL REMAINING STOCK QUANTITY]],"")</f>
        <v/>
      </c>
      <c r="AH356" s="27"/>
    </row>
    <row r="357" spans="2:34" ht="18.600000000000001" thickBot="1" x14ac:dyDescent="0.3">
      <c r="B357" s="34" t="s">
        <v>821</v>
      </c>
      <c r="C357" s="11"/>
      <c r="D357" s="87" t="str">
        <f>IF(Table14[[#This Row],[TOTAL BASE STOCK QUANTITY]]= "", "", IF(Table14[[#This Row],[TOTAL BASE STOCK QUANTITY]] &lt;1,"Out of Stock","Avaliable"))</f>
        <v/>
      </c>
      <c r="E357" s="24"/>
      <c r="F357" s="24"/>
      <c r="G357" s="11"/>
      <c r="H357" s="95"/>
      <c r="I357" s="102"/>
      <c r="J357" s="120"/>
      <c r="K35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7" s="72" t="str">
        <f>IFERROR(IF(NOT(ISBLANK(Table14[[#This Row],[BASE PRICE PER ITEM2]])), Table14[[#This Row],[BASE PRICE PER ITEM2]] + $M$2, ""), "")</f>
        <v/>
      </c>
      <c r="M357" s="115"/>
      <c r="N35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7" s="7"/>
      <c r="P357" s="7"/>
      <c r="Q357" s="7"/>
      <c r="R357" s="7"/>
      <c r="S357" s="7"/>
      <c r="T357" s="7"/>
      <c r="U357" s="7"/>
      <c r="V35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7" s="20" t="str">
        <f>IFERROR(Table14[[#This Row],[BASE PRICE PER ITEM2]]*Table14[[#This Row],[TOTAL BASE STOCK QUANTITY]],"")</f>
        <v/>
      </c>
      <c r="X357" s="20" t="str">
        <f>IFERROR(Table14[[#This Row],[LAST SALE PRICE PER ITEM]]*Table14[[#This Row],[TOTAL BASE STOCK QUANTITY]], "")</f>
        <v/>
      </c>
      <c r="Y357" s="6" t="str">
        <f>IF(O357="",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7" s="22" t="str">
        <f>IFERROR(Table14[[#This Row],[SALE PRICE PER ITEM]]*Table14[[#This Row],[TOTAL REMAINING STOCK QUANTITY]],"")</f>
        <v/>
      </c>
      <c r="AH357" s="27"/>
    </row>
    <row r="358" spans="2:34" ht="18.600000000000001" thickBot="1" x14ac:dyDescent="0.3">
      <c r="B358" s="34" t="s">
        <v>822</v>
      </c>
      <c r="C358" s="11"/>
      <c r="D358" s="87" t="str">
        <f>IF(Table14[[#This Row],[TOTAL BASE STOCK QUANTITY]]= "", "", IF(Table14[[#This Row],[TOTAL BASE STOCK QUANTITY]] &lt;1,"Out of Stock","Avaliable"))</f>
        <v/>
      </c>
      <c r="E358" s="24"/>
      <c r="F358" s="24"/>
      <c r="G358" s="11"/>
      <c r="H358" s="95"/>
      <c r="I358" s="102"/>
      <c r="J358" s="120"/>
      <c r="K35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8" s="72" t="str">
        <f>IFERROR(IF(NOT(ISBLANK(Table14[[#This Row],[BASE PRICE PER ITEM2]])), Table14[[#This Row],[BASE PRICE PER ITEM2]] + $M$2, ""), "")</f>
        <v/>
      </c>
      <c r="M358" s="115"/>
      <c r="N35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8" s="7"/>
      <c r="P358" s="7"/>
      <c r="Q358" s="7"/>
      <c r="R358" s="7"/>
      <c r="S358" s="7"/>
      <c r="T358" s="7"/>
      <c r="U358" s="7"/>
      <c r="V35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8" s="20" t="str">
        <f>IFERROR(Table14[[#This Row],[BASE PRICE PER ITEM2]]*Table14[[#This Row],[TOTAL BASE STOCK QUANTITY]],"")</f>
        <v/>
      </c>
      <c r="X358" s="20" t="str">
        <f>IFERROR(Table14[[#This Row],[LAST SALE PRICE PER ITEM]]*Table14[[#This Row],[TOTAL BASE STOCK QUANTITY]], "")</f>
        <v/>
      </c>
      <c r="Y358" s="6" t="str">
        <f>IF(O358="",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8" s="22" t="str">
        <f>IFERROR(Table14[[#This Row],[SALE PRICE PER ITEM]]*Table14[[#This Row],[TOTAL REMAINING STOCK QUANTITY]],"")</f>
        <v/>
      </c>
      <c r="AH358" s="27"/>
    </row>
    <row r="359" spans="2:34" ht="18.600000000000001" thickBot="1" x14ac:dyDescent="0.3">
      <c r="B359" s="34" t="s">
        <v>823</v>
      </c>
      <c r="C359" s="11"/>
      <c r="D359" s="87" t="str">
        <f>IF(Table14[[#This Row],[TOTAL BASE STOCK QUANTITY]]= "", "", IF(Table14[[#This Row],[TOTAL BASE STOCK QUANTITY]] &lt;1,"Out of Stock","Avaliable"))</f>
        <v/>
      </c>
      <c r="E359" s="24"/>
      <c r="F359" s="24"/>
      <c r="G359" s="11"/>
      <c r="H359" s="95"/>
      <c r="I359" s="102"/>
      <c r="J359" s="120"/>
      <c r="K35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59" s="72" t="str">
        <f>IFERROR(IF(NOT(ISBLANK(Table14[[#This Row],[BASE PRICE PER ITEM2]])), Table14[[#This Row],[BASE PRICE PER ITEM2]] + $M$2, ""), "")</f>
        <v/>
      </c>
      <c r="M359" s="115"/>
      <c r="N35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59" s="7"/>
      <c r="P359" s="7"/>
      <c r="Q359" s="7"/>
      <c r="R359" s="7"/>
      <c r="S359" s="7"/>
      <c r="T359" s="7"/>
      <c r="U359" s="7"/>
      <c r="V35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59" s="20" t="str">
        <f>IFERROR(Table14[[#This Row],[BASE PRICE PER ITEM2]]*Table14[[#This Row],[TOTAL BASE STOCK QUANTITY]],"")</f>
        <v/>
      </c>
      <c r="X359" s="20" t="str">
        <f>IFERROR(Table14[[#This Row],[LAST SALE PRICE PER ITEM]]*Table14[[#This Row],[TOTAL BASE STOCK QUANTITY]], "")</f>
        <v/>
      </c>
      <c r="Y359" s="6" t="str">
        <f>IF(O359="",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5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5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5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5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5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5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5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59" s="22" t="str">
        <f>IFERROR(Table14[[#This Row],[SALE PRICE PER ITEM]]*Table14[[#This Row],[TOTAL REMAINING STOCK QUANTITY]],"")</f>
        <v/>
      </c>
      <c r="AH359" s="27"/>
    </row>
    <row r="360" spans="2:34" ht="18.600000000000001" thickBot="1" x14ac:dyDescent="0.3">
      <c r="B360" s="34" t="s">
        <v>824</v>
      </c>
      <c r="C360" s="11"/>
      <c r="D360" s="87" t="str">
        <f>IF(Table14[[#This Row],[TOTAL BASE STOCK QUANTITY]]= "", "", IF(Table14[[#This Row],[TOTAL BASE STOCK QUANTITY]] &lt;1,"Out of Stock","Avaliable"))</f>
        <v/>
      </c>
      <c r="E360" s="24"/>
      <c r="F360" s="24"/>
      <c r="G360" s="11"/>
      <c r="H360" s="95"/>
      <c r="I360" s="102"/>
      <c r="J360" s="120"/>
      <c r="K36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0" s="72" t="str">
        <f>IFERROR(IF(NOT(ISBLANK(Table14[[#This Row],[BASE PRICE PER ITEM2]])), Table14[[#This Row],[BASE PRICE PER ITEM2]] + $M$2, ""), "")</f>
        <v/>
      </c>
      <c r="M360" s="115"/>
      <c r="N36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0" s="7"/>
      <c r="P360" s="7"/>
      <c r="Q360" s="7"/>
      <c r="R360" s="7"/>
      <c r="S360" s="7"/>
      <c r="T360" s="7"/>
      <c r="U360" s="7"/>
      <c r="V36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0" s="20" t="str">
        <f>IFERROR(Table14[[#This Row],[BASE PRICE PER ITEM2]]*Table14[[#This Row],[TOTAL BASE STOCK QUANTITY]],"")</f>
        <v/>
      </c>
      <c r="X360" s="20" t="str">
        <f>IFERROR(Table14[[#This Row],[LAST SALE PRICE PER ITEM]]*Table14[[#This Row],[TOTAL BASE STOCK QUANTITY]], "")</f>
        <v/>
      </c>
      <c r="Y360" s="6" t="str">
        <f>IF(O360="",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0" s="22" t="str">
        <f>IFERROR(Table14[[#This Row],[SALE PRICE PER ITEM]]*Table14[[#This Row],[TOTAL REMAINING STOCK QUANTITY]],"")</f>
        <v/>
      </c>
      <c r="AH360" s="27"/>
    </row>
    <row r="361" spans="2:34" ht="18.600000000000001" thickBot="1" x14ac:dyDescent="0.3">
      <c r="B361" s="34" t="s">
        <v>825</v>
      </c>
      <c r="C361" s="11"/>
      <c r="D361" s="87" t="str">
        <f>IF(Table14[[#This Row],[TOTAL BASE STOCK QUANTITY]]= "", "", IF(Table14[[#This Row],[TOTAL BASE STOCK QUANTITY]] &lt;1,"Out of Stock","Avaliable"))</f>
        <v/>
      </c>
      <c r="E361" s="24"/>
      <c r="F361" s="24"/>
      <c r="G361" s="11"/>
      <c r="H361" s="95"/>
      <c r="I361" s="102"/>
      <c r="J361" s="120"/>
      <c r="K36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1" s="72" t="str">
        <f>IFERROR(IF(NOT(ISBLANK(Table14[[#This Row],[BASE PRICE PER ITEM2]])), Table14[[#This Row],[BASE PRICE PER ITEM2]] + $M$2, ""), "")</f>
        <v/>
      </c>
      <c r="M361" s="115"/>
      <c r="N36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1" s="7"/>
      <c r="P361" s="7"/>
      <c r="Q361" s="7"/>
      <c r="R361" s="7"/>
      <c r="S361" s="7"/>
      <c r="T361" s="7"/>
      <c r="U361" s="7"/>
      <c r="V36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1" s="20" t="str">
        <f>IFERROR(Table14[[#This Row],[BASE PRICE PER ITEM2]]*Table14[[#This Row],[TOTAL BASE STOCK QUANTITY]],"")</f>
        <v/>
      </c>
      <c r="X361" s="20" t="str">
        <f>IFERROR(Table14[[#This Row],[LAST SALE PRICE PER ITEM]]*Table14[[#This Row],[TOTAL BASE STOCK QUANTITY]], "")</f>
        <v/>
      </c>
      <c r="Y361" s="6" t="str">
        <f>IF(O361="",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1" s="22" t="str">
        <f>IFERROR(Table14[[#This Row],[SALE PRICE PER ITEM]]*Table14[[#This Row],[TOTAL REMAINING STOCK QUANTITY]],"")</f>
        <v/>
      </c>
      <c r="AH361" s="27"/>
    </row>
    <row r="362" spans="2:34" ht="18.600000000000001" thickBot="1" x14ac:dyDescent="0.3">
      <c r="B362" s="34" t="s">
        <v>826</v>
      </c>
      <c r="C362" s="11"/>
      <c r="D362" s="87" t="str">
        <f>IF(Table14[[#This Row],[TOTAL BASE STOCK QUANTITY]]= "", "", IF(Table14[[#This Row],[TOTAL BASE STOCK QUANTITY]] &lt;1,"Out of Stock","Avaliable"))</f>
        <v/>
      </c>
      <c r="E362" s="24"/>
      <c r="F362" s="24"/>
      <c r="G362" s="11"/>
      <c r="H362" s="95"/>
      <c r="I362" s="102"/>
      <c r="J362" s="120"/>
      <c r="K36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2" s="72" t="str">
        <f>IFERROR(IF(NOT(ISBLANK(Table14[[#This Row],[BASE PRICE PER ITEM2]])), Table14[[#This Row],[BASE PRICE PER ITEM2]] + $M$2, ""), "")</f>
        <v/>
      </c>
      <c r="M362" s="115"/>
      <c r="N36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2" s="7"/>
      <c r="P362" s="7"/>
      <c r="Q362" s="7"/>
      <c r="R362" s="7"/>
      <c r="S362" s="7"/>
      <c r="T362" s="7"/>
      <c r="U362" s="7"/>
      <c r="V36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2" s="20" t="str">
        <f>IFERROR(Table14[[#This Row],[BASE PRICE PER ITEM2]]*Table14[[#This Row],[TOTAL BASE STOCK QUANTITY]],"")</f>
        <v/>
      </c>
      <c r="X362" s="20" t="str">
        <f>IFERROR(Table14[[#This Row],[LAST SALE PRICE PER ITEM]]*Table14[[#This Row],[TOTAL BASE STOCK QUANTITY]], "")</f>
        <v/>
      </c>
      <c r="Y362" s="6" t="str">
        <f>IF(O362="",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2" s="22" t="str">
        <f>IFERROR(Table14[[#This Row],[SALE PRICE PER ITEM]]*Table14[[#This Row],[TOTAL REMAINING STOCK QUANTITY]],"")</f>
        <v/>
      </c>
      <c r="AH362" s="27"/>
    </row>
    <row r="363" spans="2:34" ht="18.600000000000001" thickBot="1" x14ac:dyDescent="0.3">
      <c r="B363" s="34" t="s">
        <v>827</v>
      </c>
      <c r="C363" s="11"/>
      <c r="D363" s="87" t="str">
        <f>IF(Table14[[#This Row],[TOTAL BASE STOCK QUANTITY]]= "", "", IF(Table14[[#This Row],[TOTAL BASE STOCK QUANTITY]] &lt;1,"Out of Stock","Avaliable"))</f>
        <v/>
      </c>
      <c r="E363" s="24"/>
      <c r="F363" s="24"/>
      <c r="G363" s="11"/>
      <c r="H363" s="95"/>
      <c r="I363" s="102"/>
      <c r="J363" s="120"/>
      <c r="K36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3" s="72" t="str">
        <f>IFERROR(IF(NOT(ISBLANK(Table14[[#This Row],[BASE PRICE PER ITEM2]])), Table14[[#This Row],[BASE PRICE PER ITEM2]] + $M$2, ""), "")</f>
        <v/>
      </c>
      <c r="M363" s="115"/>
      <c r="N36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3" s="7"/>
      <c r="P363" s="7"/>
      <c r="Q363" s="7"/>
      <c r="R363" s="7"/>
      <c r="S363" s="7"/>
      <c r="T363" s="7"/>
      <c r="U363" s="7"/>
      <c r="V36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3" s="20" t="str">
        <f>IFERROR(Table14[[#This Row],[BASE PRICE PER ITEM2]]*Table14[[#This Row],[TOTAL BASE STOCK QUANTITY]],"")</f>
        <v/>
      </c>
      <c r="X363" s="20" t="str">
        <f>IFERROR(Table14[[#This Row],[LAST SALE PRICE PER ITEM]]*Table14[[#This Row],[TOTAL BASE STOCK QUANTITY]], "")</f>
        <v/>
      </c>
      <c r="Y363" s="6" t="str">
        <f>IF(O363="",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3" s="22" t="str">
        <f>IFERROR(Table14[[#This Row],[SALE PRICE PER ITEM]]*Table14[[#This Row],[TOTAL REMAINING STOCK QUANTITY]],"")</f>
        <v/>
      </c>
      <c r="AH363" s="27"/>
    </row>
    <row r="364" spans="2:34" ht="18.600000000000001" thickBot="1" x14ac:dyDescent="0.3">
      <c r="B364" s="34" t="s">
        <v>828</v>
      </c>
      <c r="C364" s="11"/>
      <c r="D364" s="87" t="str">
        <f>IF(Table14[[#This Row],[TOTAL BASE STOCK QUANTITY]]= "", "", IF(Table14[[#This Row],[TOTAL BASE STOCK QUANTITY]] &lt;1,"Out of Stock","Avaliable"))</f>
        <v/>
      </c>
      <c r="E364" s="24"/>
      <c r="F364" s="24"/>
      <c r="G364" s="11"/>
      <c r="H364" s="95"/>
      <c r="I364" s="102"/>
      <c r="J364" s="120"/>
      <c r="K36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4" s="72" t="str">
        <f>IFERROR(IF(NOT(ISBLANK(Table14[[#This Row],[BASE PRICE PER ITEM2]])), Table14[[#This Row],[BASE PRICE PER ITEM2]] + $M$2, ""), "")</f>
        <v/>
      </c>
      <c r="M364" s="115"/>
      <c r="N36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4" s="7"/>
      <c r="P364" s="7"/>
      <c r="Q364" s="7"/>
      <c r="R364" s="7"/>
      <c r="S364" s="7"/>
      <c r="T364" s="7"/>
      <c r="U364" s="7"/>
      <c r="V36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4" s="20" t="str">
        <f>IFERROR(Table14[[#This Row],[BASE PRICE PER ITEM2]]*Table14[[#This Row],[TOTAL BASE STOCK QUANTITY]],"")</f>
        <v/>
      </c>
      <c r="X364" s="20" t="str">
        <f>IFERROR(Table14[[#This Row],[LAST SALE PRICE PER ITEM]]*Table14[[#This Row],[TOTAL BASE STOCK QUANTITY]], "")</f>
        <v/>
      </c>
      <c r="Y364" s="6" t="str">
        <f>IF(O364="",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4" s="22" t="str">
        <f>IFERROR(Table14[[#This Row],[SALE PRICE PER ITEM]]*Table14[[#This Row],[TOTAL REMAINING STOCK QUANTITY]],"")</f>
        <v/>
      </c>
      <c r="AH364" s="27"/>
    </row>
    <row r="365" spans="2:34" ht="18.600000000000001" thickBot="1" x14ac:dyDescent="0.3">
      <c r="B365" s="34" t="s">
        <v>829</v>
      </c>
      <c r="C365" s="11"/>
      <c r="D365" s="87" t="str">
        <f>IF(Table14[[#This Row],[TOTAL BASE STOCK QUANTITY]]= "", "", IF(Table14[[#This Row],[TOTAL BASE STOCK QUANTITY]] &lt;1,"Out of Stock","Avaliable"))</f>
        <v/>
      </c>
      <c r="E365" s="24"/>
      <c r="F365" s="24"/>
      <c r="G365" s="11"/>
      <c r="H365" s="95"/>
      <c r="I365" s="102"/>
      <c r="J365" s="120"/>
      <c r="K36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5" s="72" t="str">
        <f>IFERROR(IF(NOT(ISBLANK(Table14[[#This Row],[BASE PRICE PER ITEM2]])), Table14[[#This Row],[BASE PRICE PER ITEM2]] + $M$2, ""), "")</f>
        <v/>
      </c>
      <c r="M365" s="115"/>
      <c r="N36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5" s="7"/>
      <c r="P365" s="7"/>
      <c r="Q365" s="7"/>
      <c r="R365" s="7"/>
      <c r="S365" s="7"/>
      <c r="T365" s="7"/>
      <c r="U365" s="7"/>
      <c r="V36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5" s="20" t="str">
        <f>IFERROR(Table14[[#This Row],[BASE PRICE PER ITEM2]]*Table14[[#This Row],[TOTAL BASE STOCK QUANTITY]],"")</f>
        <v/>
      </c>
      <c r="X365" s="20" t="str">
        <f>IFERROR(Table14[[#This Row],[LAST SALE PRICE PER ITEM]]*Table14[[#This Row],[TOTAL BASE STOCK QUANTITY]], "")</f>
        <v/>
      </c>
      <c r="Y365" s="6" t="str">
        <f>IF(O365="",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5" s="22" t="str">
        <f>IFERROR(Table14[[#This Row],[SALE PRICE PER ITEM]]*Table14[[#This Row],[TOTAL REMAINING STOCK QUANTITY]],"")</f>
        <v/>
      </c>
      <c r="AH365" s="27"/>
    </row>
    <row r="366" spans="2:34" ht="18.600000000000001" thickBot="1" x14ac:dyDescent="0.3">
      <c r="B366" s="34" t="s">
        <v>830</v>
      </c>
      <c r="C366" s="11"/>
      <c r="D366" s="87" t="str">
        <f>IF(Table14[[#This Row],[TOTAL BASE STOCK QUANTITY]]= "", "", IF(Table14[[#This Row],[TOTAL BASE STOCK QUANTITY]] &lt;1,"Out of Stock","Avaliable"))</f>
        <v/>
      </c>
      <c r="E366" s="24"/>
      <c r="F366" s="24"/>
      <c r="G366" s="11"/>
      <c r="H366" s="95"/>
      <c r="I366" s="102"/>
      <c r="J366" s="120"/>
      <c r="K36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6" s="72" t="str">
        <f>IFERROR(IF(NOT(ISBLANK(Table14[[#This Row],[BASE PRICE PER ITEM2]])), Table14[[#This Row],[BASE PRICE PER ITEM2]] + $M$2, ""), "")</f>
        <v/>
      </c>
      <c r="M366" s="115"/>
      <c r="N36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6" s="7"/>
      <c r="P366" s="7"/>
      <c r="Q366" s="7"/>
      <c r="R366" s="7"/>
      <c r="S366" s="7"/>
      <c r="T366" s="7"/>
      <c r="U366" s="7"/>
      <c r="V36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6" s="20" t="str">
        <f>IFERROR(Table14[[#This Row],[BASE PRICE PER ITEM2]]*Table14[[#This Row],[TOTAL BASE STOCK QUANTITY]],"")</f>
        <v/>
      </c>
      <c r="X366" s="20" t="str">
        <f>IFERROR(Table14[[#This Row],[LAST SALE PRICE PER ITEM]]*Table14[[#This Row],[TOTAL BASE STOCK QUANTITY]], "")</f>
        <v/>
      </c>
      <c r="Y366" s="6" t="str">
        <f>IF(O366="",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6" s="22" t="str">
        <f>IFERROR(Table14[[#This Row],[SALE PRICE PER ITEM]]*Table14[[#This Row],[TOTAL REMAINING STOCK QUANTITY]],"")</f>
        <v/>
      </c>
      <c r="AH366" s="27"/>
    </row>
    <row r="367" spans="2:34" ht="18.600000000000001" thickBot="1" x14ac:dyDescent="0.3">
      <c r="B367" s="34" t="s">
        <v>831</v>
      </c>
      <c r="C367" s="11"/>
      <c r="D367" s="87" t="str">
        <f>IF(Table14[[#This Row],[TOTAL BASE STOCK QUANTITY]]= "", "", IF(Table14[[#This Row],[TOTAL BASE STOCK QUANTITY]] &lt;1,"Out of Stock","Avaliable"))</f>
        <v/>
      </c>
      <c r="E367" s="24"/>
      <c r="F367" s="24"/>
      <c r="G367" s="11"/>
      <c r="H367" s="95"/>
      <c r="I367" s="102"/>
      <c r="J367" s="120"/>
      <c r="K36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7" s="72" t="str">
        <f>IFERROR(IF(NOT(ISBLANK(Table14[[#This Row],[BASE PRICE PER ITEM2]])), Table14[[#This Row],[BASE PRICE PER ITEM2]] + $M$2, ""), "")</f>
        <v/>
      </c>
      <c r="M367" s="115"/>
      <c r="N36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7" s="7"/>
      <c r="P367" s="7"/>
      <c r="Q367" s="7"/>
      <c r="R367" s="7"/>
      <c r="S367" s="7"/>
      <c r="T367" s="7"/>
      <c r="U367" s="7"/>
      <c r="V36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7" s="20" t="str">
        <f>IFERROR(Table14[[#This Row],[BASE PRICE PER ITEM2]]*Table14[[#This Row],[TOTAL BASE STOCK QUANTITY]],"")</f>
        <v/>
      </c>
      <c r="X367" s="20" t="str">
        <f>IFERROR(Table14[[#This Row],[LAST SALE PRICE PER ITEM]]*Table14[[#This Row],[TOTAL BASE STOCK QUANTITY]], "")</f>
        <v/>
      </c>
      <c r="Y367" s="6" t="str">
        <f>IF(O367="",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7" s="22" t="str">
        <f>IFERROR(Table14[[#This Row],[SALE PRICE PER ITEM]]*Table14[[#This Row],[TOTAL REMAINING STOCK QUANTITY]],"")</f>
        <v/>
      </c>
      <c r="AH367" s="27"/>
    </row>
    <row r="368" spans="2:34" ht="18.600000000000001" thickBot="1" x14ac:dyDescent="0.3">
      <c r="B368" s="34" t="s">
        <v>832</v>
      </c>
      <c r="C368" s="11"/>
      <c r="D368" s="87" t="str">
        <f>IF(Table14[[#This Row],[TOTAL BASE STOCK QUANTITY]]= "", "", IF(Table14[[#This Row],[TOTAL BASE STOCK QUANTITY]] &lt;1,"Out of Stock","Avaliable"))</f>
        <v/>
      </c>
      <c r="E368" s="24"/>
      <c r="F368" s="24"/>
      <c r="G368" s="11"/>
      <c r="H368" s="95"/>
      <c r="I368" s="102"/>
      <c r="J368" s="120"/>
      <c r="K36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8" s="72" t="str">
        <f>IFERROR(IF(NOT(ISBLANK(Table14[[#This Row],[BASE PRICE PER ITEM2]])), Table14[[#This Row],[BASE PRICE PER ITEM2]] + $M$2, ""), "")</f>
        <v/>
      </c>
      <c r="M368" s="115"/>
      <c r="N36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8" s="7"/>
      <c r="P368" s="7"/>
      <c r="Q368" s="7"/>
      <c r="R368" s="7"/>
      <c r="S368" s="7"/>
      <c r="T368" s="7"/>
      <c r="U368" s="7"/>
      <c r="V36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8" s="20" t="str">
        <f>IFERROR(Table14[[#This Row],[BASE PRICE PER ITEM2]]*Table14[[#This Row],[TOTAL BASE STOCK QUANTITY]],"")</f>
        <v/>
      </c>
      <c r="X368" s="20" t="str">
        <f>IFERROR(Table14[[#This Row],[LAST SALE PRICE PER ITEM]]*Table14[[#This Row],[TOTAL BASE STOCK QUANTITY]], "")</f>
        <v/>
      </c>
      <c r="Y368" s="6" t="str">
        <f>IF(O368="",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8" s="22" t="str">
        <f>IFERROR(Table14[[#This Row],[SALE PRICE PER ITEM]]*Table14[[#This Row],[TOTAL REMAINING STOCK QUANTITY]],"")</f>
        <v/>
      </c>
      <c r="AH368" s="27"/>
    </row>
    <row r="369" spans="2:34" ht="18.600000000000001" thickBot="1" x14ac:dyDescent="0.3">
      <c r="B369" s="34" t="s">
        <v>833</v>
      </c>
      <c r="C369" s="11"/>
      <c r="D369" s="87" t="str">
        <f>IF(Table14[[#This Row],[TOTAL BASE STOCK QUANTITY]]= "", "", IF(Table14[[#This Row],[TOTAL BASE STOCK QUANTITY]] &lt;1,"Out of Stock","Avaliable"))</f>
        <v/>
      </c>
      <c r="E369" s="24"/>
      <c r="F369" s="24"/>
      <c r="G369" s="11"/>
      <c r="H369" s="95"/>
      <c r="I369" s="102"/>
      <c r="J369" s="120"/>
      <c r="K36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69" s="72" t="str">
        <f>IFERROR(IF(NOT(ISBLANK(Table14[[#This Row],[BASE PRICE PER ITEM2]])), Table14[[#This Row],[BASE PRICE PER ITEM2]] + $M$2, ""), "")</f>
        <v/>
      </c>
      <c r="M369" s="115"/>
      <c r="N36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69" s="7"/>
      <c r="P369" s="7"/>
      <c r="Q369" s="7"/>
      <c r="R369" s="7"/>
      <c r="S369" s="7"/>
      <c r="T369" s="7"/>
      <c r="U369" s="7"/>
      <c r="V36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69" s="20" t="str">
        <f>IFERROR(Table14[[#This Row],[BASE PRICE PER ITEM2]]*Table14[[#This Row],[TOTAL BASE STOCK QUANTITY]],"")</f>
        <v/>
      </c>
      <c r="X369" s="20" t="str">
        <f>IFERROR(Table14[[#This Row],[LAST SALE PRICE PER ITEM]]*Table14[[#This Row],[TOTAL BASE STOCK QUANTITY]], "")</f>
        <v/>
      </c>
      <c r="Y369" s="6" t="str">
        <f>IF(O369="",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6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6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6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6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6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6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6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69" s="22" t="str">
        <f>IFERROR(Table14[[#This Row],[SALE PRICE PER ITEM]]*Table14[[#This Row],[TOTAL REMAINING STOCK QUANTITY]],"")</f>
        <v/>
      </c>
      <c r="AH369" s="27"/>
    </row>
    <row r="370" spans="2:34" ht="18.600000000000001" thickBot="1" x14ac:dyDescent="0.3">
      <c r="B370" s="34" t="s">
        <v>834</v>
      </c>
      <c r="C370" s="11"/>
      <c r="D370" s="87" t="str">
        <f>IF(Table14[[#This Row],[TOTAL BASE STOCK QUANTITY]]= "", "", IF(Table14[[#This Row],[TOTAL BASE STOCK QUANTITY]] &lt;1,"Out of Stock","Avaliable"))</f>
        <v/>
      </c>
      <c r="E370" s="24"/>
      <c r="F370" s="24"/>
      <c r="G370" s="11"/>
      <c r="H370" s="95"/>
      <c r="I370" s="102"/>
      <c r="J370" s="120"/>
      <c r="K37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0" s="72" t="str">
        <f>IFERROR(IF(NOT(ISBLANK(Table14[[#This Row],[BASE PRICE PER ITEM2]])), Table14[[#This Row],[BASE PRICE PER ITEM2]] + $M$2, ""), "")</f>
        <v/>
      </c>
      <c r="M370" s="115"/>
      <c r="N37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0" s="7"/>
      <c r="P370" s="7"/>
      <c r="Q370" s="7"/>
      <c r="R370" s="7"/>
      <c r="S370" s="7"/>
      <c r="T370" s="7"/>
      <c r="U370" s="7"/>
      <c r="V37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0" s="20" t="str">
        <f>IFERROR(Table14[[#This Row],[BASE PRICE PER ITEM2]]*Table14[[#This Row],[TOTAL BASE STOCK QUANTITY]],"")</f>
        <v/>
      </c>
      <c r="X370" s="20" t="str">
        <f>IFERROR(Table14[[#This Row],[LAST SALE PRICE PER ITEM]]*Table14[[#This Row],[TOTAL BASE STOCK QUANTITY]], "")</f>
        <v/>
      </c>
      <c r="Y370" s="6" t="str">
        <f>IF(O370="",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0" s="22" t="str">
        <f>IFERROR(Table14[[#This Row],[SALE PRICE PER ITEM]]*Table14[[#This Row],[TOTAL REMAINING STOCK QUANTITY]],"")</f>
        <v/>
      </c>
      <c r="AH370" s="27"/>
    </row>
    <row r="371" spans="2:34" ht="18.600000000000001" thickBot="1" x14ac:dyDescent="0.3">
      <c r="B371" s="34" t="s">
        <v>835</v>
      </c>
      <c r="C371" s="11"/>
      <c r="D371" s="87" t="str">
        <f>IF(Table14[[#This Row],[TOTAL BASE STOCK QUANTITY]]= "", "", IF(Table14[[#This Row],[TOTAL BASE STOCK QUANTITY]] &lt;1,"Out of Stock","Avaliable"))</f>
        <v/>
      </c>
      <c r="E371" s="24"/>
      <c r="F371" s="24"/>
      <c r="G371" s="11"/>
      <c r="H371" s="95"/>
      <c r="I371" s="102"/>
      <c r="J371" s="120"/>
      <c r="K37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1" s="72" t="str">
        <f>IFERROR(IF(NOT(ISBLANK(Table14[[#This Row],[BASE PRICE PER ITEM2]])), Table14[[#This Row],[BASE PRICE PER ITEM2]] + $M$2, ""), "")</f>
        <v/>
      </c>
      <c r="M371" s="115"/>
      <c r="N37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1" s="7"/>
      <c r="P371" s="7"/>
      <c r="Q371" s="7"/>
      <c r="R371" s="7"/>
      <c r="S371" s="7"/>
      <c r="T371" s="7"/>
      <c r="U371" s="7"/>
      <c r="V37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1" s="20" t="str">
        <f>IFERROR(Table14[[#This Row],[BASE PRICE PER ITEM2]]*Table14[[#This Row],[TOTAL BASE STOCK QUANTITY]],"")</f>
        <v/>
      </c>
      <c r="X371" s="20" t="str">
        <f>IFERROR(Table14[[#This Row],[LAST SALE PRICE PER ITEM]]*Table14[[#This Row],[TOTAL BASE STOCK QUANTITY]], "")</f>
        <v/>
      </c>
      <c r="Y371" s="6" t="str">
        <f>IF(O371="",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1" s="22" t="str">
        <f>IFERROR(Table14[[#This Row],[SALE PRICE PER ITEM]]*Table14[[#This Row],[TOTAL REMAINING STOCK QUANTITY]],"")</f>
        <v/>
      </c>
      <c r="AH371" s="27"/>
    </row>
    <row r="372" spans="2:34" ht="18.600000000000001" thickBot="1" x14ac:dyDescent="0.3">
      <c r="B372" s="34" t="s">
        <v>836</v>
      </c>
      <c r="C372" s="11"/>
      <c r="D372" s="87" t="str">
        <f>IF(Table14[[#This Row],[TOTAL BASE STOCK QUANTITY]]= "", "", IF(Table14[[#This Row],[TOTAL BASE STOCK QUANTITY]] &lt;1,"Out of Stock","Avaliable"))</f>
        <v/>
      </c>
      <c r="E372" s="24"/>
      <c r="F372" s="24"/>
      <c r="G372" s="11"/>
      <c r="H372" s="95"/>
      <c r="I372" s="102"/>
      <c r="J372" s="120"/>
      <c r="K37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2" s="72" t="str">
        <f>IFERROR(IF(NOT(ISBLANK(Table14[[#This Row],[BASE PRICE PER ITEM2]])), Table14[[#This Row],[BASE PRICE PER ITEM2]] + $M$2, ""), "")</f>
        <v/>
      </c>
      <c r="M372" s="115"/>
      <c r="N37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2" s="7"/>
      <c r="P372" s="7"/>
      <c r="Q372" s="7"/>
      <c r="R372" s="7"/>
      <c r="S372" s="7"/>
      <c r="T372" s="7"/>
      <c r="U372" s="7"/>
      <c r="V37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2" s="20" t="str">
        <f>IFERROR(Table14[[#This Row],[BASE PRICE PER ITEM2]]*Table14[[#This Row],[TOTAL BASE STOCK QUANTITY]],"")</f>
        <v/>
      </c>
      <c r="X372" s="20" t="str">
        <f>IFERROR(Table14[[#This Row],[LAST SALE PRICE PER ITEM]]*Table14[[#This Row],[TOTAL BASE STOCK QUANTITY]], "")</f>
        <v/>
      </c>
      <c r="Y372" s="6" t="str">
        <f>IF(O372="",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2" s="22" t="str">
        <f>IFERROR(Table14[[#This Row],[SALE PRICE PER ITEM]]*Table14[[#This Row],[TOTAL REMAINING STOCK QUANTITY]],"")</f>
        <v/>
      </c>
      <c r="AH372" s="27"/>
    </row>
    <row r="373" spans="2:34" ht="18.600000000000001" thickBot="1" x14ac:dyDescent="0.3">
      <c r="B373" s="34" t="s">
        <v>837</v>
      </c>
      <c r="C373" s="11"/>
      <c r="D373" s="87" t="str">
        <f>IF(Table14[[#This Row],[TOTAL BASE STOCK QUANTITY]]= "", "", IF(Table14[[#This Row],[TOTAL BASE STOCK QUANTITY]] &lt;1,"Out of Stock","Avaliable"))</f>
        <v/>
      </c>
      <c r="E373" s="24"/>
      <c r="F373" s="24"/>
      <c r="G373" s="11"/>
      <c r="H373" s="95"/>
      <c r="I373" s="102"/>
      <c r="J373" s="120"/>
      <c r="K37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3" s="72" t="str">
        <f>IFERROR(IF(NOT(ISBLANK(Table14[[#This Row],[BASE PRICE PER ITEM2]])), Table14[[#This Row],[BASE PRICE PER ITEM2]] + $M$2, ""), "")</f>
        <v/>
      </c>
      <c r="M373" s="115"/>
      <c r="N37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3" s="7"/>
      <c r="P373" s="7"/>
      <c r="Q373" s="7"/>
      <c r="R373" s="7"/>
      <c r="S373" s="7"/>
      <c r="T373" s="7"/>
      <c r="U373" s="7"/>
      <c r="V37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3" s="20" t="str">
        <f>IFERROR(Table14[[#This Row],[BASE PRICE PER ITEM2]]*Table14[[#This Row],[TOTAL BASE STOCK QUANTITY]],"")</f>
        <v/>
      </c>
      <c r="X373" s="20" t="str">
        <f>IFERROR(Table14[[#This Row],[LAST SALE PRICE PER ITEM]]*Table14[[#This Row],[TOTAL BASE STOCK QUANTITY]], "")</f>
        <v/>
      </c>
      <c r="Y373" s="6" t="str">
        <f>IF(O373="",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3" s="22" t="str">
        <f>IFERROR(Table14[[#This Row],[SALE PRICE PER ITEM]]*Table14[[#This Row],[TOTAL REMAINING STOCK QUANTITY]],"")</f>
        <v/>
      </c>
      <c r="AH373" s="27"/>
    </row>
    <row r="374" spans="2:34" ht="18.600000000000001" thickBot="1" x14ac:dyDescent="0.3">
      <c r="B374" s="34" t="s">
        <v>838</v>
      </c>
      <c r="C374" s="11"/>
      <c r="D374" s="87" t="str">
        <f>IF(Table14[[#This Row],[TOTAL BASE STOCK QUANTITY]]= "", "", IF(Table14[[#This Row],[TOTAL BASE STOCK QUANTITY]] &lt;1,"Out of Stock","Avaliable"))</f>
        <v/>
      </c>
      <c r="E374" s="24"/>
      <c r="F374" s="24"/>
      <c r="G374" s="11"/>
      <c r="H374" s="95"/>
      <c r="I374" s="102"/>
      <c r="J374" s="120"/>
      <c r="K37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4" s="72" t="str">
        <f>IFERROR(IF(NOT(ISBLANK(Table14[[#This Row],[BASE PRICE PER ITEM2]])), Table14[[#This Row],[BASE PRICE PER ITEM2]] + $M$2, ""), "")</f>
        <v/>
      </c>
      <c r="M374" s="115"/>
      <c r="N37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4" s="7"/>
      <c r="P374" s="7"/>
      <c r="Q374" s="7"/>
      <c r="R374" s="7"/>
      <c r="S374" s="7"/>
      <c r="T374" s="7"/>
      <c r="U374" s="7"/>
      <c r="V37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4" s="20" t="str">
        <f>IFERROR(Table14[[#This Row],[BASE PRICE PER ITEM2]]*Table14[[#This Row],[TOTAL BASE STOCK QUANTITY]],"")</f>
        <v/>
      </c>
      <c r="X374" s="20" t="str">
        <f>IFERROR(Table14[[#This Row],[LAST SALE PRICE PER ITEM]]*Table14[[#This Row],[TOTAL BASE STOCK QUANTITY]], "")</f>
        <v/>
      </c>
      <c r="Y374" s="6" t="str">
        <f>IF(O374="",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4" s="22" t="str">
        <f>IFERROR(Table14[[#This Row],[SALE PRICE PER ITEM]]*Table14[[#This Row],[TOTAL REMAINING STOCK QUANTITY]],"")</f>
        <v/>
      </c>
      <c r="AH374" s="27"/>
    </row>
    <row r="375" spans="2:34" ht="18.600000000000001" thickBot="1" x14ac:dyDescent="0.3">
      <c r="B375" s="34" t="s">
        <v>839</v>
      </c>
      <c r="C375" s="11"/>
      <c r="D375" s="87" t="str">
        <f>IF(Table14[[#This Row],[TOTAL BASE STOCK QUANTITY]]= "", "", IF(Table14[[#This Row],[TOTAL BASE STOCK QUANTITY]] &lt;1,"Out of Stock","Avaliable"))</f>
        <v/>
      </c>
      <c r="E375" s="24"/>
      <c r="F375" s="24"/>
      <c r="G375" s="11"/>
      <c r="H375" s="95"/>
      <c r="I375" s="102"/>
      <c r="J375" s="120"/>
      <c r="K37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5" s="72" t="str">
        <f>IFERROR(IF(NOT(ISBLANK(Table14[[#This Row],[BASE PRICE PER ITEM2]])), Table14[[#This Row],[BASE PRICE PER ITEM2]] + $M$2, ""), "")</f>
        <v/>
      </c>
      <c r="M375" s="115"/>
      <c r="N37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5" s="7"/>
      <c r="P375" s="7"/>
      <c r="Q375" s="7"/>
      <c r="R375" s="7"/>
      <c r="S375" s="7"/>
      <c r="T375" s="7"/>
      <c r="U375" s="7"/>
      <c r="V37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5" s="20" t="str">
        <f>IFERROR(Table14[[#This Row],[BASE PRICE PER ITEM2]]*Table14[[#This Row],[TOTAL BASE STOCK QUANTITY]],"")</f>
        <v/>
      </c>
      <c r="X375" s="20" t="str">
        <f>IFERROR(Table14[[#This Row],[LAST SALE PRICE PER ITEM]]*Table14[[#This Row],[TOTAL BASE STOCK QUANTITY]], "")</f>
        <v/>
      </c>
      <c r="Y375" s="6" t="str">
        <f>IF(O375="",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5" s="22" t="str">
        <f>IFERROR(Table14[[#This Row],[SALE PRICE PER ITEM]]*Table14[[#This Row],[TOTAL REMAINING STOCK QUANTITY]],"")</f>
        <v/>
      </c>
      <c r="AH375" s="27"/>
    </row>
    <row r="376" spans="2:34" ht="18.600000000000001" thickBot="1" x14ac:dyDescent="0.3">
      <c r="B376" s="34" t="s">
        <v>840</v>
      </c>
      <c r="C376" s="11"/>
      <c r="D376" s="87" t="str">
        <f>IF(Table14[[#This Row],[TOTAL BASE STOCK QUANTITY]]= "", "", IF(Table14[[#This Row],[TOTAL BASE STOCK QUANTITY]] &lt;1,"Out of Stock","Avaliable"))</f>
        <v/>
      </c>
      <c r="E376" s="24"/>
      <c r="F376" s="24"/>
      <c r="G376" s="11"/>
      <c r="H376" s="95"/>
      <c r="I376" s="102"/>
      <c r="J376" s="120"/>
      <c r="K37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6" s="72" t="str">
        <f>IFERROR(IF(NOT(ISBLANK(Table14[[#This Row],[BASE PRICE PER ITEM2]])), Table14[[#This Row],[BASE PRICE PER ITEM2]] + $M$2, ""), "")</f>
        <v/>
      </c>
      <c r="M376" s="115"/>
      <c r="N37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6" s="7"/>
      <c r="P376" s="7"/>
      <c r="Q376" s="7"/>
      <c r="R376" s="7"/>
      <c r="S376" s="7"/>
      <c r="T376" s="7"/>
      <c r="U376" s="7"/>
      <c r="V37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6" s="20" t="str">
        <f>IFERROR(Table14[[#This Row],[BASE PRICE PER ITEM2]]*Table14[[#This Row],[TOTAL BASE STOCK QUANTITY]],"")</f>
        <v/>
      </c>
      <c r="X376" s="20" t="str">
        <f>IFERROR(Table14[[#This Row],[LAST SALE PRICE PER ITEM]]*Table14[[#This Row],[TOTAL BASE STOCK QUANTITY]], "")</f>
        <v/>
      </c>
      <c r="Y376" s="6" t="str">
        <f>IF(O376="",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6" s="22" t="str">
        <f>IFERROR(Table14[[#This Row],[SALE PRICE PER ITEM]]*Table14[[#This Row],[TOTAL REMAINING STOCK QUANTITY]],"")</f>
        <v/>
      </c>
      <c r="AH376" s="27"/>
    </row>
    <row r="377" spans="2:34" ht="18.600000000000001" thickBot="1" x14ac:dyDescent="0.3">
      <c r="B377" s="34" t="s">
        <v>841</v>
      </c>
      <c r="C377" s="11"/>
      <c r="D377" s="87" t="str">
        <f>IF(Table14[[#This Row],[TOTAL BASE STOCK QUANTITY]]= "", "", IF(Table14[[#This Row],[TOTAL BASE STOCK QUANTITY]] &lt;1,"Out of Stock","Avaliable"))</f>
        <v/>
      </c>
      <c r="E377" s="24"/>
      <c r="F377" s="24"/>
      <c r="G377" s="11"/>
      <c r="H377" s="95"/>
      <c r="I377" s="102"/>
      <c r="J377" s="120"/>
      <c r="K37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7" s="72" t="str">
        <f>IFERROR(IF(NOT(ISBLANK(Table14[[#This Row],[BASE PRICE PER ITEM2]])), Table14[[#This Row],[BASE PRICE PER ITEM2]] + $M$2, ""), "")</f>
        <v/>
      </c>
      <c r="M377" s="115"/>
      <c r="N37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7" s="7"/>
      <c r="P377" s="7"/>
      <c r="Q377" s="7"/>
      <c r="R377" s="7"/>
      <c r="S377" s="7"/>
      <c r="T377" s="7"/>
      <c r="U377" s="7"/>
      <c r="V37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7" s="20" t="str">
        <f>IFERROR(Table14[[#This Row],[BASE PRICE PER ITEM2]]*Table14[[#This Row],[TOTAL BASE STOCK QUANTITY]],"")</f>
        <v/>
      </c>
      <c r="X377" s="20" t="str">
        <f>IFERROR(Table14[[#This Row],[LAST SALE PRICE PER ITEM]]*Table14[[#This Row],[TOTAL BASE STOCK QUANTITY]], "")</f>
        <v/>
      </c>
      <c r="Y377" s="6" t="str">
        <f>IF(O377="",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7" s="22" t="str">
        <f>IFERROR(Table14[[#This Row],[SALE PRICE PER ITEM]]*Table14[[#This Row],[TOTAL REMAINING STOCK QUANTITY]],"")</f>
        <v/>
      </c>
      <c r="AH377" s="27"/>
    </row>
    <row r="378" spans="2:34" ht="18.600000000000001" thickBot="1" x14ac:dyDescent="0.3">
      <c r="B378" s="34" t="s">
        <v>842</v>
      </c>
      <c r="C378" s="11"/>
      <c r="D378" s="87" t="str">
        <f>IF(Table14[[#This Row],[TOTAL BASE STOCK QUANTITY]]= "", "", IF(Table14[[#This Row],[TOTAL BASE STOCK QUANTITY]] &lt;1,"Out of Stock","Avaliable"))</f>
        <v/>
      </c>
      <c r="E378" s="24"/>
      <c r="F378" s="24"/>
      <c r="G378" s="11"/>
      <c r="H378" s="95"/>
      <c r="I378" s="102"/>
      <c r="J378" s="120"/>
      <c r="K37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8" s="72" t="str">
        <f>IFERROR(IF(NOT(ISBLANK(Table14[[#This Row],[BASE PRICE PER ITEM2]])), Table14[[#This Row],[BASE PRICE PER ITEM2]] + $M$2, ""), "")</f>
        <v/>
      </c>
      <c r="M378" s="115"/>
      <c r="N37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8" s="7"/>
      <c r="P378" s="7"/>
      <c r="Q378" s="7"/>
      <c r="R378" s="7"/>
      <c r="S378" s="7"/>
      <c r="T378" s="7"/>
      <c r="U378" s="7"/>
      <c r="V37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8" s="20" t="str">
        <f>IFERROR(Table14[[#This Row],[BASE PRICE PER ITEM2]]*Table14[[#This Row],[TOTAL BASE STOCK QUANTITY]],"")</f>
        <v/>
      </c>
      <c r="X378" s="20" t="str">
        <f>IFERROR(Table14[[#This Row],[LAST SALE PRICE PER ITEM]]*Table14[[#This Row],[TOTAL BASE STOCK QUANTITY]], "")</f>
        <v/>
      </c>
      <c r="Y378" s="6" t="str">
        <f>IF(O378="",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8" s="22" t="str">
        <f>IFERROR(Table14[[#This Row],[SALE PRICE PER ITEM]]*Table14[[#This Row],[TOTAL REMAINING STOCK QUANTITY]],"")</f>
        <v/>
      </c>
      <c r="AH378" s="27"/>
    </row>
    <row r="379" spans="2:34" ht="18.600000000000001" thickBot="1" x14ac:dyDescent="0.3">
      <c r="B379" s="34" t="s">
        <v>843</v>
      </c>
      <c r="C379" s="11"/>
      <c r="D379" s="87" t="str">
        <f>IF(Table14[[#This Row],[TOTAL BASE STOCK QUANTITY]]= "", "", IF(Table14[[#This Row],[TOTAL BASE STOCK QUANTITY]] &lt;1,"Out of Stock","Avaliable"))</f>
        <v/>
      </c>
      <c r="E379" s="24"/>
      <c r="F379" s="24"/>
      <c r="G379" s="11"/>
      <c r="H379" s="95"/>
      <c r="I379" s="102"/>
      <c r="J379" s="120"/>
      <c r="K37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79" s="72" t="str">
        <f>IFERROR(IF(NOT(ISBLANK(Table14[[#This Row],[BASE PRICE PER ITEM2]])), Table14[[#This Row],[BASE PRICE PER ITEM2]] + $M$2, ""), "")</f>
        <v/>
      </c>
      <c r="M379" s="115"/>
      <c r="N37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79" s="7"/>
      <c r="P379" s="7"/>
      <c r="Q379" s="7"/>
      <c r="R379" s="7"/>
      <c r="S379" s="7"/>
      <c r="T379" s="7"/>
      <c r="U379" s="7"/>
      <c r="V37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79" s="20" t="str">
        <f>IFERROR(Table14[[#This Row],[BASE PRICE PER ITEM2]]*Table14[[#This Row],[TOTAL BASE STOCK QUANTITY]],"")</f>
        <v/>
      </c>
      <c r="X379" s="20" t="str">
        <f>IFERROR(Table14[[#This Row],[LAST SALE PRICE PER ITEM]]*Table14[[#This Row],[TOTAL BASE STOCK QUANTITY]], "")</f>
        <v/>
      </c>
      <c r="Y379" s="6" t="str">
        <f>IF(O379="",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7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7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7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7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7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7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7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79" s="22" t="str">
        <f>IFERROR(Table14[[#This Row],[SALE PRICE PER ITEM]]*Table14[[#This Row],[TOTAL REMAINING STOCK QUANTITY]],"")</f>
        <v/>
      </c>
      <c r="AH379" s="27"/>
    </row>
    <row r="380" spans="2:34" ht="18.600000000000001" thickBot="1" x14ac:dyDescent="0.3">
      <c r="B380" s="34" t="s">
        <v>844</v>
      </c>
      <c r="C380" s="11"/>
      <c r="D380" s="87" t="str">
        <f>IF(Table14[[#This Row],[TOTAL BASE STOCK QUANTITY]]= "", "", IF(Table14[[#This Row],[TOTAL BASE STOCK QUANTITY]] &lt;1,"Out of Stock","Avaliable"))</f>
        <v/>
      </c>
      <c r="E380" s="24"/>
      <c r="F380" s="24"/>
      <c r="G380" s="11"/>
      <c r="H380" s="95"/>
      <c r="I380" s="102"/>
      <c r="J380" s="120"/>
      <c r="K38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0" s="72" t="str">
        <f>IFERROR(IF(NOT(ISBLANK(Table14[[#This Row],[BASE PRICE PER ITEM2]])), Table14[[#This Row],[BASE PRICE PER ITEM2]] + $M$2, ""), "")</f>
        <v/>
      </c>
      <c r="M380" s="115"/>
      <c r="N38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0" s="7"/>
      <c r="P380" s="7"/>
      <c r="Q380" s="7"/>
      <c r="R380" s="7"/>
      <c r="S380" s="7"/>
      <c r="T380" s="7"/>
      <c r="U380" s="7"/>
      <c r="V38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0" s="20" t="str">
        <f>IFERROR(Table14[[#This Row],[BASE PRICE PER ITEM2]]*Table14[[#This Row],[TOTAL BASE STOCK QUANTITY]],"")</f>
        <v/>
      </c>
      <c r="X380" s="20" t="str">
        <f>IFERROR(Table14[[#This Row],[LAST SALE PRICE PER ITEM]]*Table14[[#This Row],[TOTAL BASE STOCK QUANTITY]], "")</f>
        <v/>
      </c>
      <c r="Y380" s="6" t="str">
        <f>IF(O380="",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0" s="22" t="str">
        <f>IFERROR(Table14[[#This Row],[SALE PRICE PER ITEM]]*Table14[[#This Row],[TOTAL REMAINING STOCK QUANTITY]],"")</f>
        <v/>
      </c>
      <c r="AH380" s="27"/>
    </row>
    <row r="381" spans="2:34" ht="18.600000000000001" thickBot="1" x14ac:dyDescent="0.3">
      <c r="B381" s="34" t="s">
        <v>845</v>
      </c>
      <c r="C381" s="11"/>
      <c r="D381" s="87" t="str">
        <f>IF(Table14[[#This Row],[TOTAL BASE STOCK QUANTITY]]= "", "", IF(Table14[[#This Row],[TOTAL BASE STOCK QUANTITY]] &lt;1,"Out of Stock","Avaliable"))</f>
        <v/>
      </c>
      <c r="E381" s="24"/>
      <c r="F381" s="24"/>
      <c r="G381" s="11"/>
      <c r="H381" s="95"/>
      <c r="I381" s="102"/>
      <c r="J381" s="120"/>
      <c r="K38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1" s="72" t="str">
        <f>IFERROR(IF(NOT(ISBLANK(Table14[[#This Row],[BASE PRICE PER ITEM2]])), Table14[[#This Row],[BASE PRICE PER ITEM2]] + $M$2, ""), "")</f>
        <v/>
      </c>
      <c r="M381" s="115"/>
      <c r="N38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1" s="7"/>
      <c r="P381" s="7"/>
      <c r="Q381" s="7"/>
      <c r="R381" s="7"/>
      <c r="S381" s="7"/>
      <c r="T381" s="7"/>
      <c r="U381" s="7"/>
      <c r="V38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1" s="20" t="str">
        <f>IFERROR(Table14[[#This Row],[BASE PRICE PER ITEM2]]*Table14[[#This Row],[TOTAL BASE STOCK QUANTITY]],"")</f>
        <v/>
      </c>
      <c r="X381" s="20" t="str">
        <f>IFERROR(Table14[[#This Row],[LAST SALE PRICE PER ITEM]]*Table14[[#This Row],[TOTAL BASE STOCK QUANTITY]], "")</f>
        <v/>
      </c>
      <c r="Y381" s="6" t="str">
        <f>IF(O381="",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1" s="22" t="str">
        <f>IFERROR(Table14[[#This Row],[SALE PRICE PER ITEM]]*Table14[[#This Row],[TOTAL REMAINING STOCK QUANTITY]],"")</f>
        <v/>
      </c>
      <c r="AH381" s="27"/>
    </row>
    <row r="382" spans="2:34" ht="18.600000000000001" thickBot="1" x14ac:dyDescent="0.3">
      <c r="B382" s="34" t="s">
        <v>846</v>
      </c>
      <c r="C382" s="11"/>
      <c r="D382" s="87" t="str">
        <f>IF(Table14[[#This Row],[TOTAL BASE STOCK QUANTITY]]= "", "", IF(Table14[[#This Row],[TOTAL BASE STOCK QUANTITY]] &lt;1,"Out of Stock","Avaliable"))</f>
        <v/>
      </c>
      <c r="E382" s="24"/>
      <c r="F382" s="24"/>
      <c r="G382" s="11"/>
      <c r="H382" s="95"/>
      <c r="I382" s="102"/>
      <c r="J382" s="120"/>
      <c r="K38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2" s="72" t="str">
        <f>IFERROR(IF(NOT(ISBLANK(Table14[[#This Row],[BASE PRICE PER ITEM2]])), Table14[[#This Row],[BASE PRICE PER ITEM2]] + $M$2, ""), "")</f>
        <v/>
      </c>
      <c r="M382" s="115"/>
      <c r="N38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2" s="7"/>
      <c r="P382" s="7"/>
      <c r="Q382" s="7"/>
      <c r="R382" s="7"/>
      <c r="S382" s="7"/>
      <c r="T382" s="7"/>
      <c r="U382" s="7"/>
      <c r="V38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2" s="20" t="str">
        <f>IFERROR(Table14[[#This Row],[BASE PRICE PER ITEM2]]*Table14[[#This Row],[TOTAL BASE STOCK QUANTITY]],"")</f>
        <v/>
      </c>
      <c r="X382" s="20" t="str">
        <f>IFERROR(Table14[[#This Row],[LAST SALE PRICE PER ITEM]]*Table14[[#This Row],[TOTAL BASE STOCK QUANTITY]], "")</f>
        <v/>
      </c>
      <c r="Y382" s="6" t="str">
        <f>IF(O382="",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2" s="22" t="str">
        <f>IFERROR(Table14[[#This Row],[SALE PRICE PER ITEM]]*Table14[[#This Row],[TOTAL REMAINING STOCK QUANTITY]],"")</f>
        <v/>
      </c>
      <c r="AH382" s="27"/>
    </row>
    <row r="383" spans="2:34" ht="18.600000000000001" thickBot="1" x14ac:dyDescent="0.3">
      <c r="B383" s="34" t="s">
        <v>847</v>
      </c>
      <c r="C383" s="11"/>
      <c r="D383" s="87" t="str">
        <f>IF(Table14[[#This Row],[TOTAL BASE STOCK QUANTITY]]= "", "", IF(Table14[[#This Row],[TOTAL BASE STOCK QUANTITY]] &lt;1,"Out of Stock","Avaliable"))</f>
        <v/>
      </c>
      <c r="E383" s="24"/>
      <c r="F383" s="24"/>
      <c r="G383" s="11"/>
      <c r="H383" s="95"/>
      <c r="I383" s="102"/>
      <c r="J383" s="120"/>
      <c r="K38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3" s="72" t="str">
        <f>IFERROR(IF(NOT(ISBLANK(Table14[[#This Row],[BASE PRICE PER ITEM2]])), Table14[[#This Row],[BASE PRICE PER ITEM2]] + $M$2, ""), "")</f>
        <v/>
      </c>
      <c r="M383" s="115"/>
      <c r="N38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3" s="7"/>
      <c r="P383" s="7"/>
      <c r="Q383" s="7"/>
      <c r="R383" s="7"/>
      <c r="S383" s="7"/>
      <c r="T383" s="7"/>
      <c r="U383" s="7"/>
      <c r="V38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3" s="20" t="str">
        <f>IFERROR(Table14[[#This Row],[BASE PRICE PER ITEM2]]*Table14[[#This Row],[TOTAL BASE STOCK QUANTITY]],"")</f>
        <v/>
      </c>
      <c r="X383" s="20" t="str">
        <f>IFERROR(Table14[[#This Row],[LAST SALE PRICE PER ITEM]]*Table14[[#This Row],[TOTAL BASE STOCK QUANTITY]], "")</f>
        <v/>
      </c>
      <c r="Y383" s="6" t="str">
        <f>IF(O383="",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3" s="22" t="str">
        <f>IFERROR(Table14[[#This Row],[SALE PRICE PER ITEM]]*Table14[[#This Row],[TOTAL REMAINING STOCK QUANTITY]],"")</f>
        <v/>
      </c>
      <c r="AH383" s="27"/>
    </row>
    <row r="384" spans="2:34" ht="18.600000000000001" thickBot="1" x14ac:dyDescent="0.3">
      <c r="B384" s="34" t="s">
        <v>848</v>
      </c>
      <c r="C384" s="11"/>
      <c r="D384" s="87" t="str">
        <f>IF(Table14[[#This Row],[TOTAL BASE STOCK QUANTITY]]= "", "", IF(Table14[[#This Row],[TOTAL BASE STOCK QUANTITY]] &lt;1,"Out of Stock","Avaliable"))</f>
        <v/>
      </c>
      <c r="E384" s="24"/>
      <c r="F384" s="24"/>
      <c r="G384" s="11"/>
      <c r="H384" s="95"/>
      <c r="I384" s="102"/>
      <c r="J384" s="120"/>
      <c r="K38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4" s="72" t="str">
        <f>IFERROR(IF(NOT(ISBLANK(Table14[[#This Row],[BASE PRICE PER ITEM2]])), Table14[[#This Row],[BASE PRICE PER ITEM2]] + $M$2, ""), "")</f>
        <v/>
      </c>
      <c r="M384" s="115"/>
      <c r="N38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4" s="7"/>
      <c r="P384" s="7"/>
      <c r="Q384" s="7"/>
      <c r="R384" s="7"/>
      <c r="S384" s="7"/>
      <c r="T384" s="7"/>
      <c r="U384" s="7"/>
      <c r="V38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4" s="20" t="str">
        <f>IFERROR(Table14[[#This Row],[BASE PRICE PER ITEM2]]*Table14[[#This Row],[TOTAL BASE STOCK QUANTITY]],"")</f>
        <v/>
      </c>
      <c r="X384" s="20" t="str">
        <f>IFERROR(Table14[[#This Row],[LAST SALE PRICE PER ITEM]]*Table14[[#This Row],[TOTAL BASE STOCK QUANTITY]], "")</f>
        <v/>
      </c>
      <c r="Y384" s="6" t="str">
        <f>IF(O384="",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4" s="22" t="str">
        <f>IFERROR(Table14[[#This Row],[SALE PRICE PER ITEM]]*Table14[[#This Row],[TOTAL REMAINING STOCK QUANTITY]],"")</f>
        <v/>
      </c>
      <c r="AH384" s="27"/>
    </row>
    <row r="385" spans="2:34" ht="18.600000000000001" thickBot="1" x14ac:dyDescent="0.3">
      <c r="B385" s="34" t="s">
        <v>849</v>
      </c>
      <c r="C385" s="11"/>
      <c r="D385" s="87" t="str">
        <f>IF(Table14[[#This Row],[TOTAL BASE STOCK QUANTITY]]= "", "", IF(Table14[[#This Row],[TOTAL BASE STOCK QUANTITY]] &lt;1,"Out of Stock","Avaliable"))</f>
        <v/>
      </c>
      <c r="E385" s="24"/>
      <c r="F385" s="24"/>
      <c r="G385" s="11"/>
      <c r="H385" s="95"/>
      <c r="I385" s="102"/>
      <c r="J385" s="120"/>
      <c r="K38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5" s="72" t="str">
        <f>IFERROR(IF(NOT(ISBLANK(Table14[[#This Row],[BASE PRICE PER ITEM2]])), Table14[[#This Row],[BASE PRICE PER ITEM2]] + $M$2, ""), "")</f>
        <v/>
      </c>
      <c r="M385" s="115"/>
      <c r="N38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5" s="7"/>
      <c r="P385" s="7"/>
      <c r="Q385" s="7"/>
      <c r="R385" s="7"/>
      <c r="S385" s="7"/>
      <c r="T385" s="7"/>
      <c r="U385" s="7"/>
      <c r="V38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5" s="20" t="str">
        <f>IFERROR(Table14[[#This Row],[BASE PRICE PER ITEM2]]*Table14[[#This Row],[TOTAL BASE STOCK QUANTITY]],"")</f>
        <v/>
      </c>
      <c r="X385" s="20" t="str">
        <f>IFERROR(Table14[[#This Row],[LAST SALE PRICE PER ITEM]]*Table14[[#This Row],[TOTAL BASE STOCK QUANTITY]], "")</f>
        <v/>
      </c>
      <c r="Y385" s="6" t="str">
        <f>IF(O385="",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5" s="22" t="str">
        <f>IFERROR(Table14[[#This Row],[SALE PRICE PER ITEM]]*Table14[[#This Row],[TOTAL REMAINING STOCK QUANTITY]],"")</f>
        <v/>
      </c>
      <c r="AH385" s="27"/>
    </row>
    <row r="386" spans="2:34" ht="18.600000000000001" thickBot="1" x14ac:dyDescent="0.3">
      <c r="B386" s="34" t="s">
        <v>850</v>
      </c>
      <c r="C386" s="11"/>
      <c r="D386" s="87" t="str">
        <f>IF(Table14[[#This Row],[TOTAL BASE STOCK QUANTITY]]= "", "", IF(Table14[[#This Row],[TOTAL BASE STOCK QUANTITY]] &lt;1,"Out of Stock","Avaliable"))</f>
        <v/>
      </c>
      <c r="E386" s="24"/>
      <c r="F386" s="24"/>
      <c r="G386" s="11"/>
      <c r="H386" s="95"/>
      <c r="I386" s="102"/>
      <c r="J386" s="120"/>
      <c r="K38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6" s="72" t="str">
        <f>IFERROR(IF(NOT(ISBLANK(Table14[[#This Row],[BASE PRICE PER ITEM2]])), Table14[[#This Row],[BASE PRICE PER ITEM2]] + $M$2, ""), "")</f>
        <v/>
      </c>
      <c r="M386" s="115"/>
      <c r="N38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6" s="7"/>
      <c r="P386" s="7"/>
      <c r="Q386" s="7"/>
      <c r="R386" s="7"/>
      <c r="S386" s="7"/>
      <c r="T386" s="7"/>
      <c r="U386" s="7"/>
      <c r="V38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6" s="20" t="str">
        <f>IFERROR(Table14[[#This Row],[BASE PRICE PER ITEM2]]*Table14[[#This Row],[TOTAL BASE STOCK QUANTITY]],"")</f>
        <v/>
      </c>
      <c r="X386" s="20" t="str">
        <f>IFERROR(Table14[[#This Row],[LAST SALE PRICE PER ITEM]]*Table14[[#This Row],[TOTAL BASE STOCK QUANTITY]], "")</f>
        <v/>
      </c>
      <c r="Y386" s="6" t="str">
        <f>IF(O386="",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6" s="22" t="str">
        <f>IFERROR(Table14[[#This Row],[SALE PRICE PER ITEM]]*Table14[[#This Row],[TOTAL REMAINING STOCK QUANTITY]],"")</f>
        <v/>
      </c>
      <c r="AH386" s="27"/>
    </row>
    <row r="387" spans="2:34" ht="18.600000000000001" thickBot="1" x14ac:dyDescent="0.3">
      <c r="B387" s="34" t="s">
        <v>851</v>
      </c>
      <c r="C387" s="11"/>
      <c r="D387" s="87" t="str">
        <f>IF(Table14[[#This Row],[TOTAL BASE STOCK QUANTITY]]= "", "", IF(Table14[[#This Row],[TOTAL BASE STOCK QUANTITY]] &lt;1,"Out of Stock","Avaliable"))</f>
        <v/>
      </c>
      <c r="E387" s="24"/>
      <c r="F387" s="24"/>
      <c r="G387" s="11"/>
      <c r="H387" s="95"/>
      <c r="I387" s="102"/>
      <c r="J387" s="120"/>
      <c r="K38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7" s="72" t="str">
        <f>IFERROR(IF(NOT(ISBLANK(Table14[[#This Row],[BASE PRICE PER ITEM2]])), Table14[[#This Row],[BASE PRICE PER ITEM2]] + $M$2, ""), "")</f>
        <v/>
      </c>
      <c r="M387" s="115"/>
      <c r="N38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7" s="7"/>
      <c r="P387" s="7"/>
      <c r="Q387" s="7"/>
      <c r="R387" s="7"/>
      <c r="S387" s="7"/>
      <c r="T387" s="7"/>
      <c r="U387" s="7"/>
      <c r="V38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7" s="20" t="str">
        <f>IFERROR(Table14[[#This Row],[BASE PRICE PER ITEM2]]*Table14[[#This Row],[TOTAL BASE STOCK QUANTITY]],"")</f>
        <v/>
      </c>
      <c r="X387" s="20" t="str">
        <f>IFERROR(Table14[[#This Row],[LAST SALE PRICE PER ITEM]]*Table14[[#This Row],[TOTAL BASE STOCK QUANTITY]], "")</f>
        <v/>
      </c>
      <c r="Y387" s="6" t="str">
        <f>IF(O387="",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7" s="22" t="str">
        <f>IFERROR(Table14[[#This Row],[SALE PRICE PER ITEM]]*Table14[[#This Row],[TOTAL REMAINING STOCK QUANTITY]],"")</f>
        <v/>
      </c>
      <c r="AH387" s="27"/>
    </row>
    <row r="388" spans="2:34" ht="18.600000000000001" thickBot="1" x14ac:dyDescent="0.3">
      <c r="B388" s="34" t="s">
        <v>852</v>
      </c>
      <c r="C388" s="11"/>
      <c r="D388" s="87" t="str">
        <f>IF(Table14[[#This Row],[TOTAL BASE STOCK QUANTITY]]= "", "", IF(Table14[[#This Row],[TOTAL BASE STOCK QUANTITY]] &lt;1,"Out of Stock","Avaliable"))</f>
        <v/>
      </c>
      <c r="E388" s="24"/>
      <c r="F388" s="24"/>
      <c r="G388" s="11"/>
      <c r="H388" s="95"/>
      <c r="I388" s="102"/>
      <c r="J388" s="120"/>
      <c r="K38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8" s="72" t="str">
        <f>IFERROR(IF(NOT(ISBLANK(Table14[[#This Row],[BASE PRICE PER ITEM2]])), Table14[[#This Row],[BASE PRICE PER ITEM2]] + $M$2, ""), "")</f>
        <v/>
      </c>
      <c r="M388" s="115"/>
      <c r="N38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8" s="7"/>
      <c r="P388" s="7"/>
      <c r="Q388" s="7"/>
      <c r="R388" s="7"/>
      <c r="S388" s="7"/>
      <c r="T388" s="7"/>
      <c r="U388" s="7"/>
      <c r="V38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8" s="20" t="str">
        <f>IFERROR(Table14[[#This Row],[BASE PRICE PER ITEM2]]*Table14[[#This Row],[TOTAL BASE STOCK QUANTITY]],"")</f>
        <v/>
      </c>
      <c r="X388" s="20" t="str">
        <f>IFERROR(Table14[[#This Row],[LAST SALE PRICE PER ITEM]]*Table14[[#This Row],[TOTAL BASE STOCK QUANTITY]], "")</f>
        <v/>
      </c>
      <c r="Y388" s="6" t="str">
        <f>IF(O388="",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8" s="22" t="str">
        <f>IFERROR(Table14[[#This Row],[SALE PRICE PER ITEM]]*Table14[[#This Row],[TOTAL REMAINING STOCK QUANTITY]],"")</f>
        <v/>
      </c>
      <c r="AH388" s="27"/>
    </row>
    <row r="389" spans="2:34" ht="18.600000000000001" thickBot="1" x14ac:dyDescent="0.3">
      <c r="B389" s="34" t="s">
        <v>853</v>
      </c>
      <c r="C389" s="11"/>
      <c r="D389" s="87" t="str">
        <f>IF(Table14[[#This Row],[TOTAL BASE STOCK QUANTITY]]= "", "", IF(Table14[[#This Row],[TOTAL BASE STOCK QUANTITY]] &lt;1,"Out of Stock","Avaliable"))</f>
        <v/>
      </c>
      <c r="E389" s="24"/>
      <c r="F389" s="24"/>
      <c r="G389" s="11"/>
      <c r="H389" s="95"/>
      <c r="I389" s="102"/>
      <c r="J389" s="120"/>
      <c r="K38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89" s="72" t="str">
        <f>IFERROR(IF(NOT(ISBLANK(Table14[[#This Row],[BASE PRICE PER ITEM2]])), Table14[[#This Row],[BASE PRICE PER ITEM2]] + $M$2, ""), "")</f>
        <v/>
      </c>
      <c r="M389" s="115"/>
      <c r="N38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89" s="7"/>
      <c r="P389" s="7"/>
      <c r="Q389" s="7"/>
      <c r="R389" s="7"/>
      <c r="S389" s="7"/>
      <c r="T389" s="7"/>
      <c r="U389" s="7"/>
      <c r="V38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89" s="20" t="str">
        <f>IFERROR(Table14[[#This Row],[BASE PRICE PER ITEM2]]*Table14[[#This Row],[TOTAL BASE STOCK QUANTITY]],"")</f>
        <v/>
      </c>
      <c r="X389" s="20" t="str">
        <f>IFERROR(Table14[[#This Row],[LAST SALE PRICE PER ITEM]]*Table14[[#This Row],[TOTAL BASE STOCK QUANTITY]], "")</f>
        <v/>
      </c>
      <c r="Y389" s="6" t="str">
        <f>IF(O389="",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8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8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8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8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8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8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8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89" s="22" t="str">
        <f>IFERROR(Table14[[#This Row],[SALE PRICE PER ITEM]]*Table14[[#This Row],[TOTAL REMAINING STOCK QUANTITY]],"")</f>
        <v/>
      </c>
      <c r="AH389" s="27"/>
    </row>
    <row r="390" spans="2:34" ht="18.600000000000001" thickBot="1" x14ac:dyDescent="0.3">
      <c r="B390" s="34" t="s">
        <v>854</v>
      </c>
      <c r="C390" s="11"/>
      <c r="D390" s="87" t="str">
        <f>IF(Table14[[#This Row],[TOTAL BASE STOCK QUANTITY]]= "", "", IF(Table14[[#This Row],[TOTAL BASE STOCK QUANTITY]] &lt;1,"Out of Stock","Avaliable"))</f>
        <v/>
      </c>
      <c r="E390" s="24"/>
      <c r="F390" s="24"/>
      <c r="G390" s="11"/>
      <c r="H390" s="95"/>
      <c r="I390" s="102"/>
      <c r="J390" s="120"/>
      <c r="K39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0" s="72" t="str">
        <f>IFERROR(IF(NOT(ISBLANK(Table14[[#This Row],[BASE PRICE PER ITEM2]])), Table14[[#This Row],[BASE PRICE PER ITEM2]] + $M$2, ""), "")</f>
        <v/>
      </c>
      <c r="M390" s="115"/>
      <c r="N39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0" s="7"/>
      <c r="P390" s="7"/>
      <c r="Q390" s="7"/>
      <c r="R390" s="7"/>
      <c r="S390" s="7"/>
      <c r="T390" s="7"/>
      <c r="U390" s="7"/>
      <c r="V39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0" s="20" t="str">
        <f>IFERROR(Table14[[#This Row],[BASE PRICE PER ITEM2]]*Table14[[#This Row],[TOTAL BASE STOCK QUANTITY]],"")</f>
        <v/>
      </c>
      <c r="X390" s="20" t="str">
        <f>IFERROR(Table14[[#This Row],[LAST SALE PRICE PER ITEM]]*Table14[[#This Row],[TOTAL BASE STOCK QUANTITY]], "")</f>
        <v/>
      </c>
      <c r="Y390" s="6" t="str">
        <f>IF(O390="",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0" s="22" t="str">
        <f>IFERROR(Table14[[#This Row],[SALE PRICE PER ITEM]]*Table14[[#This Row],[TOTAL REMAINING STOCK QUANTITY]],"")</f>
        <v/>
      </c>
      <c r="AH390" s="27"/>
    </row>
    <row r="391" spans="2:34" ht="18.600000000000001" thickBot="1" x14ac:dyDescent="0.3">
      <c r="B391" s="34" t="s">
        <v>855</v>
      </c>
      <c r="C391" s="11"/>
      <c r="D391" s="87" t="str">
        <f>IF(Table14[[#This Row],[TOTAL BASE STOCK QUANTITY]]= "", "", IF(Table14[[#This Row],[TOTAL BASE STOCK QUANTITY]] &lt;1,"Out of Stock","Avaliable"))</f>
        <v/>
      </c>
      <c r="E391" s="24"/>
      <c r="F391" s="24"/>
      <c r="G391" s="11"/>
      <c r="H391" s="95"/>
      <c r="I391" s="102"/>
      <c r="J391" s="120"/>
      <c r="K39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1" s="72" t="str">
        <f>IFERROR(IF(NOT(ISBLANK(Table14[[#This Row],[BASE PRICE PER ITEM2]])), Table14[[#This Row],[BASE PRICE PER ITEM2]] + $M$2, ""), "")</f>
        <v/>
      </c>
      <c r="M391" s="115"/>
      <c r="N39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1" s="7"/>
      <c r="P391" s="7"/>
      <c r="Q391" s="7"/>
      <c r="R391" s="7"/>
      <c r="S391" s="7"/>
      <c r="T391" s="7"/>
      <c r="U391" s="7"/>
      <c r="V39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1" s="20" t="str">
        <f>IFERROR(Table14[[#This Row],[BASE PRICE PER ITEM2]]*Table14[[#This Row],[TOTAL BASE STOCK QUANTITY]],"")</f>
        <v/>
      </c>
      <c r="X391" s="20" t="str">
        <f>IFERROR(Table14[[#This Row],[LAST SALE PRICE PER ITEM]]*Table14[[#This Row],[TOTAL BASE STOCK QUANTITY]], "")</f>
        <v/>
      </c>
      <c r="Y391" s="6" t="str">
        <f>IF(O391="",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1" s="22" t="str">
        <f>IFERROR(Table14[[#This Row],[SALE PRICE PER ITEM]]*Table14[[#This Row],[TOTAL REMAINING STOCK QUANTITY]],"")</f>
        <v/>
      </c>
      <c r="AH391" s="27"/>
    </row>
    <row r="392" spans="2:34" ht="18.600000000000001" thickBot="1" x14ac:dyDescent="0.3">
      <c r="B392" s="34" t="s">
        <v>856</v>
      </c>
      <c r="C392" s="11"/>
      <c r="D392" s="87" t="str">
        <f>IF(Table14[[#This Row],[TOTAL BASE STOCK QUANTITY]]= "", "", IF(Table14[[#This Row],[TOTAL BASE STOCK QUANTITY]] &lt;1,"Out of Stock","Avaliable"))</f>
        <v/>
      </c>
      <c r="E392" s="24"/>
      <c r="F392" s="24"/>
      <c r="G392" s="11"/>
      <c r="H392" s="95"/>
      <c r="I392" s="102"/>
      <c r="J392" s="120"/>
      <c r="K39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2" s="72" t="str">
        <f>IFERROR(IF(NOT(ISBLANK(Table14[[#This Row],[BASE PRICE PER ITEM2]])), Table14[[#This Row],[BASE PRICE PER ITEM2]] + $M$2, ""), "")</f>
        <v/>
      </c>
      <c r="M392" s="115"/>
      <c r="N39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2" s="7"/>
      <c r="P392" s="7"/>
      <c r="Q392" s="7"/>
      <c r="R392" s="7"/>
      <c r="S392" s="7"/>
      <c r="T392" s="7"/>
      <c r="U392" s="7"/>
      <c r="V39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2" s="20" t="str">
        <f>IFERROR(Table14[[#This Row],[BASE PRICE PER ITEM2]]*Table14[[#This Row],[TOTAL BASE STOCK QUANTITY]],"")</f>
        <v/>
      </c>
      <c r="X392" s="20" t="str">
        <f>IFERROR(Table14[[#This Row],[LAST SALE PRICE PER ITEM]]*Table14[[#This Row],[TOTAL BASE STOCK QUANTITY]], "")</f>
        <v/>
      </c>
      <c r="Y392" s="6" t="str">
        <f>IF(O392="",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2" s="22" t="str">
        <f>IFERROR(Table14[[#This Row],[SALE PRICE PER ITEM]]*Table14[[#This Row],[TOTAL REMAINING STOCK QUANTITY]],"")</f>
        <v/>
      </c>
      <c r="AH392" s="27"/>
    </row>
    <row r="393" spans="2:34" ht="18.600000000000001" thickBot="1" x14ac:dyDescent="0.3">
      <c r="B393" s="34" t="s">
        <v>857</v>
      </c>
      <c r="C393" s="11"/>
      <c r="D393" s="87" t="str">
        <f>IF(Table14[[#This Row],[TOTAL BASE STOCK QUANTITY]]= "", "", IF(Table14[[#This Row],[TOTAL BASE STOCK QUANTITY]] &lt;1,"Out of Stock","Avaliable"))</f>
        <v/>
      </c>
      <c r="E393" s="24"/>
      <c r="F393" s="24"/>
      <c r="G393" s="11"/>
      <c r="H393" s="95"/>
      <c r="I393" s="102"/>
      <c r="J393" s="120"/>
      <c r="K39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3" s="72" t="str">
        <f>IFERROR(IF(NOT(ISBLANK(Table14[[#This Row],[BASE PRICE PER ITEM2]])), Table14[[#This Row],[BASE PRICE PER ITEM2]] + $M$2, ""), "")</f>
        <v/>
      </c>
      <c r="M393" s="115"/>
      <c r="N39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3" s="7"/>
      <c r="P393" s="7"/>
      <c r="Q393" s="7"/>
      <c r="R393" s="7"/>
      <c r="S393" s="7"/>
      <c r="T393" s="7"/>
      <c r="U393" s="7"/>
      <c r="V39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3" s="20" t="str">
        <f>IFERROR(Table14[[#This Row],[BASE PRICE PER ITEM2]]*Table14[[#This Row],[TOTAL BASE STOCK QUANTITY]],"")</f>
        <v/>
      </c>
      <c r="X393" s="20" t="str">
        <f>IFERROR(Table14[[#This Row],[LAST SALE PRICE PER ITEM]]*Table14[[#This Row],[TOTAL BASE STOCK QUANTITY]], "")</f>
        <v/>
      </c>
      <c r="Y393" s="6" t="str">
        <f>IF(O393="",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3" s="22" t="str">
        <f>IFERROR(Table14[[#This Row],[SALE PRICE PER ITEM]]*Table14[[#This Row],[TOTAL REMAINING STOCK QUANTITY]],"")</f>
        <v/>
      </c>
      <c r="AH393" s="27"/>
    </row>
    <row r="394" spans="2:34" ht="18.600000000000001" thickBot="1" x14ac:dyDescent="0.3">
      <c r="B394" s="34" t="s">
        <v>858</v>
      </c>
      <c r="C394" s="11"/>
      <c r="D394" s="87" t="str">
        <f>IF(Table14[[#This Row],[TOTAL BASE STOCK QUANTITY]]= "", "", IF(Table14[[#This Row],[TOTAL BASE STOCK QUANTITY]] &lt;1,"Out of Stock","Avaliable"))</f>
        <v/>
      </c>
      <c r="E394" s="24"/>
      <c r="F394" s="24"/>
      <c r="G394" s="11"/>
      <c r="H394" s="95"/>
      <c r="I394" s="102"/>
      <c r="J394" s="120"/>
      <c r="K39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4" s="72" t="str">
        <f>IFERROR(IF(NOT(ISBLANK(Table14[[#This Row],[BASE PRICE PER ITEM2]])), Table14[[#This Row],[BASE PRICE PER ITEM2]] + $M$2, ""), "")</f>
        <v/>
      </c>
      <c r="M394" s="115"/>
      <c r="N39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4" s="7"/>
      <c r="P394" s="7"/>
      <c r="Q394" s="7"/>
      <c r="R394" s="7"/>
      <c r="S394" s="7"/>
      <c r="T394" s="7"/>
      <c r="U394" s="7"/>
      <c r="V39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4" s="20" t="str">
        <f>IFERROR(Table14[[#This Row],[BASE PRICE PER ITEM2]]*Table14[[#This Row],[TOTAL BASE STOCK QUANTITY]],"")</f>
        <v/>
      </c>
      <c r="X394" s="20" t="str">
        <f>IFERROR(Table14[[#This Row],[LAST SALE PRICE PER ITEM]]*Table14[[#This Row],[TOTAL BASE STOCK QUANTITY]], "")</f>
        <v/>
      </c>
      <c r="Y394" s="6" t="str">
        <f>IF(O394="",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4" s="22" t="str">
        <f>IFERROR(Table14[[#This Row],[SALE PRICE PER ITEM]]*Table14[[#This Row],[TOTAL REMAINING STOCK QUANTITY]],"")</f>
        <v/>
      </c>
      <c r="AH394" s="27"/>
    </row>
    <row r="395" spans="2:34" ht="18.600000000000001" thickBot="1" x14ac:dyDescent="0.3">
      <c r="B395" s="34" t="s">
        <v>859</v>
      </c>
      <c r="C395" s="11"/>
      <c r="D395" s="87" t="str">
        <f>IF(Table14[[#This Row],[TOTAL BASE STOCK QUANTITY]]= "", "", IF(Table14[[#This Row],[TOTAL BASE STOCK QUANTITY]] &lt;1,"Out of Stock","Avaliable"))</f>
        <v/>
      </c>
      <c r="E395" s="24"/>
      <c r="F395" s="24"/>
      <c r="G395" s="11"/>
      <c r="H395" s="95"/>
      <c r="I395" s="102"/>
      <c r="J395" s="120"/>
      <c r="K39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5" s="72" t="str">
        <f>IFERROR(IF(NOT(ISBLANK(Table14[[#This Row],[BASE PRICE PER ITEM2]])), Table14[[#This Row],[BASE PRICE PER ITEM2]] + $M$2, ""), "")</f>
        <v/>
      </c>
      <c r="M395" s="115"/>
      <c r="N39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5" s="7"/>
      <c r="P395" s="7"/>
      <c r="Q395" s="7"/>
      <c r="R395" s="7"/>
      <c r="S395" s="7"/>
      <c r="T395" s="7"/>
      <c r="U395" s="7"/>
      <c r="V39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5" s="20" t="str">
        <f>IFERROR(Table14[[#This Row],[BASE PRICE PER ITEM2]]*Table14[[#This Row],[TOTAL BASE STOCK QUANTITY]],"")</f>
        <v/>
      </c>
      <c r="X395" s="20" t="str">
        <f>IFERROR(Table14[[#This Row],[LAST SALE PRICE PER ITEM]]*Table14[[#This Row],[TOTAL BASE STOCK QUANTITY]], "")</f>
        <v/>
      </c>
      <c r="Y395" s="6" t="str">
        <f>IF(O395="",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5" s="22" t="str">
        <f>IFERROR(Table14[[#This Row],[SALE PRICE PER ITEM]]*Table14[[#This Row],[TOTAL REMAINING STOCK QUANTITY]],"")</f>
        <v/>
      </c>
      <c r="AH395" s="27"/>
    </row>
    <row r="396" spans="2:34" ht="18.600000000000001" thickBot="1" x14ac:dyDescent="0.3">
      <c r="B396" s="34" t="s">
        <v>860</v>
      </c>
      <c r="C396" s="11"/>
      <c r="D396" s="87" t="str">
        <f>IF(Table14[[#This Row],[TOTAL BASE STOCK QUANTITY]]= "", "", IF(Table14[[#This Row],[TOTAL BASE STOCK QUANTITY]] &lt;1,"Out of Stock","Avaliable"))</f>
        <v/>
      </c>
      <c r="E396" s="24"/>
      <c r="F396" s="24"/>
      <c r="G396" s="11"/>
      <c r="H396" s="95"/>
      <c r="I396" s="102"/>
      <c r="J396" s="120"/>
      <c r="K39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6" s="72" t="str">
        <f>IFERROR(IF(NOT(ISBLANK(Table14[[#This Row],[BASE PRICE PER ITEM2]])), Table14[[#This Row],[BASE PRICE PER ITEM2]] + $M$2, ""), "")</f>
        <v/>
      </c>
      <c r="M396" s="115"/>
      <c r="N39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6" s="7"/>
      <c r="P396" s="7"/>
      <c r="Q396" s="7"/>
      <c r="R396" s="7"/>
      <c r="S396" s="7"/>
      <c r="T396" s="7"/>
      <c r="U396" s="7"/>
      <c r="V39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6" s="20" t="str">
        <f>IFERROR(Table14[[#This Row],[BASE PRICE PER ITEM2]]*Table14[[#This Row],[TOTAL BASE STOCK QUANTITY]],"")</f>
        <v/>
      </c>
      <c r="X396" s="20" t="str">
        <f>IFERROR(Table14[[#This Row],[LAST SALE PRICE PER ITEM]]*Table14[[#This Row],[TOTAL BASE STOCK QUANTITY]], "")</f>
        <v/>
      </c>
      <c r="Y396" s="6" t="str">
        <f>IF(O396="",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6" s="22" t="str">
        <f>IFERROR(Table14[[#This Row],[SALE PRICE PER ITEM]]*Table14[[#This Row],[TOTAL REMAINING STOCK QUANTITY]],"")</f>
        <v/>
      </c>
      <c r="AH396" s="27"/>
    </row>
    <row r="397" spans="2:34" ht="18.600000000000001" thickBot="1" x14ac:dyDescent="0.3">
      <c r="B397" s="34" t="s">
        <v>861</v>
      </c>
      <c r="C397" s="11"/>
      <c r="D397" s="87" t="str">
        <f>IF(Table14[[#This Row],[TOTAL BASE STOCK QUANTITY]]= "", "", IF(Table14[[#This Row],[TOTAL BASE STOCK QUANTITY]] &lt;1,"Out of Stock","Avaliable"))</f>
        <v/>
      </c>
      <c r="E397" s="24"/>
      <c r="F397" s="24"/>
      <c r="G397" s="11"/>
      <c r="H397" s="95"/>
      <c r="I397" s="102"/>
      <c r="J397" s="120"/>
      <c r="K39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7" s="72" t="str">
        <f>IFERROR(IF(NOT(ISBLANK(Table14[[#This Row],[BASE PRICE PER ITEM2]])), Table14[[#This Row],[BASE PRICE PER ITEM2]] + $M$2, ""), "")</f>
        <v/>
      </c>
      <c r="M397" s="115"/>
      <c r="N39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7" s="7"/>
      <c r="P397" s="7"/>
      <c r="Q397" s="7"/>
      <c r="R397" s="7"/>
      <c r="S397" s="7"/>
      <c r="T397" s="7"/>
      <c r="U397" s="7"/>
      <c r="V39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7" s="20" t="str">
        <f>IFERROR(Table14[[#This Row],[BASE PRICE PER ITEM2]]*Table14[[#This Row],[TOTAL BASE STOCK QUANTITY]],"")</f>
        <v/>
      </c>
      <c r="X397" s="20" t="str">
        <f>IFERROR(Table14[[#This Row],[LAST SALE PRICE PER ITEM]]*Table14[[#This Row],[TOTAL BASE STOCK QUANTITY]], "")</f>
        <v/>
      </c>
      <c r="Y397" s="6" t="str">
        <f>IF(O397="",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7" s="22" t="str">
        <f>IFERROR(Table14[[#This Row],[SALE PRICE PER ITEM]]*Table14[[#This Row],[TOTAL REMAINING STOCK QUANTITY]],"")</f>
        <v/>
      </c>
      <c r="AH397" s="27"/>
    </row>
    <row r="398" spans="2:34" ht="18.600000000000001" thickBot="1" x14ac:dyDescent="0.3">
      <c r="B398" s="34" t="s">
        <v>862</v>
      </c>
      <c r="C398" s="11"/>
      <c r="D398" s="87" t="str">
        <f>IF(Table14[[#This Row],[TOTAL BASE STOCK QUANTITY]]= "", "", IF(Table14[[#This Row],[TOTAL BASE STOCK QUANTITY]] &lt;1,"Out of Stock","Avaliable"))</f>
        <v/>
      </c>
      <c r="E398" s="24"/>
      <c r="F398" s="24"/>
      <c r="G398" s="11"/>
      <c r="H398" s="95"/>
      <c r="I398" s="102"/>
      <c r="J398" s="120"/>
      <c r="K39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8" s="72" t="str">
        <f>IFERROR(IF(NOT(ISBLANK(Table14[[#This Row],[BASE PRICE PER ITEM2]])), Table14[[#This Row],[BASE PRICE PER ITEM2]] + $M$2, ""), "")</f>
        <v/>
      </c>
      <c r="M398" s="115"/>
      <c r="N39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8" s="7"/>
      <c r="P398" s="7"/>
      <c r="Q398" s="7"/>
      <c r="R398" s="7"/>
      <c r="S398" s="7"/>
      <c r="T398" s="7"/>
      <c r="U398" s="7"/>
      <c r="V39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8" s="20" t="str">
        <f>IFERROR(Table14[[#This Row],[BASE PRICE PER ITEM2]]*Table14[[#This Row],[TOTAL BASE STOCK QUANTITY]],"")</f>
        <v/>
      </c>
      <c r="X398" s="20" t="str">
        <f>IFERROR(Table14[[#This Row],[LAST SALE PRICE PER ITEM]]*Table14[[#This Row],[TOTAL BASE STOCK QUANTITY]], "")</f>
        <v/>
      </c>
      <c r="Y398" s="6" t="str">
        <f>IF(O398="",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8" s="22" t="str">
        <f>IFERROR(Table14[[#This Row],[SALE PRICE PER ITEM]]*Table14[[#This Row],[TOTAL REMAINING STOCK QUANTITY]],"")</f>
        <v/>
      </c>
      <c r="AH398" s="27"/>
    </row>
    <row r="399" spans="2:34" ht="18.600000000000001" thickBot="1" x14ac:dyDescent="0.3">
      <c r="B399" s="34" t="s">
        <v>863</v>
      </c>
      <c r="C399" s="11"/>
      <c r="D399" s="87" t="str">
        <f>IF(Table14[[#This Row],[TOTAL BASE STOCK QUANTITY]]= "", "", IF(Table14[[#This Row],[TOTAL BASE STOCK QUANTITY]] &lt;1,"Out of Stock","Avaliable"))</f>
        <v/>
      </c>
      <c r="E399" s="24"/>
      <c r="F399" s="24"/>
      <c r="G399" s="11"/>
      <c r="H399" s="95"/>
      <c r="I399" s="102"/>
      <c r="J399" s="120"/>
      <c r="K39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399" s="72" t="str">
        <f>IFERROR(IF(NOT(ISBLANK(Table14[[#This Row],[BASE PRICE PER ITEM2]])), Table14[[#This Row],[BASE PRICE PER ITEM2]] + $M$2, ""), "")</f>
        <v/>
      </c>
      <c r="M399" s="115"/>
      <c r="N39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399" s="7"/>
      <c r="P399" s="7"/>
      <c r="Q399" s="7"/>
      <c r="R399" s="7"/>
      <c r="S399" s="7"/>
      <c r="T399" s="7"/>
      <c r="U399" s="7"/>
      <c r="V39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399" s="20" t="str">
        <f>IFERROR(Table14[[#This Row],[BASE PRICE PER ITEM2]]*Table14[[#This Row],[TOTAL BASE STOCK QUANTITY]],"")</f>
        <v/>
      </c>
      <c r="X399" s="20" t="str">
        <f>IFERROR(Table14[[#This Row],[LAST SALE PRICE PER ITEM]]*Table14[[#This Row],[TOTAL BASE STOCK QUANTITY]], "")</f>
        <v/>
      </c>
      <c r="Y399" s="6" t="str">
        <f>IF(O399="",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39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39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39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39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39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39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39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399" s="22" t="str">
        <f>IFERROR(Table14[[#This Row],[SALE PRICE PER ITEM]]*Table14[[#This Row],[TOTAL REMAINING STOCK QUANTITY]],"")</f>
        <v/>
      </c>
      <c r="AH399" s="27"/>
    </row>
    <row r="400" spans="2:34" ht="18.600000000000001" thickBot="1" x14ac:dyDescent="0.3">
      <c r="B400" s="34" t="s">
        <v>864</v>
      </c>
      <c r="C400" s="11"/>
      <c r="D400" s="87" t="str">
        <f>IF(Table14[[#This Row],[TOTAL BASE STOCK QUANTITY]]= "", "", IF(Table14[[#This Row],[TOTAL BASE STOCK QUANTITY]] &lt;1,"Out of Stock","Avaliable"))</f>
        <v/>
      </c>
      <c r="E400" s="24"/>
      <c r="F400" s="24"/>
      <c r="G400" s="11"/>
      <c r="H400" s="95"/>
      <c r="I400" s="102"/>
      <c r="J400" s="120"/>
      <c r="K40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0" s="72" t="str">
        <f>IFERROR(IF(NOT(ISBLANK(Table14[[#This Row],[BASE PRICE PER ITEM2]])), Table14[[#This Row],[BASE PRICE PER ITEM2]] + $M$2, ""), "")</f>
        <v/>
      </c>
      <c r="M400" s="115"/>
      <c r="N40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0" s="7"/>
      <c r="P400" s="7"/>
      <c r="Q400" s="7"/>
      <c r="R400" s="7"/>
      <c r="S400" s="7"/>
      <c r="T400" s="7"/>
      <c r="U400" s="7"/>
      <c r="V40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0" s="20" t="str">
        <f>IFERROR(Table14[[#This Row],[BASE PRICE PER ITEM2]]*Table14[[#This Row],[TOTAL BASE STOCK QUANTITY]],"")</f>
        <v/>
      </c>
      <c r="X400" s="20" t="str">
        <f>IFERROR(Table14[[#This Row],[LAST SALE PRICE PER ITEM]]*Table14[[#This Row],[TOTAL BASE STOCK QUANTITY]], "")</f>
        <v/>
      </c>
      <c r="Y400" s="6" t="str">
        <f>IF(O400="",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0" s="22" t="str">
        <f>IFERROR(Table14[[#This Row],[SALE PRICE PER ITEM]]*Table14[[#This Row],[TOTAL REMAINING STOCK QUANTITY]],"")</f>
        <v/>
      </c>
      <c r="AH400" s="27"/>
    </row>
    <row r="401" spans="2:34" ht="18.600000000000001" thickBot="1" x14ac:dyDescent="0.3">
      <c r="B401" s="34" t="s">
        <v>865</v>
      </c>
      <c r="C401" s="11"/>
      <c r="D401" s="87" t="str">
        <f>IF(Table14[[#This Row],[TOTAL BASE STOCK QUANTITY]]= "", "", IF(Table14[[#This Row],[TOTAL BASE STOCK QUANTITY]] &lt;1,"Out of Stock","Avaliable"))</f>
        <v/>
      </c>
      <c r="E401" s="24"/>
      <c r="F401" s="24"/>
      <c r="G401" s="11"/>
      <c r="H401" s="95"/>
      <c r="I401" s="102"/>
      <c r="J401" s="120"/>
      <c r="K40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1" s="72" t="str">
        <f>IFERROR(IF(NOT(ISBLANK(Table14[[#This Row],[BASE PRICE PER ITEM2]])), Table14[[#This Row],[BASE PRICE PER ITEM2]] + $M$2, ""), "")</f>
        <v/>
      </c>
      <c r="M401" s="115"/>
      <c r="N40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1" s="7"/>
      <c r="P401" s="7"/>
      <c r="Q401" s="7"/>
      <c r="R401" s="7"/>
      <c r="S401" s="7"/>
      <c r="T401" s="7"/>
      <c r="U401" s="7"/>
      <c r="V40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1" s="20" t="str">
        <f>IFERROR(Table14[[#This Row],[BASE PRICE PER ITEM2]]*Table14[[#This Row],[TOTAL BASE STOCK QUANTITY]],"")</f>
        <v/>
      </c>
      <c r="X401" s="20" t="str">
        <f>IFERROR(Table14[[#This Row],[LAST SALE PRICE PER ITEM]]*Table14[[#This Row],[TOTAL BASE STOCK QUANTITY]], "")</f>
        <v/>
      </c>
      <c r="Y401" s="6" t="str">
        <f>IF(O401="",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1" s="22" t="str">
        <f>IFERROR(Table14[[#This Row],[SALE PRICE PER ITEM]]*Table14[[#This Row],[TOTAL REMAINING STOCK QUANTITY]],"")</f>
        <v/>
      </c>
      <c r="AH401" s="27"/>
    </row>
    <row r="402" spans="2:34" ht="18.600000000000001" thickBot="1" x14ac:dyDescent="0.3">
      <c r="B402" s="34" t="s">
        <v>866</v>
      </c>
      <c r="C402" s="11"/>
      <c r="D402" s="87" t="str">
        <f>IF(Table14[[#This Row],[TOTAL BASE STOCK QUANTITY]]= "", "", IF(Table14[[#This Row],[TOTAL BASE STOCK QUANTITY]] &lt;1,"Out of Stock","Avaliable"))</f>
        <v/>
      </c>
      <c r="E402" s="24"/>
      <c r="F402" s="24"/>
      <c r="G402" s="11"/>
      <c r="H402" s="95"/>
      <c r="I402" s="102"/>
      <c r="J402" s="120"/>
      <c r="K40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2" s="72" t="str">
        <f>IFERROR(IF(NOT(ISBLANK(Table14[[#This Row],[BASE PRICE PER ITEM2]])), Table14[[#This Row],[BASE PRICE PER ITEM2]] + $M$2, ""), "")</f>
        <v/>
      </c>
      <c r="M402" s="115"/>
      <c r="N40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2" s="7"/>
      <c r="P402" s="7"/>
      <c r="Q402" s="7"/>
      <c r="R402" s="7"/>
      <c r="S402" s="7"/>
      <c r="T402" s="7"/>
      <c r="U402" s="7"/>
      <c r="V40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2" s="20" t="str">
        <f>IFERROR(Table14[[#This Row],[BASE PRICE PER ITEM2]]*Table14[[#This Row],[TOTAL BASE STOCK QUANTITY]],"")</f>
        <v/>
      </c>
      <c r="X402" s="20" t="str">
        <f>IFERROR(Table14[[#This Row],[LAST SALE PRICE PER ITEM]]*Table14[[#This Row],[TOTAL BASE STOCK QUANTITY]], "")</f>
        <v/>
      </c>
      <c r="Y402" s="6" t="str">
        <f>IF(O402="",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2" s="22" t="str">
        <f>IFERROR(Table14[[#This Row],[SALE PRICE PER ITEM]]*Table14[[#This Row],[TOTAL REMAINING STOCK QUANTITY]],"")</f>
        <v/>
      </c>
      <c r="AH402" s="27"/>
    </row>
    <row r="403" spans="2:34" ht="18.600000000000001" thickBot="1" x14ac:dyDescent="0.3">
      <c r="B403" s="34" t="s">
        <v>867</v>
      </c>
      <c r="C403" s="11"/>
      <c r="D403" s="87" t="str">
        <f>IF(Table14[[#This Row],[TOTAL BASE STOCK QUANTITY]]= "", "", IF(Table14[[#This Row],[TOTAL BASE STOCK QUANTITY]] &lt;1,"Out of Stock","Avaliable"))</f>
        <v/>
      </c>
      <c r="E403" s="24"/>
      <c r="F403" s="24"/>
      <c r="G403" s="11"/>
      <c r="H403" s="95"/>
      <c r="I403" s="102"/>
      <c r="J403" s="120"/>
      <c r="K40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3" s="72" t="str">
        <f>IFERROR(IF(NOT(ISBLANK(Table14[[#This Row],[BASE PRICE PER ITEM2]])), Table14[[#This Row],[BASE PRICE PER ITEM2]] + $M$2, ""), "")</f>
        <v/>
      </c>
      <c r="M403" s="115"/>
      <c r="N40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3" s="7"/>
      <c r="P403" s="7"/>
      <c r="Q403" s="7"/>
      <c r="R403" s="7"/>
      <c r="S403" s="7"/>
      <c r="T403" s="7"/>
      <c r="U403" s="7"/>
      <c r="V40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3" s="20" t="str">
        <f>IFERROR(Table14[[#This Row],[BASE PRICE PER ITEM2]]*Table14[[#This Row],[TOTAL BASE STOCK QUANTITY]],"")</f>
        <v/>
      </c>
      <c r="X403" s="20" t="str">
        <f>IFERROR(Table14[[#This Row],[LAST SALE PRICE PER ITEM]]*Table14[[#This Row],[TOTAL BASE STOCK QUANTITY]], "")</f>
        <v/>
      </c>
      <c r="Y403" s="6" t="str">
        <f>IF(O403="",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3" s="22" t="str">
        <f>IFERROR(Table14[[#This Row],[SALE PRICE PER ITEM]]*Table14[[#This Row],[TOTAL REMAINING STOCK QUANTITY]],"")</f>
        <v/>
      </c>
      <c r="AH403" s="27"/>
    </row>
    <row r="404" spans="2:34" ht="18.600000000000001" thickBot="1" x14ac:dyDescent="0.3">
      <c r="B404" s="34" t="s">
        <v>868</v>
      </c>
      <c r="C404" s="11"/>
      <c r="D404" s="87" t="str">
        <f>IF(Table14[[#This Row],[TOTAL BASE STOCK QUANTITY]]= "", "", IF(Table14[[#This Row],[TOTAL BASE STOCK QUANTITY]] &lt;1,"Out of Stock","Avaliable"))</f>
        <v/>
      </c>
      <c r="E404" s="24"/>
      <c r="F404" s="24"/>
      <c r="G404" s="11"/>
      <c r="H404" s="95"/>
      <c r="I404" s="102"/>
      <c r="J404" s="120"/>
      <c r="K40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4" s="72" t="str">
        <f>IFERROR(IF(NOT(ISBLANK(Table14[[#This Row],[BASE PRICE PER ITEM2]])), Table14[[#This Row],[BASE PRICE PER ITEM2]] + $M$2, ""), "")</f>
        <v/>
      </c>
      <c r="M404" s="115"/>
      <c r="N40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4" s="7"/>
      <c r="P404" s="7"/>
      <c r="Q404" s="7"/>
      <c r="R404" s="7"/>
      <c r="S404" s="7"/>
      <c r="T404" s="7"/>
      <c r="U404" s="7"/>
      <c r="V40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4" s="20" t="str">
        <f>IFERROR(Table14[[#This Row],[BASE PRICE PER ITEM2]]*Table14[[#This Row],[TOTAL BASE STOCK QUANTITY]],"")</f>
        <v/>
      </c>
      <c r="X404" s="20" t="str">
        <f>IFERROR(Table14[[#This Row],[LAST SALE PRICE PER ITEM]]*Table14[[#This Row],[TOTAL BASE STOCK QUANTITY]], "")</f>
        <v/>
      </c>
      <c r="Y404" s="6" t="str">
        <f>IF(O404="",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4" s="22" t="str">
        <f>IFERROR(Table14[[#This Row],[SALE PRICE PER ITEM]]*Table14[[#This Row],[TOTAL REMAINING STOCK QUANTITY]],"")</f>
        <v/>
      </c>
      <c r="AH404" s="27"/>
    </row>
    <row r="405" spans="2:34" ht="18.600000000000001" thickBot="1" x14ac:dyDescent="0.3">
      <c r="B405" s="34" t="s">
        <v>869</v>
      </c>
      <c r="C405" s="11"/>
      <c r="D405" s="87" t="str">
        <f>IF(Table14[[#This Row],[TOTAL BASE STOCK QUANTITY]]= "", "", IF(Table14[[#This Row],[TOTAL BASE STOCK QUANTITY]] &lt;1,"Out of Stock","Avaliable"))</f>
        <v/>
      </c>
      <c r="E405" s="24"/>
      <c r="F405" s="24"/>
      <c r="G405" s="11"/>
      <c r="H405" s="95"/>
      <c r="I405" s="102"/>
      <c r="J405" s="120"/>
      <c r="K40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5" s="72" t="str">
        <f>IFERROR(IF(NOT(ISBLANK(Table14[[#This Row],[BASE PRICE PER ITEM2]])), Table14[[#This Row],[BASE PRICE PER ITEM2]] + $M$2, ""), "")</f>
        <v/>
      </c>
      <c r="M405" s="115"/>
      <c r="N40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5" s="7"/>
      <c r="P405" s="7"/>
      <c r="Q405" s="7"/>
      <c r="R405" s="7"/>
      <c r="S405" s="7"/>
      <c r="T405" s="7"/>
      <c r="U405" s="7"/>
      <c r="V40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5" s="20" t="str">
        <f>IFERROR(Table14[[#This Row],[BASE PRICE PER ITEM2]]*Table14[[#This Row],[TOTAL BASE STOCK QUANTITY]],"")</f>
        <v/>
      </c>
      <c r="X405" s="20" t="str">
        <f>IFERROR(Table14[[#This Row],[LAST SALE PRICE PER ITEM]]*Table14[[#This Row],[TOTAL BASE STOCK QUANTITY]], "")</f>
        <v/>
      </c>
      <c r="Y405" s="6" t="str">
        <f>IF(O405="",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5" s="22" t="str">
        <f>IFERROR(Table14[[#This Row],[SALE PRICE PER ITEM]]*Table14[[#This Row],[TOTAL REMAINING STOCK QUANTITY]],"")</f>
        <v/>
      </c>
      <c r="AH405" s="27"/>
    </row>
    <row r="406" spans="2:34" ht="18.600000000000001" thickBot="1" x14ac:dyDescent="0.3">
      <c r="B406" s="34" t="s">
        <v>870</v>
      </c>
      <c r="C406" s="11"/>
      <c r="D406" s="87" t="str">
        <f>IF(Table14[[#This Row],[TOTAL BASE STOCK QUANTITY]]= "", "", IF(Table14[[#This Row],[TOTAL BASE STOCK QUANTITY]] &lt;1,"Out of Stock","Avaliable"))</f>
        <v/>
      </c>
      <c r="E406" s="24"/>
      <c r="F406" s="24"/>
      <c r="G406" s="11"/>
      <c r="H406" s="95"/>
      <c r="I406" s="102"/>
      <c r="J406" s="120"/>
      <c r="K40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6" s="72" t="str">
        <f>IFERROR(IF(NOT(ISBLANK(Table14[[#This Row],[BASE PRICE PER ITEM2]])), Table14[[#This Row],[BASE PRICE PER ITEM2]] + $M$2, ""), "")</f>
        <v/>
      </c>
      <c r="M406" s="115"/>
      <c r="N40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6" s="7"/>
      <c r="P406" s="7"/>
      <c r="Q406" s="7"/>
      <c r="R406" s="7"/>
      <c r="S406" s="7"/>
      <c r="T406" s="7"/>
      <c r="U406" s="7"/>
      <c r="V40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6" s="20" t="str">
        <f>IFERROR(Table14[[#This Row],[BASE PRICE PER ITEM2]]*Table14[[#This Row],[TOTAL BASE STOCK QUANTITY]],"")</f>
        <v/>
      </c>
      <c r="X406" s="20" t="str">
        <f>IFERROR(Table14[[#This Row],[LAST SALE PRICE PER ITEM]]*Table14[[#This Row],[TOTAL BASE STOCK QUANTITY]], "")</f>
        <v/>
      </c>
      <c r="Y406" s="6" t="str">
        <f>IF(O406="",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6" s="22" t="str">
        <f>IFERROR(Table14[[#This Row],[SALE PRICE PER ITEM]]*Table14[[#This Row],[TOTAL REMAINING STOCK QUANTITY]],"")</f>
        <v/>
      </c>
      <c r="AH406" s="27"/>
    </row>
    <row r="407" spans="2:34" ht="18.600000000000001" thickBot="1" x14ac:dyDescent="0.3">
      <c r="B407" s="34" t="s">
        <v>871</v>
      </c>
      <c r="C407" s="11"/>
      <c r="D407" s="87" t="str">
        <f>IF(Table14[[#This Row],[TOTAL BASE STOCK QUANTITY]]= "", "", IF(Table14[[#This Row],[TOTAL BASE STOCK QUANTITY]] &lt;1,"Out of Stock","Avaliable"))</f>
        <v/>
      </c>
      <c r="E407" s="24"/>
      <c r="F407" s="24"/>
      <c r="G407" s="11"/>
      <c r="H407" s="95"/>
      <c r="I407" s="102"/>
      <c r="J407" s="120"/>
      <c r="K40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7" s="72" t="str">
        <f>IFERROR(IF(NOT(ISBLANK(Table14[[#This Row],[BASE PRICE PER ITEM2]])), Table14[[#This Row],[BASE PRICE PER ITEM2]] + $M$2, ""), "")</f>
        <v/>
      </c>
      <c r="M407" s="115"/>
      <c r="N40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7" s="7"/>
      <c r="P407" s="7"/>
      <c r="Q407" s="7"/>
      <c r="R407" s="7"/>
      <c r="S407" s="7"/>
      <c r="T407" s="7"/>
      <c r="U407" s="7"/>
      <c r="V40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7" s="20" t="str">
        <f>IFERROR(Table14[[#This Row],[BASE PRICE PER ITEM2]]*Table14[[#This Row],[TOTAL BASE STOCK QUANTITY]],"")</f>
        <v/>
      </c>
      <c r="X407" s="20" t="str">
        <f>IFERROR(Table14[[#This Row],[LAST SALE PRICE PER ITEM]]*Table14[[#This Row],[TOTAL BASE STOCK QUANTITY]], "")</f>
        <v/>
      </c>
      <c r="Y407" s="6" t="str">
        <f>IF(O407="",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7" s="22" t="str">
        <f>IFERROR(Table14[[#This Row],[SALE PRICE PER ITEM]]*Table14[[#This Row],[TOTAL REMAINING STOCK QUANTITY]],"")</f>
        <v/>
      </c>
      <c r="AH407" s="27"/>
    </row>
    <row r="408" spans="2:34" ht="18.600000000000001" thickBot="1" x14ac:dyDescent="0.3">
      <c r="B408" s="34" t="s">
        <v>872</v>
      </c>
      <c r="C408" s="11"/>
      <c r="D408" s="87" t="str">
        <f>IF(Table14[[#This Row],[TOTAL BASE STOCK QUANTITY]]= "", "", IF(Table14[[#This Row],[TOTAL BASE STOCK QUANTITY]] &lt;1,"Out of Stock","Avaliable"))</f>
        <v/>
      </c>
      <c r="E408" s="24"/>
      <c r="F408" s="24"/>
      <c r="G408" s="11"/>
      <c r="H408" s="95"/>
      <c r="I408" s="102"/>
      <c r="J408" s="120"/>
      <c r="K40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8" s="72" t="str">
        <f>IFERROR(IF(NOT(ISBLANK(Table14[[#This Row],[BASE PRICE PER ITEM2]])), Table14[[#This Row],[BASE PRICE PER ITEM2]] + $M$2, ""), "")</f>
        <v/>
      </c>
      <c r="M408" s="115"/>
      <c r="N40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8" s="7"/>
      <c r="P408" s="7"/>
      <c r="Q408" s="7"/>
      <c r="R408" s="7"/>
      <c r="S408" s="7"/>
      <c r="T408" s="7"/>
      <c r="U408" s="7"/>
      <c r="V40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8" s="20" t="str">
        <f>IFERROR(Table14[[#This Row],[BASE PRICE PER ITEM2]]*Table14[[#This Row],[TOTAL BASE STOCK QUANTITY]],"")</f>
        <v/>
      </c>
      <c r="X408" s="20" t="str">
        <f>IFERROR(Table14[[#This Row],[LAST SALE PRICE PER ITEM]]*Table14[[#This Row],[TOTAL BASE STOCK QUANTITY]], "")</f>
        <v/>
      </c>
      <c r="Y408" s="6" t="str">
        <f>IF(O408="",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8" s="22" t="str">
        <f>IFERROR(Table14[[#This Row],[SALE PRICE PER ITEM]]*Table14[[#This Row],[TOTAL REMAINING STOCK QUANTITY]],"")</f>
        <v/>
      </c>
      <c r="AH408" s="27"/>
    </row>
    <row r="409" spans="2:34" ht="18.600000000000001" thickBot="1" x14ac:dyDescent="0.3">
      <c r="B409" s="34" t="s">
        <v>873</v>
      </c>
      <c r="C409" s="11"/>
      <c r="D409" s="87" t="str">
        <f>IF(Table14[[#This Row],[TOTAL BASE STOCK QUANTITY]]= "", "", IF(Table14[[#This Row],[TOTAL BASE STOCK QUANTITY]] &lt;1,"Out of Stock","Avaliable"))</f>
        <v/>
      </c>
      <c r="E409" s="24"/>
      <c r="F409" s="24"/>
      <c r="G409" s="11"/>
      <c r="H409" s="95"/>
      <c r="I409" s="102"/>
      <c r="J409" s="120"/>
      <c r="K40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09" s="72" t="str">
        <f>IFERROR(IF(NOT(ISBLANK(Table14[[#This Row],[BASE PRICE PER ITEM2]])), Table14[[#This Row],[BASE PRICE PER ITEM2]] + $M$2, ""), "")</f>
        <v/>
      </c>
      <c r="M409" s="115"/>
      <c r="N40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09" s="7"/>
      <c r="P409" s="7"/>
      <c r="Q409" s="7"/>
      <c r="R409" s="7"/>
      <c r="S409" s="7"/>
      <c r="T409" s="7"/>
      <c r="U409" s="7"/>
      <c r="V40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09" s="20" t="str">
        <f>IFERROR(Table14[[#This Row],[BASE PRICE PER ITEM2]]*Table14[[#This Row],[TOTAL BASE STOCK QUANTITY]],"")</f>
        <v/>
      </c>
      <c r="X409" s="20" t="str">
        <f>IFERROR(Table14[[#This Row],[LAST SALE PRICE PER ITEM]]*Table14[[#This Row],[TOTAL BASE STOCK QUANTITY]], "")</f>
        <v/>
      </c>
      <c r="Y409" s="6" t="str">
        <f>IF(O409="",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0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0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0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0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0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0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0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09" s="22" t="str">
        <f>IFERROR(Table14[[#This Row],[SALE PRICE PER ITEM]]*Table14[[#This Row],[TOTAL REMAINING STOCK QUANTITY]],"")</f>
        <v/>
      </c>
      <c r="AH409" s="27"/>
    </row>
    <row r="410" spans="2:34" ht="18.600000000000001" thickBot="1" x14ac:dyDescent="0.3">
      <c r="B410" s="34" t="s">
        <v>874</v>
      </c>
      <c r="C410" s="11"/>
      <c r="D410" s="87" t="str">
        <f>IF(Table14[[#This Row],[TOTAL BASE STOCK QUANTITY]]= "", "", IF(Table14[[#This Row],[TOTAL BASE STOCK QUANTITY]] &lt;1,"Out of Stock","Avaliable"))</f>
        <v/>
      </c>
      <c r="E410" s="24"/>
      <c r="F410" s="24"/>
      <c r="G410" s="11"/>
      <c r="H410" s="95"/>
      <c r="I410" s="102"/>
      <c r="J410" s="120"/>
      <c r="K41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0" s="72" t="str">
        <f>IFERROR(IF(NOT(ISBLANK(Table14[[#This Row],[BASE PRICE PER ITEM2]])), Table14[[#This Row],[BASE PRICE PER ITEM2]] + $M$2, ""), "")</f>
        <v/>
      </c>
      <c r="M410" s="115"/>
      <c r="N41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0" s="7"/>
      <c r="P410" s="7"/>
      <c r="Q410" s="7"/>
      <c r="R410" s="7"/>
      <c r="S410" s="7"/>
      <c r="T410" s="7"/>
      <c r="U410" s="7"/>
      <c r="V41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0" s="20" t="str">
        <f>IFERROR(Table14[[#This Row],[BASE PRICE PER ITEM2]]*Table14[[#This Row],[TOTAL BASE STOCK QUANTITY]],"")</f>
        <v/>
      </c>
      <c r="X410" s="20" t="str">
        <f>IFERROR(Table14[[#This Row],[LAST SALE PRICE PER ITEM]]*Table14[[#This Row],[TOTAL BASE STOCK QUANTITY]], "")</f>
        <v/>
      </c>
      <c r="Y410" s="6" t="str">
        <f>IF(O410="",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0" s="22" t="str">
        <f>IFERROR(Table14[[#This Row],[SALE PRICE PER ITEM]]*Table14[[#This Row],[TOTAL REMAINING STOCK QUANTITY]],"")</f>
        <v/>
      </c>
      <c r="AH410" s="27"/>
    </row>
    <row r="411" spans="2:34" ht="18.600000000000001" thickBot="1" x14ac:dyDescent="0.3">
      <c r="B411" s="34" t="s">
        <v>875</v>
      </c>
      <c r="C411" s="11"/>
      <c r="D411" s="87" t="str">
        <f>IF(Table14[[#This Row],[TOTAL BASE STOCK QUANTITY]]= "", "", IF(Table14[[#This Row],[TOTAL BASE STOCK QUANTITY]] &lt;1,"Out of Stock","Avaliable"))</f>
        <v/>
      </c>
      <c r="E411" s="24"/>
      <c r="F411" s="24"/>
      <c r="G411" s="11"/>
      <c r="H411" s="95"/>
      <c r="I411" s="102"/>
      <c r="J411" s="120"/>
      <c r="K41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1" s="72" t="str">
        <f>IFERROR(IF(NOT(ISBLANK(Table14[[#This Row],[BASE PRICE PER ITEM2]])), Table14[[#This Row],[BASE PRICE PER ITEM2]] + $M$2, ""), "")</f>
        <v/>
      </c>
      <c r="M411" s="115"/>
      <c r="N41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1" s="7"/>
      <c r="P411" s="7"/>
      <c r="Q411" s="7"/>
      <c r="R411" s="7"/>
      <c r="S411" s="7"/>
      <c r="T411" s="7"/>
      <c r="U411" s="7"/>
      <c r="V41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1" s="20" t="str">
        <f>IFERROR(Table14[[#This Row],[BASE PRICE PER ITEM2]]*Table14[[#This Row],[TOTAL BASE STOCK QUANTITY]],"")</f>
        <v/>
      </c>
      <c r="X411" s="20" t="str">
        <f>IFERROR(Table14[[#This Row],[LAST SALE PRICE PER ITEM]]*Table14[[#This Row],[TOTAL BASE STOCK QUANTITY]], "")</f>
        <v/>
      </c>
      <c r="Y411" s="6" t="str">
        <f>IF(O411="",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1" s="22" t="str">
        <f>IFERROR(Table14[[#This Row],[SALE PRICE PER ITEM]]*Table14[[#This Row],[TOTAL REMAINING STOCK QUANTITY]],"")</f>
        <v/>
      </c>
      <c r="AH411" s="27"/>
    </row>
    <row r="412" spans="2:34" ht="18.600000000000001" thickBot="1" x14ac:dyDescent="0.3">
      <c r="B412" s="34" t="s">
        <v>876</v>
      </c>
      <c r="C412" s="11"/>
      <c r="D412" s="87" t="str">
        <f>IF(Table14[[#This Row],[TOTAL BASE STOCK QUANTITY]]= "", "", IF(Table14[[#This Row],[TOTAL BASE STOCK QUANTITY]] &lt;1,"Out of Stock","Avaliable"))</f>
        <v/>
      </c>
      <c r="E412" s="24"/>
      <c r="F412" s="24"/>
      <c r="G412" s="11"/>
      <c r="H412" s="95"/>
      <c r="I412" s="102"/>
      <c r="J412" s="120"/>
      <c r="K41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2" s="72" t="str">
        <f>IFERROR(IF(NOT(ISBLANK(Table14[[#This Row],[BASE PRICE PER ITEM2]])), Table14[[#This Row],[BASE PRICE PER ITEM2]] + $M$2, ""), "")</f>
        <v/>
      </c>
      <c r="M412" s="115"/>
      <c r="N41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2" s="7"/>
      <c r="P412" s="7"/>
      <c r="Q412" s="7"/>
      <c r="R412" s="7"/>
      <c r="S412" s="7"/>
      <c r="T412" s="7"/>
      <c r="U412" s="7"/>
      <c r="V41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2" s="20" t="str">
        <f>IFERROR(Table14[[#This Row],[BASE PRICE PER ITEM2]]*Table14[[#This Row],[TOTAL BASE STOCK QUANTITY]],"")</f>
        <v/>
      </c>
      <c r="X412" s="20" t="str">
        <f>IFERROR(Table14[[#This Row],[LAST SALE PRICE PER ITEM]]*Table14[[#This Row],[TOTAL BASE STOCK QUANTITY]], "")</f>
        <v/>
      </c>
      <c r="Y412" s="6" t="str">
        <f>IF(O412="",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2" s="22" t="str">
        <f>IFERROR(Table14[[#This Row],[SALE PRICE PER ITEM]]*Table14[[#This Row],[TOTAL REMAINING STOCK QUANTITY]],"")</f>
        <v/>
      </c>
      <c r="AH412" s="27"/>
    </row>
    <row r="413" spans="2:34" ht="18.600000000000001" thickBot="1" x14ac:dyDescent="0.3">
      <c r="B413" s="34" t="s">
        <v>877</v>
      </c>
      <c r="C413" s="11"/>
      <c r="D413" s="87" t="str">
        <f>IF(Table14[[#This Row],[TOTAL BASE STOCK QUANTITY]]= "", "", IF(Table14[[#This Row],[TOTAL BASE STOCK QUANTITY]] &lt;1,"Out of Stock","Avaliable"))</f>
        <v/>
      </c>
      <c r="E413" s="24"/>
      <c r="F413" s="24"/>
      <c r="G413" s="11"/>
      <c r="H413" s="95"/>
      <c r="I413" s="102"/>
      <c r="J413" s="120"/>
      <c r="K41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3" s="72" t="str">
        <f>IFERROR(IF(NOT(ISBLANK(Table14[[#This Row],[BASE PRICE PER ITEM2]])), Table14[[#This Row],[BASE PRICE PER ITEM2]] + $M$2, ""), "")</f>
        <v/>
      </c>
      <c r="M413" s="115"/>
      <c r="N41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3" s="7"/>
      <c r="P413" s="7"/>
      <c r="Q413" s="7"/>
      <c r="R413" s="7"/>
      <c r="S413" s="7"/>
      <c r="T413" s="7"/>
      <c r="U413" s="7"/>
      <c r="V41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3" s="20" t="str">
        <f>IFERROR(Table14[[#This Row],[BASE PRICE PER ITEM2]]*Table14[[#This Row],[TOTAL BASE STOCK QUANTITY]],"")</f>
        <v/>
      </c>
      <c r="X413" s="20" t="str">
        <f>IFERROR(Table14[[#This Row],[LAST SALE PRICE PER ITEM]]*Table14[[#This Row],[TOTAL BASE STOCK QUANTITY]], "")</f>
        <v/>
      </c>
      <c r="Y413" s="6" t="str">
        <f>IF(O413="",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3" s="22" t="str">
        <f>IFERROR(Table14[[#This Row],[SALE PRICE PER ITEM]]*Table14[[#This Row],[TOTAL REMAINING STOCK QUANTITY]],"")</f>
        <v/>
      </c>
      <c r="AH413" s="27"/>
    </row>
    <row r="414" spans="2:34" ht="18.600000000000001" thickBot="1" x14ac:dyDescent="0.3">
      <c r="B414" s="34" t="s">
        <v>878</v>
      </c>
      <c r="C414" s="11"/>
      <c r="D414" s="87" t="str">
        <f>IF(Table14[[#This Row],[TOTAL BASE STOCK QUANTITY]]= "", "", IF(Table14[[#This Row],[TOTAL BASE STOCK QUANTITY]] &lt;1,"Out of Stock","Avaliable"))</f>
        <v/>
      </c>
      <c r="E414" s="24"/>
      <c r="F414" s="24"/>
      <c r="G414" s="11"/>
      <c r="H414" s="95"/>
      <c r="I414" s="102"/>
      <c r="J414" s="120"/>
      <c r="K41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4" s="72" t="str">
        <f>IFERROR(IF(NOT(ISBLANK(Table14[[#This Row],[BASE PRICE PER ITEM2]])), Table14[[#This Row],[BASE PRICE PER ITEM2]] + $M$2, ""), "")</f>
        <v/>
      </c>
      <c r="M414" s="115"/>
      <c r="N41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4" s="7"/>
      <c r="P414" s="7"/>
      <c r="Q414" s="7"/>
      <c r="R414" s="7"/>
      <c r="S414" s="7"/>
      <c r="T414" s="7"/>
      <c r="U414" s="7"/>
      <c r="V41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4" s="20" t="str">
        <f>IFERROR(Table14[[#This Row],[BASE PRICE PER ITEM2]]*Table14[[#This Row],[TOTAL BASE STOCK QUANTITY]],"")</f>
        <v/>
      </c>
      <c r="X414" s="20" t="str">
        <f>IFERROR(Table14[[#This Row],[LAST SALE PRICE PER ITEM]]*Table14[[#This Row],[TOTAL BASE STOCK QUANTITY]], "")</f>
        <v/>
      </c>
      <c r="Y414" s="6" t="str">
        <f>IF(O414="",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4" s="22" t="str">
        <f>IFERROR(Table14[[#This Row],[SALE PRICE PER ITEM]]*Table14[[#This Row],[TOTAL REMAINING STOCK QUANTITY]],"")</f>
        <v/>
      </c>
      <c r="AH414" s="27"/>
    </row>
    <row r="415" spans="2:34" ht="18.600000000000001" thickBot="1" x14ac:dyDescent="0.3">
      <c r="B415" s="34" t="s">
        <v>879</v>
      </c>
      <c r="C415" s="11"/>
      <c r="D415" s="87" t="str">
        <f>IF(Table14[[#This Row],[TOTAL BASE STOCK QUANTITY]]= "", "", IF(Table14[[#This Row],[TOTAL BASE STOCK QUANTITY]] &lt;1,"Out of Stock","Avaliable"))</f>
        <v/>
      </c>
      <c r="E415" s="24"/>
      <c r="F415" s="24"/>
      <c r="G415" s="11"/>
      <c r="H415" s="95"/>
      <c r="I415" s="102"/>
      <c r="J415" s="120"/>
      <c r="K41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5" s="72" t="str">
        <f>IFERROR(IF(NOT(ISBLANK(Table14[[#This Row],[BASE PRICE PER ITEM2]])), Table14[[#This Row],[BASE PRICE PER ITEM2]] + $M$2, ""), "")</f>
        <v/>
      </c>
      <c r="M415" s="115"/>
      <c r="N41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5" s="7"/>
      <c r="P415" s="7"/>
      <c r="Q415" s="7"/>
      <c r="R415" s="7"/>
      <c r="S415" s="7"/>
      <c r="T415" s="7"/>
      <c r="U415" s="7"/>
      <c r="V41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5" s="20" t="str">
        <f>IFERROR(Table14[[#This Row],[BASE PRICE PER ITEM2]]*Table14[[#This Row],[TOTAL BASE STOCK QUANTITY]],"")</f>
        <v/>
      </c>
      <c r="X415" s="20" t="str">
        <f>IFERROR(Table14[[#This Row],[LAST SALE PRICE PER ITEM]]*Table14[[#This Row],[TOTAL BASE STOCK QUANTITY]], "")</f>
        <v/>
      </c>
      <c r="Y415" s="6" t="str">
        <f>IF(O415="",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5" s="22" t="str">
        <f>IFERROR(Table14[[#This Row],[SALE PRICE PER ITEM]]*Table14[[#This Row],[TOTAL REMAINING STOCK QUANTITY]],"")</f>
        <v/>
      </c>
      <c r="AH415" s="27"/>
    </row>
    <row r="416" spans="2:34" ht="18.600000000000001" thickBot="1" x14ac:dyDescent="0.3">
      <c r="B416" s="34" t="s">
        <v>880</v>
      </c>
      <c r="C416" s="11"/>
      <c r="D416" s="87" t="str">
        <f>IF(Table14[[#This Row],[TOTAL BASE STOCK QUANTITY]]= "", "", IF(Table14[[#This Row],[TOTAL BASE STOCK QUANTITY]] &lt;1,"Out of Stock","Avaliable"))</f>
        <v/>
      </c>
      <c r="E416" s="24"/>
      <c r="F416" s="24"/>
      <c r="G416" s="11"/>
      <c r="H416" s="95"/>
      <c r="I416" s="102"/>
      <c r="J416" s="120"/>
      <c r="K41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6" s="72" t="str">
        <f>IFERROR(IF(NOT(ISBLANK(Table14[[#This Row],[BASE PRICE PER ITEM2]])), Table14[[#This Row],[BASE PRICE PER ITEM2]] + $M$2, ""), "")</f>
        <v/>
      </c>
      <c r="M416" s="115"/>
      <c r="N41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6" s="7"/>
      <c r="P416" s="7"/>
      <c r="Q416" s="7"/>
      <c r="R416" s="7"/>
      <c r="S416" s="7"/>
      <c r="T416" s="7"/>
      <c r="U416" s="7"/>
      <c r="V41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6" s="20" t="str">
        <f>IFERROR(Table14[[#This Row],[BASE PRICE PER ITEM2]]*Table14[[#This Row],[TOTAL BASE STOCK QUANTITY]],"")</f>
        <v/>
      </c>
      <c r="X416" s="20" t="str">
        <f>IFERROR(Table14[[#This Row],[LAST SALE PRICE PER ITEM]]*Table14[[#This Row],[TOTAL BASE STOCK QUANTITY]], "")</f>
        <v/>
      </c>
      <c r="Y416" s="6" t="str">
        <f>IF(O416="",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6" s="22" t="str">
        <f>IFERROR(Table14[[#This Row],[SALE PRICE PER ITEM]]*Table14[[#This Row],[TOTAL REMAINING STOCK QUANTITY]],"")</f>
        <v/>
      </c>
      <c r="AH416" s="27"/>
    </row>
    <row r="417" spans="2:34" ht="18.600000000000001" thickBot="1" x14ac:dyDescent="0.3">
      <c r="B417" s="34" t="s">
        <v>881</v>
      </c>
      <c r="C417" s="11"/>
      <c r="D417" s="87" t="str">
        <f>IF(Table14[[#This Row],[TOTAL BASE STOCK QUANTITY]]= "", "", IF(Table14[[#This Row],[TOTAL BASE STOCK QUANTITY]] &lt;1,"Out of Stock","Avaliable"))</f>
        <v/>
      </c>
      <c r="E417" s="24"/>
      <c r="F417" s="24"/>
      <c r="G417" s="11"/>
      <c r="H417" s="95"/>
      <c r="I417" s="102"/>
      <c r="J417" s="120"/>
      <c r="K41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7" s="72" t="str">
        <f>IFERROR(IF(NOT(ISBLANK(Table14[[#This Row],[BASE PRICE PER ITEM2]])), Table14[[#This Row],[BASE PRICE PER ITEM2]] + $M$2, ""), "")</f>
        <v/>
      </c>
      <c r="M417" s="115"/>
      <c r="N41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7" s="7"/>
      <c r="P417" s="7"/>
      <c r="Q417" s="7"/>
      <c r="R417" s="7"/>
      <c r="S417" s="7"/>
      <c r="T417" s="7"/>
      <c r="U417" s="7"/>
      <c r="V41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7" s="20" t="str">
        <f>IFERROR(Table14[[#This Row],[BASE PRICE PER ITEM2]]*Table14[[#This Row],[TOTAL BASE STOCK QUANTITY]],"")</f>
        <v/>
      </c>
      <c r="X417" s="20" t="str">
        <f>IFERROR(Table14[[#This Row],[LAST SALE PRICE PER ITEM]]*Table14[[#This Row],[TOTAL BASE STOCK QUANTITY]], "")</f>
        <v/>
      </c>
      <c r="Y417" s="6" t="str">
        <f>IF(O417="",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7" s="22" t="str">
        <f>IFERROR(Table14[[#This Row],[SALE PRICE PER ITEM]]*Table14[[#This Row],[TOTAL REMAINING STOCK QUANTITY]],"")</f>
        <v/>
      </c>
      <c r="AH417" s="27"/>
    </row>
    <row r="418" spans="2:34" ht="18.600000000000001" thickBot="1" x14ac:dyDescent="0.3">
      <c r="B418" s="34" t="s">
        <v>882</v>
      </c>
      <c r="C418" s="11"/>
      <c r="D418" s="87" t="str">
        <f>IF(Table14[[#This Row],[TOTAL BASE STOCK QUANTITY]]= "", "", IF(Table14[[#This Row],[TOTAL BASE STOCK QUANTITY]] &lt;1,"Out of Stock","Avaliable"))</f>
        <v/>
      </c>
      <c r="E418" s="24"/>
      <c r="F418" s="24"/>
      <c r="G418" s="11"/>
      <c r="H418" s="95"/>
      <c r="I418" s="102"/>
      <c r="J418" s="120"/>
      <c r="K41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8" s="72" t="str">
        <f>IFERROR(IF(NOT(ISBLANK(Table14[[#This Row],[BASE PRICE PER ITEM2]])), Table14[[#This Row],[BASE PRICE PER ITEM2]] + $M$2, ""), "")</f>
        <v/>
      </c>
      <c r="M418" s="115"/>
      <c r="N418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8" s="7"/>
      <c r="P418" s="7"/>
      <c r="Q418" s="7"/>
      <c r="R418" s="7"/>
      <c r="S418" s="7"/>
      <c r="T418" s="7"/>
      <c r="U418" s="7"/>
      <c r="V418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8" s="20" t="str">
        <f>IFERROR(Table14[[#This Row],[BASE PRICE PER ITEM2]]*Table14[[#This Row],[TOTAL BASE STOCK QUANTITY]],"")</f>
        <v/>
      </c>
      <c r="X418" s="20" t="str">
        <f>IFERROR(Table14[[#This Row],[LAST SALE PRICE PER ITEM]]*Table14[[#This Row],[TOTAL BASE STOCK QUANTITY]], "")</f>
        <v/>
      </c>
      <c r="Y418" s="6" t="str">
        <f>IF(O418="",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8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8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8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8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8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8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8" s="22" t="str">
        <f>IFERROR(Table14[[#This Row],[SALE PRICE PER ITEM]]*Table14[[#This Row],[TOTAL REMAINING STOCK QUANTITY]],"")</f>
        <v/>
      </c>
      <c r="AH418" s="27"/>
    </row>
    <row r="419" spans="2:34" ht="18.600000000000001" thickBot="1" x14ac:dyDescent="0.3">
      <c r="B419" s="34" t="s">
        <v>883</v>
      </c>
      <c r="C419" s="11"/>
      <c r="D419" s="87" t="str">
        <f>IF(Table14[[#This Row],[TOTAL BASE STOCK QUANTITY]]= "", "", IF(Table14[[#This Row],[TOTAL BASE STOCK QUANTITY]] &lt;1,"Out of Stock","Avaliable"))</f>
        <v/>
      </c>
      <c r="E419" s="24"/>
      <c r="F419" s="24"/>
      <c r="G419" s="11"/>
      <c r="H419" s="95"/>
      <c r="I419" s="102"/>
      <c r="J419" s="120"/>
      <c r="K419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19" s="72" t="str">
        <f>IFERROR(IF(NOT(ISBLANK(Table14[[#This Row],[BASE PRICE PER ITEM2]])), Table14[[#This Row],[BASE PRICE PER ITEM2]] + $M$2, ""), "")</f>
        <v/>
      </c>
      <c r="M419" s="115"/>
      <c r="N419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19" s="7"/>
      <c r="P419" s="7"/>
      <c r="Q419" s="7"/>
      <c r="R419" s="7"/>
      <c r="S419" s="7"/>
      <c r="T419" s="7"/>
      <c r="U419" s="7"/>
      <c r="V419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19" s="20" t="str">
        <f>IFERROR(Table14[[#This Row],[BASE PRICE PER ITEM2]]*Table14[[#This Row],[TOTAL BASE STOCK QUANTITY]],"")</f>
        <v/>
      </c>
      <c r="X419" s="20" t="str">
        <f>IFERROR(Table14[[#This Row],[LAST SALE PRICE PER ITEM]]*Table14[[#This Row],[TOTAL BASE STOCK QUANTITY]], "")</f>
        <v/>
      </c>
      <c r="Y419" s="6" t="str">
        <f>IF(O419="",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19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19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19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19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19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19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19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19" s="22" t="str">
        <f>IFERROR(Table14[[#This Row],[SALE PRICE PER ITEM]]*Table14[[#This Row],[TOTAL REMAINING STOCK QUANTITY]],"")</f>
        <v/>
      </c>
      <c r="AH419" s="27"/>
    </row>
    <row r="420" spans="2:34" ht="18.600000000000001" thickBot="1" x14ac:dyDescent="0.3">
      <c r="B420" s="34" t="s">
        <v>884</v>
      </c>
      <c r="C420" s="11"/>
      <c r="D420" s="87" t="str">
        <f>IF(Table14[[#This Row],[TOTAL BASE STOCK QUANTITY]]= "", "", IF(Table14[[#This Row],[TOTAL BASE STOCK QUANTITY]] &lt;1,"Out of Stock","Avaliable"))</f>
        <v/>
      </c>
      <c r="E420" s="24"/>
      <c r="F420" s="24"/>
      <c r="G420" s="11"/>
      <c r="H420" s="95"/>
      <c r="I420" s="102"/>
      <c r="J420" s="120"/>
      <c r="K420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0" s="72" t="str">
        <f>IFERROR(IF(NOT(ISBLANK(Table14[[#This Row],[BASE PRICE PER ITEM2]])), Table14[[#This Row],[BASE PRICE PER ITEM2]] + $M$2, ""), "")</f>
        <v/>
      </c>
      <c r="M420" s="115"/>
      <c r="N420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0" s="7"/>
      <c r="P420" s="7"/>
      <c r="Q420" s="7"/>
      <c r="R420" s="7"/>
      <c r="S420" s="7"/>
      <c r="T420" s="7"/>
      <c r="U420" s="7"/>
      <c r="V420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0" s="20" t="str">
        <f>IFERROR(Table14[[#This Row],[BASE PRICE PER ITEM2]]*Table14[[#This Row],[TOTAL BASE STOCK QUANTITY]],"")</f>
        <v/>
      </c>
      <c r="X420" s="20" t="str">
        <f>IFERROR(Table14[[#This Row],[LAST SALE PRICE PER ITEM]]*Table14[[#This Row],[TOTAL BASE STOCK QUANTITY]], "")</f>
        <v/>
      </c>
      <c r="Y420" s="6" t="str">
        <f>IF(O420="",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0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0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0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0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0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0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0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0" s="22" t="str">
        <f>IFERROR(Table14[[#This Row],[SALE PRICE PER ITEM]]*Table14[[#This Row],[TOTAL REMAINING STOCK QUANTITY]],"")</f>
        <v/>
      </c>
      <c r="AH420" s="27"/>
    </row>
    <row r="421" spans="2:34" ht="18.600000000000001" thickBot="1" x14ac:dyDescent="0.3">
      <c r="B421" s="34" t="s">
        <v>885</v>
      </c>
      <c r="C421" s="11"/>
      <c r="D421" s="87" t="str">
        <f>IF(Table14[[#This Row],[TOTAL BASE STOCK QUANTITY]]= "", "", IF(Table14[[#This Row],[TOTAL BASE STOCK QUANTITY]] &lt;1,"Out of Stock","Avaliable"))</f>
        <v/>
      </c>
      <c r="E421" s="24"/>
      <c r="F421" s="24"/>
      <c r="G421" s="11"/>
      <c r="H421" s="95"/>
      <c r="I421" s="102"/>
      <c r="J421" s="120"/>
      <c r="K421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1" s="72" t="str">
        <f>IFERROR(IF(NOT(ISBLANK(Table14[[#This Row],[BASE PRICE PER ITEM2]])), Table14[[#This Row],[BASE PRICE PER ITEM2]] + $M$2, ""), "")</f>
        <v/>
      </c>
      <c r="M421" s="115"/>
      <c r="N421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1" s="7"/>
      <c r="P421" s="7"/>
      <c r="Q421" s="7"/>
      <c r="R421" s="7"/>
      <c r="S421" s="7"/>
      <c r="T421" s="7"/>
      <c r="U421" s="7"/>
      <c r="V421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1" s="20" t="str">
        <f>IFERROR(Table14[[#This Row],[BASE PRICE PER ITEM2]]*Table14[[#This Row],[TOTAL BASE STOCK QUANTITY]],"")</f>
        <v/>
      </c>
      <c r="X421" s="20" t="str">
        <f>IFERROR(Table14[[#This Row],[LAST SALE PRICE PER ITEM]]*Table14[[#This Row],[TOTAL BASE STOCK QUANTITY]], "")</f>
        <v/>
      </c>
      <c r="Y421" s="6" t="str">
        <f>IF(O421="",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1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1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1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1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1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1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1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1" s="22" t="str">
        <f>IFERROR(Table14[[#This Row],[SALE PRICE PER ITEM]]*Table14[[#This Row],[TOTAL REMAINING STOCK QUANTITY]],"")</f>
        <v/>
      </c>
      <c r="AH421" s="27"/>
    </row>
    <row r="422" spans="2:34" ht="18.600000000000001" thickBot="1" x14ac:dyDescent="0.3">
      <c r="B422" s="34" t="s">
        <v>886</v>
      </c>
      <c r="C422" s="11"/>
      <c r="D422" s="87" t="str">
        <f>IF(Table14[[#This Row],[TOTAL BASE STOCK QUANTITY]]= "", "", IF(Table14[[#This Row],[TOTAL BASE STOCK QUANTITY]] &lt;1,"Out of Stock","Avaliable"))</f>
        <v/>
      </c>
      <c r="E422" s="24"/>
      <c r="F422" s="24"/>
      <c r="G422" s="11"/>
      <c r="H422" s="95"/>
      <c r="I422" s="102"/>
      <c r="J422" s="120"/>
      <c r="K422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2" s="72" t="str">
        <f>IFERROR(IF(NOT(ISBLANK(Table14[[#This Row],[BASE PRICE PER ITEM2]])), Table14[[#This Row],[BASE PRICE PER ITEM2]] + $M$2, ""), "")</f>
        <v/>
      </c>
      <c r="M422" s="115"/>
      <c r="N422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2" s="7"/>
      <c r="P422" s="7"/>
      <c r="Q422" s="7"/>
      <c r="R422" s="7"/>
      <c r="S422" s="7"/>
      <c r="T422" s="7"/>
      <c r="U422" s="7"/>
      <c r="V422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2" s="20" t="str">
        <f>IFERROR(Table14[[#This Row],[BASE PRICE PER ITEM2]]*Table14[[#This Row],[TOTAL BASE STOCK QUANTITY]],"")</f>
        <v/>
      </c>
      <c r="X422" s="20" t="str">
        <f>IFERROR(Table14[[#This Row],[LAST SALE PRICE PER ITEM]]*Table14[[#This Row],[TOTAL BASE STOCK QUANTITY]], "")</f>
        <v/>
      </c>
      <c r="Y422" s="6" t="str">
        <f>IF(O422="",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2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2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2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2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2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2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2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2" s="22" t="str">
        <f>IFERROR(Table14[[#This Row],[SALE PRICE PER ITEM]]*Table14[[#This Row],[TOTAL REMAINING STOCK QUANTITY]],"")</f>
        <v/>
      </c>
      <c r="AH422" s="27"/>
    </row>
    <row r="423" spans="2:34" ht="18.600000000000001" thickBot="1" x14ac:dyDescent="0.3">
      <c r="B423" s="34" t="s">
        <v>887</v>
      </c>
      <c r="C423" s="11"/>
      <c r="D423" s="87" t="str">
        <f>IF(Table14[[#This Row],[TOTAL BASE STOCK QUANTITY]]= "", "", IF(Table14[[#This Row],[TOTAL BASE STOCK QUANTITY]] &lt;1,"Out of Stock","Avaliable"))</f>
        <v/>
      </c>
      <c r="E423" s="24"/>
      <c r="F423" s="24"/>
      <c r="G423" s="11"/>
      <c r="H423" s="95"/>
      <c r="I423" s="102"/>
      <c r="J423" s="120"/>
      <c r="K423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3" s="72" t="str">
        <f>IFERROR(IF(NOT(ISBLANK(Table14[[#This Row],[BASE PRICE PER ITEM2]])), Table14[[#This Row],[BASE PRICE PER ITEM2]] + $M$2, ""), "")</f>
        <v/>
      </c>
      <c r="M423" s="115"/>
      <c r="N423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3" s="7"/>
      <c r="P423" s="7"/>
      <c r="Q423" s="7"/>
      <c r="R423" s="7"/>
      <c r="S423" s="7"/>
      <c r="T423" s="7"/>
      <c r="U423" s="7"/>
      <c r="V423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3" s="20" t="str">
        <f>IFERROR(Table14[[#This Row],[BASE PRICE PER ITEM2]]*Table14[[#This Row],[TOTAL BASE STOCK QUANTITY]],"")</f>
        <v/>
      </c>
      <c r="X423" s="20" t="str">
        <f>IFERROR(Table14[[#This Row],[LAST SALE PRICE PER ITEM]]*Table14[[#This Row],[TOTAL BASE STOCK QUANTITY]], "")</f>
        <v/>
      </c>
      <c r="Y423" s="6" t="str">
        <f>IF(O423="",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3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3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3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3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3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3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3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3" s="22" t="str">
        <f>IFERROR(Table14[[#This Row],[SALE PRICE PER ITEM]]*Table14[[#This Row],[TOTAL REMAINING STOCK QUANTITY]],"")</f>
        <v/>
      </c>
      <c r="AH423" s="27"/>
    </row>
    <row r="424" spans="2:34" ht="18.600000000000001" thickBot="1" x14ac:dyDescent="0.3">
      <c r="B424" s="34" t="s">
        <v>888</v>
      </c>
      <c r="C424" s="11"/>
      <c r="D424" s="87" t="str">
        <f>IF(Table14[[#This Row],[TOTAL BASE STOCK QUANTITY]]= "", "", IF(Table14[[#This Row],[TOTAL BASE STOCK QUANTITY]] &lt;1,"Out of Stock","Avaliable"))</f>
        <v/>
      </c>
      <c r="E424" s="24"/>
      <c r="F424" s="24"/>
      <c r="G424" s="11"/>
      <c r="H424" s="95"/>
      <c r="I424" s="102"/>
      <c r="J424" s="120"/>
      <c r="K424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4" s="72" t="str">
        <f>IFERROR(IF(NOT(ISBLANK(Table14[[#This Row],[BASE PRICE PER ITEM2]])), Table14[[#This Row],[BASE PRICE PER ITEM2]] + $M$2, ""), "")</f>
        <v/>
      </c>
      <c r="M424" s="115"/>
      <c r="N424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4" s="7"/>
      <c r="P424" s="7"/>
      <c r="Q424" s="7"/>
      <c r="R424" s="7"/>
      <c r="S424" s="7"/>
      <c r="T424" s="7"/>
      <c r="U424" s="7"/>
      <c r="V424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4" s="20" t="str">
        <f>IFERROR(Table14[[#This Row],[BASE PRICE PER ITEM2]]*Table14[[#This Row],[TOTAL BASE STOCK QUANTITY]],"")</f>
        <v/>
      </c>
      <c r="X424" s="20" t="str">
        <f>IFERROR(Table14[[#This Row],[LAST SALE PRICE PER ITEM]]*Table14[[#This Row],[TOTAL BASE STOCK QUANTITY]], "")</f>
        <v/>
      </c>
      <c r="Y424" s="6" t="str">
        <f>IF(O424="",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4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4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4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4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4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4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4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4" s="22" t="str">
        <f>IFERROR(Table14[[#This Row],[SALE PRICE PER ITEM]]*Table14[[#This Row],[TOTAL REMAINING STOCK QUANTITY]],"")</f>
        <v/>
      </c>
      <c r="AH424" s="27"/>
    </row>
    <row r="425" spans="2:34" ht="18.600000000000001" thickBot="1" x14ac:dyDescent="0.3">
      <c r="B425" s="34" t="s">
        <v>889</v>
      </c>
      <c r="C425" s="11"/>
      <c r="D425" s="87" t="str">
        <f>IF(Table14[[#This Row],[TOTAL BASE STOCK QUANTITY]]= "", "", IF(Table14[[#This Row],[TOTAL BASE STOCK QUANTITY]] &lt;1,"Out of Stock","Avaliable"))</f>
        <v/>
      </c>
      <c r="E425" s="24"/>
      <c r="F425" s="24"/>
      <c r="G425" s="11"/>
      <c r="H425" s="95"/>
      <c r="I425" s="102"/>
      <c r="J425" s="120"/>
      <c r="K425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5" s="72" t="str">
        <f>IFERROR(IF(NOT(ISBLANK(Table14[[#This Row],[BASE PRICE PER ITEM2]])), Table14[[#This Row],[BASE PRICE PER ITEM2]] + $M$2, ""), "")</f>
        <v/>
      </c>
      <c r="M425" s="115"/>
      <c r="N425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5" s="7"/>
      <c r="P425" s="7"/>
      <c r="Q425" s="7"/>
      <c r="R425" s="7"/>
      <c r="S425" s="7"/>
      <c r="T425" s="7"/>
      <c r="U425" s="7"/>
      <c r="V425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5" s="20" t="str">
        <f>IFERROR(Table14[[#This Row],[BASE PRICE PER ITEM2]]*Table14[[#This Row],[TOTAL BASE STOCK QUANTITY]],"")</f>
        <v/>
      </c>
      <c r="X425" s="20" t="str">
        <f>IFERROR(Table14[[#This Row],[LAST SALE PRICE PER ITEM]]*Table14[[#This Row],[TOTAL BASE STOCK QUANTITY]], "")</f>
        <v/>
      </c>
      <c r="Y425" s="6" t="str">
        <f>IF(O425="",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5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5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5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5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5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5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5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5" s="22" t="str">
        <f>IFERROR(Table14[[#This Row],[SALE PRICE PER ITEM]]*Table14[[#This Row],[TOTAL REMAINING STOCK QUANTITY]],"")</f>
        <v/>
      </c>
      <c r="AH425" s="27"/>
    </row>
    <row r="426" spans="2:34" ht="18.600000000000001" thickBot="1" x14ac:dyDescent="0.3">
      <c r="B426" s="34" t="s">
        <v>890</v>
      </c>
      <c r="C426" s="11"/>
      <c r="D426" s="87" t="str">
        <f>IF(Table14[[#This Row],[TOTAL BASE STOCK QUANTITY]]= "", "", IF(Table14[[#This Row],[TOTAL BASE STOCK QUANTITY]] &lt;1,"Out of Stock","Avaliable"))</f>
        <v/>
      </c>
      <c r="E426" s="24"/>
      <c r="F426" s="24"/>
      <c r="G426" s="11"/>
      <c r="H426" s="95"/>
      <c r="I426" s="102"/>
      <c r="J426" s="120"/>
      <c r="K426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6" s="72" t="str">
        <f>IFERROR(IF(NOT(ISBLANK(Table14[[#This Row],[BASE PRICE PER ITEM2]])), Table14[[#This Row],[BASE PRICE PER ITEM2]] + $M$2, ""), "")</f>
        <v/>
      </c>
      <c r="M426" s="115"/>
      <c r="N426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6" s="7"/>
      <c r="P426" s="7"/>
      <c r="Q426" s="7"/>
      <c r="R426" s="7"/>
      <c r="S426" s="7"/>
      <c r="T426" s="7"/>
      <c r="U426" s="7"/>
      <c r="V426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6" s="20" t="str">
        <f>IFERROR(Table14[[#This Row],[BASE PRICE PER ITEM2]]*Table14[[#This Row],[TOTAL BASE STOCK QUANTITY]],"")</f>
        <v/>
      </c>
      <c r="X426" s="20" t="str">
        <f>IFERROR(Table14[[#This Row],[LAST SALE PRICE PER ITEM]]*Table14[[#This Row],[TOTAL BASE STOCK QUANTITY]], "")</f>
        <v/>
      </c>
      <c r="Y426" s="6" t="str">
        <f>IF(O426="",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6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6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6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6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6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6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6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6" s="22" t="str">
        <f>IFERROR(Table14[[#This Row],[SALE PRICE PER ITEM]]*Table14[[#This Row],[TOTAL REMAINING STOCK QUANTITY]],"")</f>
        <v/>
      </c>
      <c r="AH426" s="27"/>
    </row>
    <row r="427" spans="2:34" ht="18.600000000000001" thickBot="1" x14ac:dyDescent="0.3">
      <c r="B427" s="34" t="s">
        <v>891</v>
      </c>
      <c r="C427" s="11"/>
      <c r="D427" s="87" t="str">
        <f>IF(Table14[[#This Row],[TOTAL BASE STOCK QUANTITY]]= "", "", IF(Table14[[#This Row],[TOTAL BASE STOCK QUANTITY]] &lt;1,"Out of Stock","Avaliable"))</f>
        <v/>
      </c>
      <c r="E427" s="24"/>
      <c r="F427" s="24"/>
      <c r="G427" s="11"/>
      <c r="H427" s="95"/>
      <c r="I427" s="102"/>
      <c r="J427" s="120"/>
      <c r="K427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7" s="72" t="str">
        <f>IFERROR(IF(NOT(ISBLANK(Table14[[#This Row],[BASE PRICE PER ITEM2]])), Table14[[#This Row],[BASE PRICE PER ITEM2]] + $M$2, ""), "")</f>
        <v/>
      </c>
      <c r="M427" s="115"/>
      <c r="N427" s="76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7" s="7"/>
      <c r="P427" s="7"/>
      <c r="Q427" s="7"/>
      <c r="R427" s="7"/>
      <c r="S427" s="7"/>
      <c r="T427" s="7"/>
      <c r="U427" s="7"/>
      <c r="V427" s="12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7" s="20" t="str">
        <f>IFERROR(Table14[[#This Row],[BASE PRICE PER ITEM2]]*Table14[[#This Row],[TOTAL BASE STOCK QUANTITY]],"")</f>
        <v/>
      </c>
      <c r="X427" s="20" t="str">
        <f>IFERROR(Table14[[#This Row],[LAST SALE PRICE PER ITEM]]*Table14[[#This Row],[TOTAL BASE STOCK QUANTITY]], "")</f>
        <v/>
      </c>
      <c r="Y427" s="6" t="str">
        <f>IF(O427="",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7" s="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7" s="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7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7" s="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7" s="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7" s="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7" s="25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7" s="22" t="str">
        <f>IFERROR(Table14[[#This Row],[SALE PRICE PER ITEM]]*Table14[[#This Row],[TOTAL REMAINING STOCK QUANTITY]],"")</f>
        <v/>
      </c>
      <c r="AH427" s="27"/>
    </row>
    <row r="428" spans="2:34" ht="18.600000000000001" thickBot="1" x14ac:dyDescent="0.3">
      <c r="B428" s="34" t="s">
        <v>892</v>
      </c>
      <c r="C428" s="13"/>
      <c r="D428" s="87" t="str">
        <f>IF(Table14[[#This Row],[TOTAL BASE STOCK QUANTITY]]= "", "", IF(Table14[[#This Row],[TOTAL BASE STOCK QUANTITY]] &lt;1,"Out of Stock","Avaliable"))</f>
        <v/>
      </c>
      <c r="E428" s="68"/>
      <c r="F428" s="68"/>
      <c r="G428" s="13"/>
      <c r="H428" s="96"/>
      <c r="I428" s="103"/>
      <c r="J428" s="120"/>
      <c r="K428" s="108" t="str">
        <f>IF((Table14[[#This Row],[BASE CHINESE PRICE PER ITEM]]/$S$3)+Table14[[#This Row],[DELIVERY CHINESE TO CAMBODIA]]=0, "", (Table14[[#This Row],[BASE CHINESE PRICE PER ITEM]]/$S$3)+Table14[[#This Row],[DELIVERY CHINESE TO CAMBODIA]] )</f>
        <v/>
      </c>
      <c r="L428" s="72" t="str">
        <f>IFERROR(IF(NOT(ISBLANK(Table14[[#This Row],[BASE PRICE PER ITEM2]])), Table14[[#This Row],[BASE PRICE PER ITEM2]] + $M$2, ""), "")</f>
        <v/>
      </c>
      <c r="M428" s="116"/>
      <c r="N428" s="77" t="str">
        <f>IF(Table14[[#This Row],[SALE PRICE PER ITEM MAUAL]]&lt;&gt;"", Table14[[#This Row],[SALE PRICE PER ITEM MAUAL]], IF(Table14[[#This Row],[SALE PRICE PER ITEM]]&lt;&gt;"", Table14[[#This Row],[SALE PRICE PER ITEM]], ""))</f>
        <v/>
      </c>
      <c r="O428" s="14"/>
      <c r="P428" s="14"/>
      <c r="Q428" s="14"/>
      <c r="R428" s="14"/>
      <c r="S428" s="14"/>
      <c r="T428" s="14"/>
      <c r="U428" s="14"/>
      <c r="V428" s="15" t="str">
        <f>IF(Table14[[#This Row],[BASE NORMAL]]+Table14[[#This Row],[BASE SMAILL]]+Table14[[#This Row],[BASE MIDDLE]]+Table14[[#This Row],[BASE BIG]]+Table14[[#This Row],[BASE XL]]+Table14[[#This Row],[BASE XXL]]+Table14[[#This Row],[BASE XXXL]]=0, "", Table14[[#This Row],[BASE NORMAL]]+Table14[[#This Row],[BASE SMAILL]]+Table14[[#This Row],[BASE MIDDLE]]+Table14[[#This Row],[BASE BIG]]+Table14[[#This Row],[BASE XL]]+Table14[[#This Row],[BASE XXL]]+Table14[[#This Row],[BASE XXXL]])</f>
        <v/>
      </c>
      <c r="W428" s="21" t="str">
        <f>IFERROR(Table14[[#This Row],[BASE PRICE PER ITEM2]]*Table14[[#This Row],[TOTAL BASE STOCK QUANTITY]],"")</f>
        <v/>
      </c>
      <c r="X428" s="21" t="str">
        <f>IFERROR(Table14[[#This Row],[LAST SALE PRICE PER ITEM]]*Table14[[#This Row],[TOTAL BASE STOCK QUANTITY]], "")</f>
        <v/>
      </c>
      <c r="Y428" s="16" t="str">
        <f>IF(O428="", "", IFERROR(IF(AND(ISNUMBER(MATCH(Table14[[#This Row],[ITEM NO.]],#REF!,0)), COUNTIF(#REF!, "XS") &gt; 0), Table14[[#This Row],[BASE NORMAL]] - SUMIFS(#REF!,#REF!,Table14[[#This Row],[ITEM NO.]],#REF!,"XS"), Table14[[#This Row],[BASE NORMAL]]), "-"))</f>
        <v/>
      </c>
      <c r="Z428" s="16" t="str">
        <f>IF(Table14[[#This Row],[BASE SMAILL]] = "","",IFERROR(IF(AND(ISNUMBER(MATCH(Table14[[#This Row],[ITEM NO.]],#REF!,0)), COUNTIF(#REF!, "S") &gt; 0), Table14[[#This Row],[BASE SMAILL]] - SUMIFS(#REF!,#REF!,Table14[[#This Row],[ITEM NO.]],#REF!,"S"), Table14[[#This Row],[BASE SMAILL]]), "-") )</f>
        <v/>
      </c>
      <c r="AA428" s="16" t="str">
        <f>IF(Table14[[#This Row],[BASE MIDDLE]] = "","",IFERROR(IF(AND(ISNUMBER(MATCH(Table14[[#This Row],[ITEM NO.]],#REF!,0)), COUNTIF(#REF!, "M") &gt; 0), Table14[[#This Row],[BASE MIDDLE]] - SUMIFS(#REF!,#REF!,Table14[[#This Row],[ITEM NO.]],#REF!,"M"), Table14[[#This Row],[BASE MIDDLE]]), "-"))</f>
        <v/>
      </c>
      <c r="AB428" s="5" t="str">
        <f>IF(Table14[[#This Row],[BASE BIG]]="","",IFERROR(IF(AND(ISNUMBER(MATCH(Table14[[#This Row],[ITEM NO.]],#REF!,0)), COUNTIF(#REF!, "L") &gt; 0), Table14[[#This Row],[BASE BIG]] - SUMIFS(#REF!,#REF!,Table14[[#This Row],[ITEM NO.]],#REF!,"L"), Table14[[#This Row],[BASE BIG]]), "-"))</f>
        <v/>
      </c>
      <c r="AC428" s="16" t="str">
        <f>IF(Table14[[#This Row],[BASE XL]]="","",IFERROR(IF(AND(ISNUMBER(MATCH(Table14[[#This Row],[ITEM NO.]],#REF!,0)), COUNTIF(#REF!, "XL") &gt; 0), Table14[[#This Row],[BASE XL]] - SUMIFS(#REF!,#REF!,Table14[[#This Row],[ITEM NO.]],#REF!,"XL"), Table14[[#This Row],[BASE XL]]), "-"))</f>
        <v/>
      </c>
      <c r="AD428" s="16" t="str">
        <f>IF(Table14[[#This Row],[BASE XXL]]="","",IFERROR(IF(AND(ISNUMBER(MATCH(Table14[[#This Row],[ITEM NO.]],#REF!,0)), COUNTIF(#REF!, "XXL") &gt; 0), Table14[[#This Row],[BASE XXL]] - SUMIFS(#REF!,#REF!,Table14[[#This Row],[ITEM NO.]],#REF!,"XXL"), Table14[[#This Row],[BASE XXL]]), "-"))</f>
        <v/>
      </c>
      <c r="AE428" s="16" t="str">
        <f>IF(Table14[[#This Row],[BASE XXXL]]="","",IFERROR(IF(AND(ISNUMBER(MATCH(Table14[[#This Row],[ITEM NO.]],#REF!,0)), COUNTIF(#REF!, "XXXL") &gt; 0), Table14[[#This Row],[BASE XXXL]] - SUMIFS(#REF!,#REF!,Table14[[#This Row],[ITEM NO.]],#REF!,"XXXL"), Table14[[#This Row],[BASE XXXL]]), "-"))</f>
        <v/>
      </c>
      <c r="AF428" s="26" t="str">
        <f>IF(AND(Table14[[#This Row],[XS]]="",Table14[[#This Row],[S]]="",Table14[[#This Row],[M]]="",Table14[[#This Row],[L]]="",Table14[[#This Row],[XL]]="",Table14[[#This Row],[XXL]]="",Table14[[#This Row],[XXXL]]=""),"",SUM(Table14[[#This Row],[XS]:[XXXL]]))</f>
        <v/>
      </c>
      <c r="AG428" s="23" t="str">
        <f>IFERROR(Table14[[#This Row],[SALE PRICE PER ITEM]]*Table14[[#This Row],[TOTAL REMAINING STOCK QUANTITY]],"")</f>
        <v/>
      </c>
      <c r="AH428" s="27"/>
    </row>
  </sheetData>
  <dataConsolidate link="1"/>
  <phoneticPr fontId="6" type="noConversion"/>
  <conditionalFormatting sqref="D7:F428">
    <cfRule type="cellIs" dxfId="5" priority="1" operator="equal">
      <formula>"Out of Stock"</formula>
    </cfRule>
  </conditionalFormatting>
  <conditionalFormatting sqref="Y7:AE428">
    <cfRule type="cellIs" dxfId="4" priority="3" operator="between">
      <formula>1</formula>
      <formula>3</formula>
    </cfRule>
  </conditionalFormatting>
  <conditionalFormatting sqref="Y7:AF428">
    <cfRule type="cellIs" dxfId="3" priority="2" operator="equal">
      <formula>0</formula>
    </cfRule>
  </conditionalFormatting>
  <pageMargins left="0.7" right="0.7" top="0.75" bottom="0.75" header="0.3" footer="0.3"/>
  <pageSetup orientation="portrait" horizontalDpi="4294967294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4EDE-C9C1-43DB-A470-3BF75B6E6300}">
  <sheetPr>
    <tabColor rgb="FFFF0000"/>
  </sheetPr>
  <dimension ref="B1:AH428"/>
  <sheetViews>
    <sheetView showGridLines="0" zoomScale="45" zoomScaleNormal="55" workbookViewId="0">
      <pane ySplit="6" topLeftCell="A38" activePane="bottomLeft" state="frozen"/>
      <selection activeCell="B1" sqref="B1"/>
      <selection pane="bottomLeft" activeCell="E8" sqref="E8"/>
    </sheetView>
  </sheetViews>
  <sheetFormatPr defaultColWidth="10.796875" defaultRowHeight="15" x14ac:dyDescent="0.25"/>
  <cols>
    <col min="1" max="1" width="2.796875" style="1" customWidth="1"/>
    <col min="2" max="2" width="11.5" style="1" customWidth="1"/>
    <col min="3" max="3" width="18.796875" style="1" customWidth="1"/>
    <col min="4" max="4" width="17.796875" style="1" customWidth="1"/>
    <col min="5" max="5" width="11.796875" style="1" customWidth="1"/>
    <col min="6" max="6" width="19.8984375" style="1" customWidth="1"/>
    <col min="7" max="9" width="19.296875" style="1" customWidth="1"/>
    <col min="10" max="10" width="24.296875" style="1" customWidth="1"/>
    <col min="11" max="11" width="17" style="1" customWidth="1"/>
    <col min="12" max="12" width="17.8984375" style="1" customWidth="1"/>
    <col min="13" max="14" width="15.19921875" style="1" customWidth="1"/>
    <col min="15" max="15" width="16.59765625" style="1" customWidth="1"/>
    <col min="16" max="16" width="14.796875" style="2" customWidth="1"/>
    <col min="17" max="20" width="13.69921875" style="2" customWidth="1"/>
    <col min="21" max="21" width="20.09765625" style="2" customWidth="1"/>
    <col min="22" max="22" width="16.09765625" style="2" customWidth="1"/>
    <col min="23" max="25" width="13.296875" style="2" customWidth="1"/>
    <col min="26" max="26" width="13.296875" style="1" customWidth="1"/>
    <col min="27" max="30" width="13.296875" style="2" customWidth="1"/>
    <col min="31" max="31" width="23.296875" style="2" customWidth="1"/>
    <col min="32" max="32" width="16.5" style="19" customWidth="1"/>
    <col min="33" max="33" width="12.3984375" style="2" customWidth="1"/>
    <col min="34" max="34" width="20.5" style="2" customWidth="1"/>
    <col min="35" max="35" width="20.796875" style="1" customWidth="1"/>
    <col min="36" max="16384" width="10.796875" style="1"/>
  </cols>
  <sheetData>
    <row r="1" spans="2:34" ht="7.95" customHeight="1" x14ac:dyDescent="0.25">
      <c r="AF1" s="2"/>
    </row>
    <row r="2" spans="2:34" ht="46.8" customHeight="1" x14ac:dyDescent="0.25">
      <c r="B2" s="4" t="s">
        <v>2</v>
      </c>
      <c r="C2" s="4"/>
      <c r="D2" s="4"/>
      <c r="E2" s="8" t="s">
        <v>10</v>
      </c>
      <c r="F2" s="9" t="s">
        <v>42</v>
      </c>
      <c r="G2" s="9" t="s">
        <v>43</v>
      </c>
      <c r="K2" s="4"/>
      <c r="L2" s="82" t="s">
        <v>22</v>
      </c>
      <c r="M2" s="81">
        <v>3</v>
      </c>
      <c r="O2" s="2"/>
      <c r="R2" s="89" t="s">
        <v>38</v>
      </c>
      <c r="S2" s="89" t="s">
        <v>39</v>
      </c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H2" s="1"/>
    </row>
    <row r="3" spans="2:34" ht="44.4" customHeight="1" x14ac:dyDescent="0.25">
      <c r="B3" s="4"/>
      <c r="C3" s="4"/>
      <c r="D3" s="4"/>
      <c r="E3" s="106">
        <f>SUM(Table142[TOTAL BASE STOCK QUANTITY])</f>
        <v>35</v>
      </c>
      <c r="F3" s="107">
        <f>SUM(Table142[TOTAL BASE  PRICE])</f>
        <v>39.28</v>
      </c>
      <c r="G3" s="107">
        <f>SUM(Table142[TOTAL SALE PRICE])</f>
        <v>57.5</v>
      </c>
      <c r="H3" s="122"/>
      <c r="K3" s="2"/>
      <c r="O3" s="2"/>
      <c r="Q3" s="88" t="s">
        <v>37</v>
      </c>
      <c r="R3" s="104">
        <v>1</v>
      </c>
      <c r="S3" s="105">
        <v>7.16</v>
      </c>
      <c r="V3" s="1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</row>
    <row r="4" spans="2:34" ht="19.95" customHeight="1" x14ac:dyDescent="0.25">
      <c r="B4" s="4"/>
      <c r="C4" s="4"/>
      <c r="D4" s="4"/>
      <c r="E4" s="4"/>
      <c r="F4" s="4"/>
      <c r="G4" s="69"/>
      <c r="H4" s="69"/>
      <c r="I4" s="69"/>
      <c r="J4" s="69"/>
      <c r="K4" s="70"/>
      <c r="L4" s="2"/>
      <c r="M4" s="2"/>
      <c r="N4" s="2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</row>
    <row r="5" spans="2:34" ht="28.2" customHeight="1" x14ac:dyDescent="0.25">
      <c r="L5" s="28" t="s">
        <v>13</v>
      </c>
      <c r="M5" s="78"/>
      <c r="N5" s="78"/>
      <c r="O5" s="29"/>
      <c r="P5" s="29"/>
      <c r="Q5" s="29"/>
      <c r="R5" s="29"/>
      <c r="S5" s="29"/>
      <c r="T5" s="29"/>
      <c r="Y5" s="79" t="s">
        <v>17</v>
      </c>
      <c r="Z5" s="79"/>
      <c r="AA5" s="79"/>
      <c r="AB5" s="79"/>
      <c r="AC5" s="79"/>
      <c r="AD5" s="79"/>
      <c r="AE5" s="79"/>
      <c r="AF5" s="80"/>
      <c r="AH5" s="1"/>
    </row>
    <row r="6" spans="2:34" s="3" customFormat="1" ht="79.2" customHeight="1" thickBot="1" x14ac:dyDescent="0.35">
      <c r="B6" s="30" t="s">
        <v>0</v>
      </c>
      <c r="C6" s="31" t="s">
        <v>26</v>
      </c>
      <c r="D6" s="31" t="s">
        <v>29</v>
      </c>
      <c r="E6" s="31" t="s">
        <v>32</v>
      </c>
      <c r="F6" s="31" t="s">
        <v>33</v>
      </c>
      <c r="G6" s="31" t="s">
        <v>1</v>
      </c>
      <c r="H6" s="31" t="s">
        <v>36</v>
      </c>
      <c r="I6" s="31" t="s">
        <v>35</v>
      </c>
      <c r="J6" s="31" t="s">
        <v>44</v>
      </c>
      <c r="K6" s="71" t="s">
        <v>34</v>
      </c>
      <c r="L6" s="71" t="s">
        <v>11</v>
      </c>
      <c r="M6" s="109" t="s">
        <v>40</v>
      </c>
      <c r="N6" s="71" t="s">
        <v>41</v>
      </c>
      <c r="O6" s="31" t="s">
        <v>45</v>
      </c>
      <c r="P6" s="31" t="s">
        <v>46</v>
      </c>
      <c r="Q6" s="31" t="s">
        <v>47</v>
      </c>
      <c r="R6" s="31" t="s">
        <v>48</v>
      </c>
      <c r="S6" s="31" t="s">
        <v>15</v>
      </c>
      <c r="T6" s="31" t="s">
        <v>16</v>
      </c>
      <c r="U6" s="31" t="s">
        <v>27</v>
      </c>
      <c r="V6" s="31" t="s">
        <v>14</v>
      </c>
      <c r="W6" s="32" t="s">
        <v>30</v>
      </c>
      <c r="X6" s="32" t="s">
        <v>43</v>
      </c>
      <c r="Y6" s="31" t="s">
        <v>4</v>
      </c>
      <c r="Z6" s="31" t="s">
        <v>3</v>
      </c>
      <c r="AA6" s="31" t="s">
        <v>5</v>
      </c>
      <c r="AB6" s="31" t="s">
        <v>6</v>
      </c>
      <c r="AC6" s="31" t="s">
        <v>7</v>
      </c>
      <c r="AD6" s="31" t="s">
        <v>8</v>
      </c>
      <c r="AE6" s="31" t="s">
        <v>9</v>
      </c>
      <c r="AF6" s="31" t="s">
        <v>18</v>
      </c>
      <c r="AG6" s="32" t="s">
        <v>31</v>
      </c>
      <c r="AH6" s="33" t="s">
        <v>28</v>
      </c>
    </row>
    <row r="7" spans="2:34" ht="124.2" customHeight="1" thickBot="1" x14ac:dyDescent="0.35">
      <c r="B7" s="34" t="s">
        <v>49</v>
      </c>
      <c r="C7"/>
      <c r="D7" s="83" t="str">
        <f>IF(Table142[[#This Row],[TOTAL BASE STOCK QUANTITY]] = "", "", IF(Table142[[#This Row],[TOTAL BASE STOCK QUANTITY]] &lt;1,"Out of Stock","Avaliable"))</f>
        <v>Avaliable</v>
      </c>
      <c r="E7" s="36"/>
      <c r="F7" s="36"/>
      <c r="G7" s="35"/>
      <c r="H7" s="90"/>
      <c r="I7" s="97">
        <v>1.1000000000000001</v>
      </c>
      <c r="J7" s="121"/>
      <c r="K7" s="108">
        <f>IF((Table142[[#This Row],[BASE CHINESE PRICE PER ITEM]]/$S$3)+Table142[[#This Row],[DELIVERY CHINESE TO CAMBODIA]]=0, "", (Table142[[#This Row],[BASE CHINESE PRICE PER ITEM]]/$S$3)+Table142[[#This Row],[DELIVERY CHINESE TO CAMBODIA]] )</f>
        <v>1.1000000000000001</v>
      </c>
      <c r="L7" s="72">
        <f>IFERROR(IF(NOT(ISBLANK(Table142[[#This Row],[BASE PRICE PER ITEM2]])), Table142[[#This Row],[BASE PRICE PER ITEM2]] + $M$2, ""), "")</f>
        <v>4.0999999999999996</v>
      </c>
      <c r="M7" s="110">
        <v>2</v>
      </c>
      <c r="N7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7" s="37">
        <v>1</v>
      </c>
      <c r="P7" s="37"/>
      <c r="Q7" s="37"/>
      <c r="R7" s="37"/>
      <c r="S7" s="37"/>
      <c r="T7" s="37"/>
      <c r="U7" s="37"/>
      <c r="V7" s="38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7" s="39">
        <f>IFERROR(Table142[[#This Row],[BASE PRICE PER ITEM2]]*Table142[[#This Row],[TOTAL BASE STOCK QUANTITY]],"")</f>
        <v>1.1000000000000001</v>
      </c>
      <c r="X7" s="39">
        <f>IFERROR(Table142[[#This Row],[LAST SALE PRICE PER ITEM]]*Table142[[#This Row],[TOTAL BASE STOCK QUANTITY]], "")</f>
        <v>2</v>
      </c>
      <c r="Y7" s="38" t="str">
        <f>IF(O7="",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7" s="38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" s="38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" s="38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" s="38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" s="38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7" s="39">
        <f>IFERROR(Table142[[#This Row],[SALE PRICE PER ITEM]]*Table142[[#This Row],[TOTAL REMAINING STOCK QUANTITY]],"")</f>
        <v>0</v>
      </c>
      <c r="AH7" s="41"/>
    </row>
    <row r="8" spans="2:34" ht="98.4" customHeight="1" thickBot="1" x14ac:dyDescent="0.3">
      <c r="B8" s="34" t="s">
        <v>50</v>
      </c>
      <c r="C8" s="42"/>
      <c r="D8" s="83" t="str">
        <f>IF(Table142[[#This Row],[TOTAL BASE STOCK QUANTITY]] = "", "", IF(Table142[[#This Row],[TOTAL BASE STOCK QUANTITY]] &lt;1,"Out of Stock","Avaliable"))</f>
        <v>Avaliable</v>
      </c>
      <c r="E8" s="36"/>
      <c r="F8" s="36"/>
      <c r="G8" s="42"/>
      <c r="H8" s="91"/>
      <c r="I8" s="98">
        <v>1.22</v>
      </c>
      <c r="J8" s="117"/>
      <c r="K8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8" s="72">
        <f>IFERROR(IF(NOT(ISBLANK(Table142[[#This Row],[BASE PRICE PER ITEM2]])), Table142[[#This Row],[BASE PRICE PER ITEM2]] + $M$2, ""), "")</f>
        <v>4.22</v>
      </c>
      <c r="M8" s="110">
        <v>2</v>
      </c>
      <c r="N8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8" s="43">
        <v>1</v>
      </c>
      <c r="P8" s="43"/>
      <c r="Q8" s="43"/>
      <c r="R8" s="43"/>
      <c r="S8" s="43"/>
      <c r="T8" s="43"/>
      <c r="U8" s="43"/>
      <c r="V8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8" s="39">
        <f>IFERROR(Table142[[#This Row],[BASE PRICE PER ITEM2]]*Table142[[#This Row],[TOTAL BASE STOCK QUANTITY]],"")</f>
        <v>1.22</v>
      </c>
      <c r="X8" s="39">
        <f>IFERROR(Table142[[#This Row],[LAST SALE PRICE PER ITEM]]*Table142[[#This Row],[TOTAL BASE STOCK QUANTITY]], "")</f>
        <v>2</v>
      </c>
      <c r="Y8" s="44" t="str">
        <f>IF(O8="",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8" s="39">
        <f>IFERROR(Table142[[#This Row],[SALE PRICE PER ITEM]]*Table142[[#This Row],[TOTAL REMAINING STOCK QUANTITY]],"")</f>
        <v>0</v>
      </c>
      <c r="AH8" s="41"/>
    </row>
    <row r="9" spans="2:34" ht="98.4" customHeight="1" thickBot="1" x14ac:dyDescent="0.3">
      <c r="B9" s="34" t="s">
        <v>51</v>
      </c>
      <c r="C9" s="42"/>
      <c r="D9" s="83" t="str">
        <f>IF(Table142[[#This Row],[TOTAL BASE STOCK QUANTITY]] = "", "", IF(Table142[[#This Row],[TOTAL BASE STOCK QUANTITY]] &lt;1,"Out of Stock","Avaliable"))</f>
        <v>Avaliable</v>
      </c>
      <c r="E9" s="36"/>
      <c r="F9" s="36"/>
      <c r="G9" s="42"/>
      <c r="H9" s="91"/>
      <c r="I9" s="98">
        <v>1.22</v>
      </c>
      <c r="J9" s="117"/>
      <c r="K9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9" s="72">
        <f>IFERROR(IF(NOT(ISBLANK(Table142[[#This Row],[BASE PRICE PER ITEM2]])), Table142[[#This Row],[BASE PRICE PER ITEM2]] + $M$2, ""), "")</f>
        <v>4.22</v>
      </c>
      <c r="M9" s="110">
        <v>2</v>
      </c>
      <c r="N9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9" s="43">
        <v>1</v>
      </c>
      <c r="P9" s="43"/>
      <c r="Q9" s="43"/>
      <c r="R9" s="43"/>
      <c r="S9" s="43"/>
      <c r="T9" s="43"/>
      <c r="U9" s="43"/>
      <c r="V9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9" s="39">
        <f>IFERROR(Table142[[#This Row],[BASE PRICE PER ITEM2]]*Table142[[#This Row],[TOTAL BASE STOCK QUANTITY]],"")</f>
        <v>1.22</v>
      </c>
      <c r="X9" s="39">
        <f>IFERROR(Table142[[#This Row],[LAST SALE PRICE PER ITEM]]*Table142[[#This Row],[TOTAL BASE STOCK QUANTITY]], "")</f>
        <v>2</v>
      </c>
      <c r="Y9" s="44" t="str">
        <f>IF(O9="",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9" s="39">
        <f>IFERROR(Table142[[#This Row],[SALE PRICE PER ITEM]]*Table142[[#This Row],[TOTAL REMAINING STOCK QUANTITY]],"")</f>
        <v>0</v>
      </c>
      <c r="AH9" s="41"/>
    </row>
    <row r="10" spans="2:34" ht="98.4" customHeight="1" thickBot="1" x14ac:dyDescent="0.3">
      <c r="B10" s="34" t="s">
        <v>52</v>
      </c>
      <c r="C10" s="42"/>
      <c r="D10" s="83" t="str">
        <f>IF(Table142[[#This Row],[TOTAL BASE STOCK QUANTITY]] = "", "", IF(Table142[[#This Row],[TOTAL BASE STOCK QUANTITY]] &lt;1,"Out of Stock","Avaliable"))</f>
        <v>Avaliable</v>
      </c>
      <c r="E10" s="36"/>
      <c r="F10" s="36"/>
      <c r="G10" s="42"/>
      <c r="H10" s="91"/>
      <c r="I10" s="98">
        <v>1.22</v>
      </c>
      <c r="J10" s="117"/>
      <c r="K10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0" s="72">
        <f>IFERROR(IF(NOT(ISBLANK(Table142[[#This Row],[BASE PRICE PER ITEM2]])), Table142[[#This Row],[BASE PRICE PER ITEM2]] + $M$2, ""), "")</f>
        <v>4.22</v>
      </c>
      <c r="M10" s="110">
        <v>2</v>
      </c>
      <c r="N10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0" s="43">
        <v>1</v>
      </c>
      <c r="P10" s="43"/>
      <c r="Q10" s="43"/>
      <c r="R10" s="43"/>
      <c r="S10" s="43"/>
      <c r="T10" s="43"/>
      <c r="U10" s="43"/>
      <c r="V10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0" s="39">
        <f>IFERROR(Table142[[#This Row],[BASE PRICE PER ITEM2]]*Table142[[#This Row],[TOTAL BASE STOCK QUANTITY]],"")</f>
        <v>1.22</v>
      </c>
      <c r="X10" s="39">
        <f>IFERROR(Table142[[#This Row],[LAST SALE PRICE PER ITEM]]*Table142[[#This Row],[TOTAL BASE STOCK QUANTITY]], "")</f>
        <v>2</v>
      </c>
      <c r="Y10" s="44" t="str">
        <f>IF(O10="",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0" s="39">
        <f>IFERROR(Table142[[#This Row],[SALE PRICE PER ITEM]]*Table142[[#This Row],[TOTAL REMAINING STOCK QUANTITY]],"")</f>
        <v>0</v>
      </c>
      <c r="AH10" s="41"/>
    </row>
    <row r="11" spans="2:34" ht="98.4" customHeight="1" thickBot="1" x14ac:dyDescent="0.3">
      <c r="B11" s="34" t="s">
        <v>53</v>
      </c>
      <c r="C11" s="42"/>
      <c r="D11" s="83" t="str">
        <f>IF(Table142[[#This Row],[TOTAL BASE STOCK QUANTITY]] = "", "", IF(Table142[[#This Row],[TOTAL BASE STOCK QUANTITY]] &lt;1,"Out of Stock","Avaliable"))</f>
        <v>Avaliable</v>
      </c>
      <c r="E11" s="36"/>
      <c r="F11" s="36"/>
      <c r="G11" s="42"/>
      <c r="H11" s="91"/>
      <c r="I11" s="98">
        <v>1.22</v>
      </c>
      <c r="J11" s="117"/>
      <c r="K11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1" s="72">
        <f>IFERROR(IF(NOT(ISBLANK(Table142[[#This Row],[BASE PRICE PER ITEM2]])), Table142[[#This Row],[BASE PRICE PER ITEM2]] + $M$2, ""), "")</f>
        <v>4.22</v>
      </c>
      <c r="M11" s="110">
        <v>2</v>
      </c>
      <c r="N11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1" s="43">
        <v>1</v>
      </c>
      <c r="P11" s="43"/>
      <c r="Q11" s="43"/>
      <c r="R11" s="43"/>
      <c r="S11" s="43"/>
      <c r="T11" s="43"/>
      <c r="U11" s="43"/>
      <c r="V11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1" s="39">
        <f>IFERROR(Table142[[#This Row],[BASE PRICE PER ITEM2]]*Table142[[#This Row],[TOTAL BASE STOCK QUANTITY]],"")</f>
        <v>1.22</v>
      </c>
      <c r="X11" s="39">
        <f>IFERROR(Table142[[#This Row],[LAST SALE PRICE PER ITEM]]*Table142[[#This Row],[TOTAL BASE STOCK QUANTITY]], "")</f>
        <v>2</v>
      </c>
      <c r="Y11" s="44" t="str">
        <f>IF(O11="",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1" s="39">
        <f>IFERROR(Table142[[#This Row],[SALE PRICE PER ITEM]]*Table142[[#This Row],[TOTAL REMAINING STOCK QUANTITY]],"")</f>
        <v>0</v>
      </c>
      <c r="AH11" s="41"/>
    </row>
    <row r="12" spans="2:34" ht="98.4" customHeight="1" thickBot="1" x14ac:dyDescent="0.3">
      <c r="B12" s="34" t="s">
        <v>54</v>
      </c>
      <c r="C12" s="42"/>
      <c r="D12" s="83" t="str">
        <f>IF(Table142[[#This Row],[TOTAL BASE STOCK QUANTITY]] = "", "", IF(Table142[[#This Row],[TOTAL BASE STOCK QUANTITY]] &lt;1,"Out of Stock","Avaliable"))</f>
        <v>Avaliable</v>
      </c>
      <c r="E12" s="36"/>
      <c r="F12" s="36"/>
      <c r="G12" s="42"/>
      <c r="H12" s="91"/>
      <c r="I12" s="98">
        <v>1.22</v>
      </c>
      <c r="J12" s="117"/>
      <c r="K12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2" s="72">
        <f>IFERROR(IF(NOT(ISBLANK(Table142[[#This Row],[BASE PRICE PER ITEM2]])), Table142[[#This Row],[BASE PRICE PER ITEM2]] + $M$2, ""), "")</f>
        <v>4.22</v>
      </c>
      <c r="M12" s="110">
        <v>2</v>
      </c>
      <c r="N12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2" s="43">
        <v>1</v>
      </c>
      <c r="P12" s="43"/>
      <c r="Q12" s="43"/>
      <c r="R12" s="43"/>
      <c r="S12" s="43"/>
      <c r="T12" s="43"/>
      <c r="U12" s="43"/>
      <c r="V12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2" s="39">
        <f>IFERROR(Table142[[#This Row],[BASE PRICE PER ITEM2]]*Table142[[#This Row],[TOTAL BASE STOCK QUANTITY]],"")</f>
        <v>1.22</v>
      </c>
      <c r="X12" s="39">
        <f>IFERROR(Table142[[#This Row],[LAST SALE PRICE PER ITEM]]*Table142[[#This Row],[TOTAL BASE STOCK QUANTITY]], "")</f>
        <v>2</v>
      </c>
      <c r="Y12" s="44" t="str">
        <f>IF(O12="",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2" s="39">
        <f>IFERROR(Table142[[#This Row],[SALE PRICE PER ITEM]]*Table142[[#This Row],[TOTAL REMAINING STOCK QUANTITY]],"")</f>
        <v>0</v>
      </c>
      <c r="AH12" s="41"/>
    </row>
    <row r="13" spans="2:34" ht="98.4" customHeight="1" thickBot="1" x14ac:dyDescent="0.3">
      <c r="B13" s="34" t="s">
        <v>55</v>
      </c>
      <c r="C13" s="42"/>
      <c r="D13" s="83" t="str">
        <f>IF(Table142[[#This Row],[TOTAL BASE STOCK QUANTITY]] = "", "", IF(Table142[[#This Row],[TOTAL BASE STOCK QUANTITY]] &lt;1,"Out of Stock","Avaliable"))</f>
        <v>Avaliable</v>
      </c>
      <c r="E13" s="36"/>
      <c r="F13" s="36"/>
      <c r="G13" s="42"/>
      <c r="H13" s="91"/>
      <c r="I13" s="98">
        <v>1.22</v>
      </c>
      <c r="J13" s="117"/>
      <c r="K13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3" s="72">
        <f>IFERROR(IF(NOT(ISBLANK(Table142[[#This Row],[BASE PRICE PER ITEM2]])), Table142[[#This Row],[BASE PRICE PER ITEM2]] + $M$2, ""), "")</f>
        <v>4.22</v>
      </c>
      <c r="M13" s="110">
        <v>2</v>
      </c>
      <c r="N13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3" s="43">
        <v>1</v>
      </c>
      <c r="P13" s="43"/>
      <c r="Q13" s="43"/>
      <c r="R13" s="43"/>
      <c r="S13" s="43"/>
      <c r="T13" s="43"/>
      <c r="U13" s="43"/>
      <c r="V13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3" s="39">
        <f>IFERROR(Table142[[#This Row],[BASE PRICE PER ITEM2]]*Table142[[#This Row],[TOTAL BASE STOCK QUANTITY]],"")</f>
        <v>1.22</v>
      </c>
      <c r="X13" s="39">
        <f>IFERROR(Table142[[#This Row],[LAST SALE PRICE PER ITEM]]*Table142[[#This Row],[TOTAL BASE STOCK QUANTITY]], "")</f>
        <v>2</v>
      </c>
      <c r="Y13" s="44" t="str">
        <f>IF(O13="",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3" s="39">
        <f>IFERROR(Table142[[#This Row],[SALE PRICE PER ITEM]]*Table142[[#This Row],[TOTAL REMAINING STOCK QUANTITY]],"")</f>
        <v>0</v>
      </c>
      <c r="AH13" s="41"/>
    </row>
    <row r="14" spans="2:34" ht="98.4" customHeight="1" thickBot="1" x14ac:dyDescent="0.3">
      <c r="B14" s="34" t="s">
        <v>56</v>
      </c>
      <c r="C14" s="42"/>
      <c r="D14" s="83" t="str">
        <f>IF(Table142[[#This Row],[TOTAL BASE STOCK QUANTITY]] = "", "", IF(Table142[[#This Row],[TOTAL BASE STOCK QUANTITY]] &lt;1,"Out of Stock","Avaliable"))</f>
        <v>Avaliable</v>
      </c>
      <c r="E14" s="36"/>
      <c r="F14" s="36"/>
      <c r="G14" s="42"/>
      <c r="H14" s="91"/>
      <c r="I14" s="98">
        <v>1.22</v>
      </c>
      <c r="J14" s="117"/>
      <c r="K14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4" s="72">
        <f>IFERROR(IF(NOT(ISBLANK(Table142[[#This Row],[BASE PRICE PER ITEM2]])), Table142[[#This Row],[BASE PRICE PER ITEM2]] + $M$2, ""), "")</f>
        <v>4.22</v>
      </c>
      <c r="M14" s="110">
        <v>2</v>
      </c>
      <c r="N14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4" s="43">
        <v>1</v>
      </c>
      <c r="P14" s="43"/>
      <c r="Q14" s="43"/>
      <c r="R14" s="43"/>
      <c r="S14" s="43"/>
      <c r="T14" s="43"/>
      <c r="U14" s="43"/>
      <c r="V14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4" s="39">
        <f>IFERROR(Table142[[#This Row],[BASE PRICE PER ITEM2]]*Table142[[#This Row],[TOTAL BASE STOCK QUANTITY]],"")</f>
        <v>1.22</v>
      </c>
      <c r="X14" s="39">
        <f>IFERROR(Table142[[#This Row],[LAST SALE PRICE PER ITEM]]*Table142[[#This Row],[TOTAL BASE STOCK QUANTITY]], "")</f>
        <v>2</v>
      </c>
      <c r="Y14" s="44" t="str">
        <f>IF(O14="",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4" s="39">
        <f>IFERROR(Table142[[#This Row],[SALE PRICE PER ITEM]]*Table142[[#This Row],[TOTAL REMAINING STOCK QUANTITY]],"")</f>
        <v>0</v>
      </c>
      <c r="AH14" s="41"/>
    </row>
    <row r="15" spans="2:34" ht="98.4" customHeight="1" thickBot="1" x14ac:dyDescent="0.3">
      <c r="B15" s="34" t="s">
        <v>57</v>
      </c>
      <c r="C15" s="42"/>
      <c r="D15" s="83" t="str">
        <f>IF(Table142[[#This Row],[TOTAL BASE STOCK QUANTITY]] = "", "", IF(Table142[[#This Row],[TOTAL BASE STOCK QUANTITY]] &lt;1,"Out of Stock","Avaliable"))</f>
        <v>Avaliable</v>
      </c>
      <c r="E15" s="36"/>
      <c r="F15" s="36"/>
      <c r="G15" s="42"/>
      <c r="H15" s="91"/>
      <c r="I15" s="98">
        <v>1.22</v>
      </c>
      <c r="J15" s="117"/>
      <c r="K15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5" s="72">
        <f>IFERROR(IF(NOT(ISBLANK(Table142[[#This Row],[BASE PRICE PER ITEM2]])), Table142[[#This Row],[BASE PRICE PER ITEM2]] + $M$2, ""), "")</f>
        <v>4.22</v>
      </c>
      <c r="M15" s="110">
        <v>2</v>
      </c>
      <c r="N15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5" s="43">
        <v>1</v>
      </c>
      <c r="P15" s="43"/>
      <c r="Q15" s="43"/>
      <c r="R15" s="43"/>
      <c r="S15" s="43"/>
      <c r="T15" s="43"/>
      <c r="U15" s="43"/>
      <c r="V15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5" s="39">
        <f>IFERROR(Table142[[#This Row],[BASE PRICE PER ITEM2]]*Table142[[#This Row],[TOTAL BASE STOCK QUANTITY]],"")</f>
        <v>1.22</v>
      </c>
      <c r="X15" s="39">
        <f>IFERROR(Table142[[#This Row],[LAST SALE PRICE PER ITEM]]*Table142[[#This Row],[TOTAL BASE STOCK QUANTITY]], "")</f>
        <v>2</v>
      </c>
      <c r="Y15" s="44" t="str">
        <f>IF(O15="",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5" s="39">
        <f>IFERROR(Table142[[#This Row],[SALE PRICE PER ITEM]]*Table142[[#This Row],[TOTAL REMAINING STOCK QUANTITY]],"")</f>
        <v>0</v>
      </c>
      <c r="AH15" s="41"/>
    </row>
    <row r="16" spans="2:34" ht="98.4" customHeight="1" thickBot="1" x14ac:dyDescent="0.3">
      <c r="B16" s="34" t="s">
        <v>58</v>
      </c>
      <c r="C16" s="42"/>
      <c r="D16" s="83" t="str">
        <f>IF(Table142[[#This Row],[TOTAL BASE STOCK QUANTITY]] = "", "", IF(Table142[[#This Row],[TOTAL BASE STOCK QUANTITY]] &lt;1,"Out of Stock","Avaliable"))</f>
        <v>Avaliable</v>
      </c>
      <c r="E16" s="36"/>
      <c r="F16" s="36"/>
      <c r="G16" s="42"/>
      <c r="H16" s="91"/>
      <c r="I16" s="98">
        <v>1.22</v>
      </c>
      <c r="J16" s="117"/>
      <c r="K16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6" s="72">
        <f>IFERROR(IF(NOT(ISBLANK(Table142[[#This Row],[BASE PRICE PER ITEM2]])), Table142[[#This Row],[BASE PRICE PER ITEM2]] + $M$2, ""), "")</f>
        <v>4.22</v>
      </c>
      <c r="M16" s="110">
        <v>2</v>
      </c>
      <c r="N16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6" s="43">
        <v>1</v>
      </c>
      <c r="P16" s="43"/>
      <c r="Q16" s="43"/>
      <c r="R16" s="43"/>
      <c r="S16" s="43"/>
      <c r="T16" s="43"/>
      <c r="U16" s="43"/>
      <c r="V16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6" s="39">
        <f>IFERROR(Table142[[#This Row],[BASE PRICE PER ITEM2]]*Table142[[#This Row],[TOTAL BASE STOCK QUANTITY]],"")</f>
        <v>1.22</v>
      </c>
      <c r="X16" s="39">
        <f>IFERROR(Table142[[#This Row],[LAST SALE PRICE PER ITEM]]*Table142[[#This Row],[TOTAL BASE STOCK QUANTITY]], "")</f>
        <v>2</v>
      </c>
      <c r="Y16" s="44" t="str">
        <f>IF(O16="",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6" s="39">
        <f>IFERROR(Table142[[#This Row],[SALE PRICE PER ITEM]]*Table142[[#This Row],[TOTAL REMAINING STOCK QUANTITY]],"")</f>
        <v>0</v>
      </c>
      <c r="AH16" s="41"/>
    </row>
    <row r="17" spans="2:34" ht="98.4" customHeight="1" thickBot="1" x14ac:dyDescent="0.3">
      <c r="B17" s="34" t="s">
        <v>59</v>
      </c>
      <c r="C17" s="42"/>
      <c r="D17" s="83" t="str">
        <f>IF(Table142[[#This Row],[TOTAL BASE STOCK QUANTITY]] = "", "", IF(Table142[[#This Row],[TOTAL BASE STOCK QUANTITY]] &lt;1,"Out of Stock","Avaliable"))</f>
        <v>Avaliable</v>
      </c>
      <c r="E17" s="36"/>
      <c r="F17" s="36"/>
      <c r="G17" s="42"/>
      <c r="H17" s="91"/>
      <c r="I17" s="98">
        <v>1.22</v>
      </c>
      <c r="J17" s="117"/>
      <c r="K17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7" s="72">
        <f>IFERROR(IF(NOT(ISBLANK(Table142[[#This Row],[BASE PRICE PER ITEM2]])), Table142[[#This Row],[BASE PRICE PER ITEM2]] + $M$2, ""), "")</f>
        <v>4.22</v>
      </c>
      <c r="M17" s="110">
        <v>2</v>
      </c>
      <c r="N17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7" s="43">
        <v>1</v>
      </c>
      <c r="P17" s="43"/>
      <c r="Q17" s="43"/>
      <c r="R17" s="43"/>
      <c r="S17" s="43"/>
      <c r="T17" s="43"/>
      <c r="U17" s="43"/>
      <c r="V17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7" s="39">
        <f>IFERROR(Table142[[#This Row],[BASE PRICE PER ITEM2]]*Table142[[#This Row],[TOTAL BASE STOCK QUANTITY]],"")</f>
        <v>1.22</v>
      </c>
      <c r="X17" s="39">
        <f>IFERROR(Table142[[#This Row],[LAST SALE PRICE PER ITEM]]*Table142[[#This Row],[TOTAL BASE STOCK QUANTITY]], "")</f>
        <v>2</v>
      </c>
      <c r="Y17" s="44" t="str">
        <f>IF(O17="",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7" s="39">
        <f>IFERROR(Table142[[#This Row],[SALE PRICE PER ITEM]]*Table142[[#This Row],[TOTAL REMAINING STOCK QUANTITY]],"")</f>
        <v>0</v>
      </c>
      <c r="AH17" s="41"/>
    </row>
    <row r="18" spans="2:34" ht="98.4" customHeight="1" thickBot="1" x14ac:dyDescent="0.3">
      <c r="B18" s="34" t="s">
        <v>60</v>
      </c>
      <c r="C18" s="42"/>
      <c r="D18" s="83" t="str">
        <f>IF(Table142[[#This Row],[TOTAL BASE STOCK QUANTITY]] = "", "", IF(Table142[[#This Row],[TOTAL BASE STOCK QUANTITY]] &lt;1,"Out of Stock","Avaliable"))</f>
        <v>Avaliable</v>
      </c>
      <c r="E18" s="36"/>
      <c r="F18" s="36"/>
      <c r="G18" s="42"/>
      <c r="H18" s="91"/>
      <c r="I18" s="98">
        <v>1.22</v>
      </c>
      <c r="J18" s="117"/>
      <c r="K18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8" s="72">
        <f>IFERROR(IF(NOT(ISBLANK(Table142[[#This Row],[BASE PRICE PER ITEM2]])), Table142[[#This Row],[BASE PRICE PER ITEM2]] + $M$2, ""), "")</f>
        <v>4.22</v>
      </c>
      <c r="M18" s="110">
        <v>2</v>
      </c>
      <c r="N18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8" s="43">
        <v>1</v>
      </c>
      <c r="P18" s="43"/>
      <c r="Q18" s="43"/>
      <c r="R18" s="43"/>
      <c r="S18" s="43"/>
      <c r="T18" s="43"/>
      <c r="U18" s="43"/>
      <c r="V18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8" s="39">
        <f>IFERROR(Table142[[#This Row],[BASE PRICE PER ITEM2]]*Table142[[#This Row],[TOTAL BASE STOCK QUANTITY]],"")</f>
        <v>1.22</v>
      </c>
      <c r="X18" s="39">
        <f>IFERROR(Table142[[#This Row],[LAST SALE PRICE PER ITEM]]*Table142[[#This Row],[TOTAL BASE STOCK QUANTITY]], "")</f>
        <v>2</v>
      </c>
      <c r="Y18" s="44" t="str">
        <f>IF(O18="",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8" s="39">
        <f>IFERROR(Table142[[#This Row],[SALE PRICE PER ITEM]]*Table142[[#This Row],[TOTAL REMAINING STOCK QUANTITY]],"")</f>
        <v>0</v>
      </c>
      <c r="AH18" s="41"/>
    </row>
    <row r="19" spans="2:34" ht="98.4" customHeight="1" thickBot="1" x14ac:dyDescent="0.3">
      <c r="B19" s="34" t="s">
        <v>61</v>
      </c>
      <c r="C19" s="42"/>
      <c r="D19" s="83" t="str">
        <f>IF(Table142[[#This Row],[TOTAL BASE STOCK QUANTITY]] = "", "", IF(Table142[[#This Row],[TOTAL BASE STOCK QUANTITY]] &lt;1,"Out of Stock","Avaliable"))</f>
        <v>Avaliable</v>
      </c>
      <c r="E19" s="36"/>
      <c r="F19" s="36"/>
      <c r="G19" s="42"/>
      <c r="H19" s="91"/>
      <c r="I19" s="98">
        <v>1.22</v>
      </c>
      <c r="J19" s="117"/>
      <c r="K19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19" s="72">
        <f>IFERROR(IF(NOT(ISBLANK(Table142[[#This Row],[BASE PRICE PER ITEM2]])), Table142[[#This Row],[BASE PRICE PER ITEM2]] + $M$2, ""), "")</f>
        <v>4.22</v>
      </c>
      <c r="M19" s="110">
        <v>2</v>
      </c>
      <c r="N19" s="72">
        <f>IF(Table142[[#This Row],[SALE PRICE PER ITEM MAUAL]]&lt;&gt;"", Table142[[#This Row],[SALE PRICE PER ITEM MAUAL]], IF(Table142[[#This Row],[SALE PRICE PER ITEM]]&lt;&gt;"", Table142[[#This Row],[SALE PRICE PER ITEM]], ""))</f>
        <v>2</v>
      </c>
      <c r="O19" s="43">
        <v>1</v>
      </c>
      <c r="P19" s="43"/>
      <c r="Q19" s="43"/>
      <c r="R19" s="43"/>
      <c r="S19" s="43"/>
      <c r="T19" s="43"/>
      <c r="U19" s="43"/>
      <c r="V19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19" s="39">
        <f>IFERROR(Table142[[#This Row],[BASE PRICE PER ITEM2]]*Table142[[#This Row],[TOTAL BASE STOCK QUANTITY]],"")</f>
        <v>1.22</v>
      </c>
      <c r="X19" s="39">
        <f>IFERROR(Table142[[#This Row],[LAST SALE PRICE PER ITEM]]*Table142[[#This Row],[TOTAL BASE STOCK QUANTITY]], "")</f>
        <v>2</v>
      </c>
      <c r="Y19" s="44" t="str">
        <f>IF(O19="",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1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19" s="39">
        <f>IFERROR(Table142[[#This Row],[SALE PRICE PER ITEM]]*Table142[[#This Row],[TOTAL REMAINING STOCK QUANTITY]],"")</f>
        <v>0</v>
      </c>
      <c r="AH19" s="41"/>
    </row>
    <row r="20" spans="2:34" ht="98.4" customHeight="1" thickBot="1" x14ac:dyDescent="0.3">
      <c r="B20" s="34" t="s">
        <v>62</v>
      </c>
      <c r="C20" s="42"/>
      <c r="D20" s="83" t="str">
        <f>IF(Table142[[#This Row],[TOTAL BASE STOCK QUANTITY]] = "", "", IF(Table142[[#This Row],[TOTAL BASE STOCK QUANTITY]] &lt;1,"Out of Stock","Avaliable"))</f>
        <v>Avaliable</v>
      </c>
      <c r="E20" s="36"/>
      <c r="F20" s="36"/>
      <c r="G20" s="42"/>
      <c r="H20" s="91"/>
      <c r="I20" s="98">
        <v>1.22</v>
      </c>
      <c r="J20" s="117"/>
      <c r="K20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0" s="72">
        <f>IFERROR(IF(NOT(ISBLANK(Table142[[#This Row],[BASE PRICE PER ITEM2]])), Table142[[#This Row],[BASE PRICE PER ITEM2]] + $M$2, ""), "")</f>
        <v>4.22</v>
      </c>
      <c r="M20" s="111">
        <v>1.5</v>
      </c>
      <c r="N20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0" s="43">
        <v>2</v>
      </c>
      <c r="P20" s="43"/>
      <c r="Q20" s="43"/>
      <c r="R20" s="43"/>
      <c r="S20" s="43"/>
      <c r="T20" s="43"/>
      <c r="U20" s="43"/>
      <c r="V20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2</v>
      </c>
      <c r="W20" s="39">
        <f>IFERROR(Table142[[#This Row],[BASE PRICE PER ITEM2]]*Table142[[#This Row],[TOTAL BASE STOCK QUANTITY]],"")</f>
        <v>2.44</v>
      </c>
      <c r="X20" s="39">
        <f>IFERROR(Table142[[#This Row],[LAST SALE PRICE PER ITEM]]*Table142[[#This Row],[TOTAL BASE STOCK QUANTITY]], "")</f>
        <v>3</v>
      </c>
      <c r="Y20" s="44" t="str">
        <f>IF(O20="",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0" s="39">
        <f>IFERROR(Table142[[#This Row],[SALE PRICE PER ITEM]]*Table142[[#This Row],[TOTAL REMAINING STOCK QUANTITY]],"")</f>
        <v>0</v>
      </c>
      <c r="AH20" s="41"/>
    </row>
    <row r="21" spans="2:34" ht="98.4" customHeight="1" thickBot="1" x14ac:dyDescent="0.3">
      <c r="B21" s="34" t="s">
        <v>63</v>
      </c>
      <c r="C21" s="42"/>
      <c r="D21" s="83" t="str">
        <f>IF(Table142[[#This Row],[TOTAL BASE STOCK QUANTITY]] = "", "", IF(Table142[[#This Row],[TOTAL BASE STOCK QUANTITY]] &lt;1,"Out of Stock","Avaliable"))</f>
        <v>Avaliable</v>
      </c>
      <c r="E21" s="36"/>
      <c r="F21" s="36"/>
      <c r="G21" s="42"/>
      <c r="H21" s="91"/>
      <c r="I21" s="98">
        <v>1.22</v>
      </c>
      <c r="J21" s="117"/>
      <c r="K21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1" s="72">
        <f>IFERROR(IF(NOT(ISBLANK(Table142[[#This Row],[BASE PRICE PER ITEM2]])), Table142[[#This Row],[BASE PRICE PER ITEM2]] + $M$2, ""), "")</f>
        <v>4.22</v>
      </c>
      <c r="M21" s="111">
        <v>1.5</v>
      </c>
      <c r="N21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1" s="43">
        <v>2</v>
      </c>
      <c r="P21" s="43"/>
      <c r="Q21" s="43"/>
      <c r="R21" s="43"/>
      <c r="S21" s="43"/>
      <c r="T21" s="43"/>
      <c r="U21" s="43"/>
      <c r="V21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2</v>
      </c>
      <c r="W21" s="39">
        <f>IFERROR(Table142[[#This Row],[BASE PRICE PER ITEM2]]*Table142[[#This Row],[TOTAL BASE STOCK QUANTITY]],"")</f>
        <v>2.44</v>
      </c>
      <c r="X21" s="39">
        <f>IFERROR(Table142[[#This Row],[LAST SALE PRICE PER ITEM]]*Table142[[#This Row],[TOTAL BASE STOCK QUANTITY]], "")</f>
        <v>3</v>
      </c>
      <c r="Y21" s="44" t="str">
        <f>IF(O21="",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1" s="39">
        <f>IFERROR(Table142[[#This Row],[SALE PRICE PER ITEM]]*Table142[[#This Row],[TOTAL REMAINING STOCK QUANTITY]],"")</f>
        <v>0</v>
      </c>
      <c r="AH21" s="41"/>
    </row>
    <row r="22" spans="2:34" ht="98.4" customHeight="1" thickBot="1" x14ac:dyDescent="0.3">
      <c r="B22" s="34" t="s">
        <v>64</v>
      </c>
      <c r="C22" s="42"/>
      <c r="D22" s="83" t="str">
        <f>IF(Table142[[#This Row],[TOTAL BASE STOCK QUANTITY]] = "", "", IF(Table142[[#This Row],[TOTAL BASE STOCK QUANTITY]] &lt;1,"Out of Stock","Avaliable"))</f>
        <v>Avaliable</v>
      </c>
      <c r="E22" s="36"/>
      <c r="F22" s="36"/>
      <c r="G22" s="42"/>
      <c r="H22" s="91"/>
      <c r="I22" s="98">
        <v>1.22</v>
      </c>
      <c r="J22" s="117"/>
      <c r="K22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2" s="72">
        <f>IFERROR(IF(NOT(ISBLANK(Table142[[#This Row],[BASE PRICE PER ITEM2]])), Table142[[#This Row],[BASE PRICE PER ITEM2]] + $M$2, ""), "")</f>
        <v>4.22</v>
      </c>
      <c r="M22" s="111">
        <v>1.5</v>
      </c>
      <c r="N22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2" s="43">
        <v>1</v>
      </c>
      <c r="P22" s="43"/>
      <c r="Q22" s="43"/>
      <c r="R22" s="43"/>
      <c r="S22" s="43"/>
      <c r="T22" s="43"/>
      <c r="U22" s="43"/>
      <c r="V22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2" s="39">
        <f>IFERROR(Table142[[#This Row],[BASE PRICE PER ITEM2]]*Table142[[#This Row],[TOTAL BASE STOCK QUANTITY]],"")</f>
        <v>1.22</v>
      </c>
      <c r="X22" s="39">
        <f>IFERROR(Table142[[#This Row],[LAST SALE PRICE PER ITEM]]*Table142[[#This Row],[TOTAL BASE STOCK QUANTITY]], "")</f>
        <v>1.5</v>
      </c>
      <c r="Y22" s="44" t="str">
        <f>IF(O22="",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2" s="39">
        <f>IFERROR(Table142[[#This Row],[SALE PRICE PER ITEM]]*Table142[[#This Row],[TOTAL REMAINING STOCK QUANTITY]],"")</f>
        <v>0</v>
      </c>
      <c r="AH22" s="41"/>
    </row>
    <row r="23" spans="2:34" ht="98.4" customHeight="1" thickBot="1" x14ac:dyDescent="0.3">
      <c r="B23" s="34" t="s">
        <v>65</v>
      </c>
      <c r="C23" s="42"/>
      <c r="D23" s="83" t="str">
        <f>IF(Table142[[#This Row],[TOTAL BASE STOCK QUANTITY]] = "", "", IF(Table142[[#This Row],[TOTAL BASE STOCK QUANTITY]] &lt;1,"Out of Stock","Avaliable"))</f>
        <v>Avaliable</v>
      </c>
      <c r="E23" s="36"/>
      <c r="F23" s="36"/>
      <c r="G23" s="42"/>
      <c r="H23" s="91"/>
      <c r="I23" s="98">
        <v>1.22</v>
      </c>
      <c r="J23" s="117"/>
      <c r="K23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3" s="72">
        <f>IFERROR(IF(NOT(ISBLANK(Table142[[#This Row],[BASE PRICE PER ITEM2]])), Table142[[#This Row],[BASE PRICE PER ITEM2]] + $M$2, ""), "")</f>
        <v>4.22</v>
      </c>
      <c r="M23" s="111">
        <v>1.5</v>
      </c>
      <c r="N23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3" s="43">
        <v>1</v>
      </c>
      <c r="P23" s="43"/>
      <c r="Q23" s="43"/>
      <c r="R23" s="43"/>
      <c r="S23" s="43"/>
      <c r="T23" s="43"/>
      <c r="U23" s="43"/>
      <c r="V23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3" s="39">
        <f>IFERROR(Table142[[#This Row],[BASE PRICE PER ITEM2]]*Table142[[#This Row],[TOTAL BASE STOCK QUANTITY]],"")</f>
        <v>1.22</v>
      </c>
      <c r="X23" s="39">
        <f>IFERROR(Table142[[#This Row],[LAST SALE PRICE PER ITEM]]*Table142[[#This Row],[TOTAL BASE STOCK QUANTITY]], "")</f>
        <v>1.5</v>
      </c>
      <c r="Y23" s="44" t="str">
        <f>IF(O23="",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3" s="39">
        <f>IFERROR(Table142[[#This Row],[SALE PRICE PER ITEM]]*Table142[[#This Row],[TOTAL REMAINING STOCK QUANTITY]],"")</f>
        <v>0</v>
      </c>
      <c r="AH23" s="41"/>
    </row>
    <row r="24" spans="2:34" ht="98.4" customHeight="1" thickBot="1" x14ac:dyDescent="0.3">
      <c r="B24" s="34" t="s">
        <v>66</v>
      </c>
      <c r="C24" s="42"/>
      <c r="D24" s="83" t="str">
        <f>IF(Table142[[#This Row],[TOTAL BASE STOCK QUANTITY]] = "", "", IF(Table142[[#This Row],[TOTAL BASE STOCK QUANTITY]] &lt;1,"Out of Stock","Avaliable"))</f>
        <v>Avaliable</v>
      </c>
      <c r="E24" s="36"/>
      <c r="F24" s="36"/>
      <c r="G24" s="42"/>
      <c r="H24" s="91"/>
      <c r="I24" s="98">
        <v>1.22</v>
      </c>
      <c r="J24" s="117"/>
      <c r="K24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4" s="72">
        <f>IFERROR(IF(NOT(ISBLANK(Table142[[#This Row],[BASE PRICE PER ITEM2]])), Table142[[#This Row],[BASE PRICE PER ITEM2]] + $M$2, ""), "")</f>
        <v>4.22</v>
      </c>
      <c r="M24" s="111">
        <v>1.5</v>
      </c>
      <c r="N24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4" s="43">
        <v>1</v>
      </c>
      <c r="P24" s="43"/>
      <c r="Q24" s="43"/>
      <c r="R24" s="43"/>
      <c r="S24" s="43"/>
      <c r="T24" s="43"/>
      <c r="U24" s="43"/>
      <c r="V24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4" s="39">
        <f>IFERROR(Table142[[#This Row],[BASE PRICE PER ITEM2]]*Table142[[#This Row],[TOTAL BASE STOCK QUANTITY]],"")</f>
        <v>1.22</v>
      </c>
      <c r="X24" s="39">
        <f>IFERROR(Table142[[#This Row],[LAST SALE PRICE PER ITEM]]*Table142[[#This Row],[TOTAL BASE STOCK QUANTITY]], "")</f>
        <v>1.5</v>
      </c>
      <c r="Y24" s="44" t="str">
        <f>IF(O24="",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4" s="39">
        <f>IFERROR(Table142[[#This Row],[SALE PRICE PER ITEM]]*Table142[[#This Row],[TOTAL REMAINING STOCK QUANTITY]],"")</f>
        <v>0</v>
      </c>
      <c r="AH24" s="41"/>
    </row>
    <row r="25" spans="2:34" ht="98.4" customHeight="1" thickBot="1" x14ac:dyDescent="0.3">
      <c r="B25" s="34" t="s">
        <v>67</v>
      </c>
      <c r="C25" s="42"/>
      <c r="D25" s="83" t="str">
        <f>IF(Table142[[#This Row],[TOTAL BASE STOCK QUANTITY]] = "", "", IF(Table142[[#This Row],[TOTAL BASE STOCK QUANTITY]] &lt;1,"Out of Stock","Avaliable"))</f>
        <v>Avaliable</v>
      </c>
      <c r="E25" s="36"/>
      <c r="F25" s="36"/>
      <c r="G25" s="42"/>
      <c r="H25" s="91"/>
      <c r="I25" s="98">
        <v>1.22</v>
      </c>
      <c r="J25" s="117"/>
      <c r="K25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5" s="72">
        <f>IFERROR(IF(NOT(ISBLANK(Table142[[#This Row],[BASE PRICE PER ITEM2]])), Table142[[#This Row],[BASE PRICE PER ITEM2]] + $M$2, ""), "")</f>
        <v>4.22</v>
      </c>
      <c r="M25" s="111">
        <v>1.5</v>
      </c>
      <c r="N25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5" s="43">
        <v>1</v>
      </c>
      <c r="P25" s="43"/>
      <c r="Q25" s="43"/>
      <c r="R25" s="43"/>
      <c r="S25" s="43"/>
      <c r="T25" s="43"/>
      <c r="U25" s="43"/>
      <c r="V25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5" s="39">
        <f>IFERROR(Table142[[#This Row],[BASE PRICE PER ITEM2]]*Table142[[#This Row],[TOTAL BASE STOCK QUANTITY]],"")</f>
        <v>1.22</v>
      </c>
      <c r="X25" s="39">
        <f>IFERROR(Table142[[#This Row],[LAST SALE PRICE PER ITEM]]*Table142[[#This Row],[TOTAL BASE STOCK QUANTITY]], "")</f>
        <v>1.5</v>
      </c>
      <c r="Y25" s="44" t="str">
        <f>IF(O25="",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5" s="39">
        <f>IFERROR(Table142[[#This Row],[SALE PRICE PER ITEM]]*Table142[[#This Row],[TOTAL REMAINING STOCK QUANTITY]],"")</f>
        <v>0</v>
      </c>
      <c r="AH25" s="41"/>
    </row>
    <row r="26" spans="2:34" ht="98.4" customHeight="1" thickBot="1" x14ac:dyDescent="0.3">
      <c r="B26" s="34" t="s">
        <v>68</v>
      </c>
      <c r="C26" s="42"/>
      <c r="D26" s="83" t="str">
        <f>IF(Table142[[#This Row],[TOTAL BASE STOCK QUANTITY]] = "", "", IF(Table142[[#This Row],[TOTAL BASE STOCK QUANTITY]] &lt;1,"Out of Stock","Avaliable"))</f>
        <v>Avaliable</v>
      </c>
      <c r="E26" s="36"/>
      <c r="F26" s="36"/>
      <c r="G26" s="42"/>
      <c r="H26" s="91"/>
      <c r="I26" s="98">
        <v>1.22</v>
      </c>
      <c r="J26" s="117"/>
      <c r="K26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6" s="72">
        <f>IFERROR(IF(NOT(ISBLANK(Table142[[#This Row],[BASE PRICE PER ITEM2]])), Table142[[#This Row],[BASE PRICE PER ITEM2]] + $M$2, ""), "")</f>
        <v>4.22</v>
      </c>
      <c r="M26" s="111">
        <v>1.5</v>
      </c>
      <c r="N26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6" s="43">
        <v>1</v>
      </c>
      <c r="P26" s="43"/>
      <c r="Q26" s="43"/>
      <c r="R26" s="43"/>
      <c r="S26" s="43"/>
      <c r="T26" s="43"/>
      <c r="U26" s="43"/>
      <c r="V26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6" s="39">
        <f>IFERROR(Table142[[#This Row],[BASE PRICE PER ITEM2]]*Table142[[#This Row],[TOTAL BASE STOCK QUANTITY]],"")</f>
        <v>1.22</v>
      </c>
      <c r="X26" s="39">
        <f>IFERROR(Table142[[#This Row],[LAST SALE PRICE PER ITEM]]*Table142[[#This Row],[TOTAL BASE STOCK QUANTITY]], "")</f>
        <v>1.5</v>
      </c>
      <c r="Y26" s="44" t="str">
        <f>IF(O26="",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6" s="39">
        <f>IFERROR(Table142[[#This Row],[SALE PRICE PER ITEM]]*Table142[[#This Row],[TOTAL REMAINING STOCK QUANTITY]],"")</f>
        <v>0</v>
      </c>
      <c r="AH26" s="41"/>
    </row>
    <row r="27" spans="2:34" ht="98.4" customHeight="1" thickBot="1" x14ac:dyDescent="0.3">
      <c r="B27" s="34" t="s">
        <v>69</v>
      </c>
      <c r="C27" s="42"/>
      <c r="D27" s="83" t="str">
        <f>IF(Table142[[#This Row],[TOTAL BASE STOCK QUANTITY]] = "", "", IF(Table142[[#This Row],[TOTAL BASE STOCK QUANTITY]] &lt;1,"Out of Stock","Avaliable"))</f>
        <v>Avaliable</v>
      </c>
      <c r="E27" s="36"/>
      <c r="F27" s="36"/>
      <c r="G27" s="42"/>
      <c r="H27" s="91"/>
      <c r="I27" s="98">
        <v>1.22</v>
      </c>
      <c r="J27" s="117"/>
      <c r="K27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7" s="72">
        <f>IFERROR(IF(NOT(ISBLANK(Table142[[#This Row],[BASE PRICE PER ITEM2]])), Table142[[#This Row],[BASE PRICE PER ITEM2]] + $M$2, ""), "")</f>
        <v>4.22</v>
      </c>
      <c r="M27" s="111">
        <v>1.5</v>
      </c>
      <c r="N27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7" s="43">
        <v>1</v>
      </c>
      <c r="P27" s="43"/>
      <c r="Q27" s="43"/>
      <c r="R27" s="43"/>
      <c r="S27" s="43"/>
      <c r="T27" s="43"/>
      <c r="U27" s="43"/>
      <c r="V27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7" s="39">
        <f>IFERROR(Table142[[#This Row],[BASE PRICE PER ITEM2]]*Table142[[#This Row],[TOTAL BASE STOCK QUANTITY]],"")</f>
        <v>1.22</v>
      </c>
      <c r="X27" s="39">
        <f>IFERROR(Table142[[#This Row],[LAST SALE PRICE PER ITEM]]*Table142[[#This Row],[TOTAL BASE STOCK QUANTITY]], "")</f>
        <v>1.5</v>
      </c>
      <c r="Y27" s="44" t="str">
        <f>IF(O27="",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7" s="39">
        <f>IFERROR(Table142[[#This Row],[SALE PRICE PER ITEM]]*Table142[[#This Row],[TOTAL REMAINING STOCK QUANTITY]],"")</f>
        <v>0</v>
      </c>
      <c r="AH27" s="41"/>
    </row>
    <row r="28" spans="2:34" ht="98.4" customHeight="1" thickBot="1" x14ac:dyDescent="0.3">
      <c r="B28" s="34" t="s">
        <v>70</v>
      </c>
      <c r="C28" s="42"/>
      <c r="D28" s="83" t="str">
        <f>IF(Table142[[#This Row],[TOTAL BASE STOCK QUANTITY]] = "", "", IF(Table142[[#This Row],[TOTAL BASE STOCK QUANTITY]] &lt;1,"Out of Stock","Avaliable"))</f>
        <v>Avaliable</v>
      </c>
      <c r="E28" s="36"/>
      <c r="F28" s="36"/>
      <c r="G28" s="42"/>
      <c r="H28" s="91"/>
      <c r="I28" s="98">
        <v>1.22</v>
      </c>
      <c r="J28" s="117"/>
      <c r="K28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8" s="72">
        <f>IFERROR(IF(NOT(ISBLANK(Table142[[#This Row],[BASE PRICE PER ITEM2]])), Table142[[#This Row],[BASE PRICE PER ITEM2]] + $M$2, ""), "")</f>
        <v>4.22</v>
      </c>
      <c r="M28" s="111">
        <v>1.5</v>
      </c>
      <c r="N28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8" s="43">
        <v>1</v>
      </c>
      <c r="P28" s="43"/>
      <c r="Q28" s="43"/>
      <c r="R28" s="43"/>
      <c r="S28" s="43"/>
      <c r="T28" s="43"/>
      <c r="U28" s="43"/>
      <c r="V28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8" s="39">
        <f>IFERROR(Table142[[#This Row],[BASE PRICE PER ITEM2]]*Table142[[#This Row],[TOTAL BASE STOCK QUANTITY]],"")</f>
        <v>1.22</v>
      </c>
      <c r="X28" s="39">
        <f>IFERROR(Table142[[#This Row],[LAST SALE PRICE PER ITEM]]*Table142[[#This Row],[TOTAL BASE STOCK QUANTITY]], "")</f>
        <v>1.5</v>
      </c>
      <c r="Y28" s="44" t="str">
        <f>IF(O28="",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8" s="39">
        <f>IFERROR(Table142[[#This Row],[SALE PRICE PER ITEM]]*Table142[[#This Row],[TOTAL REMAINING STOCK QUANTITY]],"")</f>
        <v>0</v>
      </c>
      <c r="AH28" s="41"/>
    </row>
    <row r="29" spans="2:34" ht="98.4" customHeight="1" thickBot="1" x14ac:dyDescent="0.3">
      <c r="B29" s="34" t="s">
        <v>71</v>
      </c>
      <c r="C29" s="42"/>
      <c r="D29" s="83" t="str">
        <f>IF(Table142[[#This Row],[TOTAL BASE STOCK QUANTITY]] = "", "", IF(Table142[[#This Row],[TOTAL BASE STOCK QUANTITY]] &lt;1,"Out of Stock","Avaliable"))</f>
        <v>Avaliable</v>
      </c>
      <c r="E29" s="36"/>
      <c r="F29" s="36"/>
      <c r="G29" s="42"/>
      <c r="H29" s="91"/>
      <c r="I29" s="98">
        <v>1.22</v>
      </c>
      <c r="J29" s="117"/>
      <c r="K29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29" s="72">
        <f>IFERROR(IF(NOT(ISBLANK(Table142[[#This Row],[BASE PRICE PER ITEM2]])), Table142[[#This Row],[BASE PRICE PER ITEM2]] + $M$2, ""), "")</f>
        <v>4.22</v>
      </c>
      <c r="M29" s="111">
        <v>1.5</v>
      </c>
      <c r="N29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29" s="43">
        <v>1</v>
      </c>
      <c r="P29" s="43"/>
      <c r="Q29" s="43"/>
      <c r="R29" s="43"/>
      <c r="S29" s="43"/>
      <c r="T29" s="43"/>
      <c r="U29" s="43"/>
      <c r="V29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29" s="39">
        <f>IFERROR(Table142[[#This Row],[BASE PRICE PER ITEM2]]*Table142[[#This Row],[TOTAL BASE STOCK QUANTITY]],"")</f>
        <v>1.22</v>
      </c>
      <c r="X29" s="39">
        <f>IFERROR(Table142[[#This Row],[LAST SALE PRICE PER ITEM]]*Table142[[#This Row],[TOTAL BASE STOCK QUANTITY]], "")</f>
        <v>1.5</v>
      </c>
      <c r="Y29" s="44" t="str">
        <f>IF(O29="",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2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29" s="39">
        <f>IFERROR(Table142[[#This Row],[SALE PRICE PER ITEM]]*Table142[[#This Row],[TOTAL REMAINING STOCK QUANTITY]],"")</f>
        <v>0</v>
      </c>
      <c r="AH29" s="41"/>
    </row>
    <row r="30" spans="2:34" ht="98.4" customHeight="1" thickBot="1" x14ac:dyDescent="0.3">
      <c r="B30" s="34" t="s">
        <v>72</v>
      </c>
      <c r="C30" s="42"/>
      <c r="D30" s="83" t="str">
        <f>IF(Table142[[#This Row],[TOTAL BASE STOCK QUANTITY]] = "", "", IF(Table142[[#This Row],[TOTAL BASE STOCK QUANTITY]] &lt;1,"Out of Stock","Avaliable"))</f>
        <v>Avaliable</v>
      </c>
      <c r="E30" s="36"/>
      <c r="F30" s="36"/>
      <c r="G30" s="42"/>
      <c r="H30" s="91"/>
      <c r="I30" s="98">
        <v>1.22</v>
      </c>
      <c r="J30" s="117"/>
      <c r="K30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30" s="72">
        <f>IFERROR(IF(NOT(ISBLANK(Table142[[#This Row],[BASE PRICE PER ITEM2]])), Table142[[#This Row],[BASE PRICE PER ITEM2]] + $M$2, ""), "")</f>
        <v>4.22</v>
      </c>
      <c r="M30" s="111">
        <v>1.5</v>
      </c>
      <c r="N30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30" s="43">
        <v>1</v>
      </c>
      <c r="P30" s="43"/>
      <c r="Q30" s="43"/>
      <c r="R30" s="43"/>
      <c r="S30" s="43"/>
      <c r="T30" s="43"/>
      <c r="U30" s="43"/>
      <c r="V30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0" s="39">
        <f>IFERROR(Table142[[#This Row],[BASE PRICE PER ITEM2]]*Table142[[#This Row],[TOTAL BASE STOCK QUANTITY]],"")</f>
        <v>1.22</v>
      </c>
      <c r="X30" s="39">
        <f>IFERROR(Table142[[#This Row],[LAST SALE PRICE PER ITEM]]*Table142[[#This Row],[TOTAL BASE STOCK QUANTITY]], "")</f>
        <v>1.5</v>
      </c>
      <c r="Y30" s="44" t="str">
        <f>IF(O30="",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0" s="39">
        <f>IFERROR(Table142[[#This Row],[SALE PRICE PER ITEM]]*Table142[[#This Row],[TOTAL REMAINING STOCK QUANTITY]],"")</f>
        <v>0</v>
      </c>
      <c r="AH30" s="41"/>
    </row>
    <row r="31" spans="2:34" ht="98.4" customHeight="1" thickBot="1" x14ac:dyDescent="0.3">
      <c r="B31" s="34" t="s">
        <v>73</v>
      </c>
      <c r="C31" s="42"/>
      <c r="D31" s="83" t="str">
        <f>IF(Table142[[#This Row],[TOTAL BASE STOCK QUANTITY]] = "", "", IF(Table142[[#This Row],[TOTAL BASE STOCK QUANTITY]] &lt;1,"Out of Stock","Avaliable"))</f>
        <v>Avaliable</v>
      </c>
      <c r="E31" s="36"/>
      <c r="F31" s="36"/>
      <c r="G31" s="42"/>
      <c r="H31" s="91"/>
      <c r="I31" s="98">
        <v>1.22</v>
      </c>
      <c r="J31" s="117"/>
      <c r="K31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31" s="72">
        <f>IFERROR(IF(NOT(ISBLANK(Table142[[#This Row],[BASE PRICE PER ITEM2]])), Table142[[#This Row],[BASE PRICE PER ITEM2]] + $M$2, ""), "")</f>
        <v>4.22</v>
      </c>
      <c r="M31" s="111">
        <v>1.5</v>
      </c>
      <c r="N31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31" s="43">
        <v>1</v>
      </c>
      <c r="P31" s="43"/>
      <c r="Q31" s="43"/>
      <c r="R31" s="43"/>
      <c r="S31" s="43"/>
      <c r="T31" s="43"/>
      <c r="U31" s="43"/>
      <c r="V31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1" s="39">
        <f>IFERROR(Table142[[#This Row],[BASE PRICE PER ITEM2]]*Table142[[#This Row],[TOTAL BASE STOCK QUANTITY]],"")</f>
        <v>1.22</v>
      </c>
      <c r="X31" s="39">
        <f>IFERROR(Table142[[#This Row],[LAST SALE PRICE PER ITEM]]*Table142[[#This Row],[TOTAL BASE STOCK QUANTITY]], "")</f>
        <v>1.5</v>
      </c>
      <c r="Y31" s="44" t="str">
        <f>IF(O31="",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1" s="39">
        <f>IFERROR(Table142[[#This Row],[SALE PRICE PER ITEM]]*Table142[[#This Row],[TOTAL REMAINING STOCK QUANTITY]],"")</f>
        <v>0</v>
      </c>
      <c r="AH31" s="41"/>
    </row>
    <row r="32" spans="2:34" ht="98.4" customHeight="1" thickBot="1" x14ac:dyDescent="0.3">
      <c r="B32" s="34" t="s">
        <v>74</v>
      </c>
      <c r="C32" s="42"/>
      <c r="D32" s="83" t="str">
        <f>IF(Table142[[#This Row],[TOTAL BASE STOCK QUANTITY]] = "", "", IF(Table142[[#This Row],[TOTAL BASE STOCK QUANTITY]] &lt;1,"Out of Stock","Avaliable"))</f>
        <v>Avaliable</v>
      </c>
      <c r="E32" s="36"/>
      <c r="F32" s="36"/>
      <c r="G32" s="42"/>
      <c r="H32" s="91"/>
      <c r="I32" s="98">
        <v>1.22</v>
      </c>
      <c r="J32" s="117"/>
      <c r="K32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32" s="72">
        <f>IFERROR(IF(NOT(ISBLANK(Table142[[#This Row],[BASE PRICE PER ITEM2]])), Table142[[#This Row],[BASE PRICE PER ITEM2]] + $M$2, ""), "")</f>
        <v>4.22</v>
      </c>
      <c r="M32" s="111">
        <v>1.5</v>
      </c>
      <c r="N32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32" s="43">
        <v>1</v>
      </c>
      <c r="P32" s="43"/>
      <c r="Q32" s="43"/>
      <c r="R32" s="43"/>
      <c r="S32" s="43"/>
      <c r="T32" s="43"/>
      <c r="U32" s="43"/>
      <c r="V32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2" s="39">
        <f>IFERROR(Table142[[#This Row],[BASE PRICE PER ITEM2]]*Table142[[#This Row],[TOTAL BASE STOCK QUANTITY]],"")</f>
        <v>1.22</v>
      </c>
      <c r="X32" s="39">
        <f>IFERROR(Table142[[#This Row],[LAST SALE PRICE PER ITEM]]*Table142[[#This Row],[TOTAL BASE STOCK QUANTITY]], "")</f>
        <v>1.5</v>
      </c>
      <c r="Y32" s="44" t="str">
        <f>IF(O32="",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2" s="39">
        <f>IFERROR(Table142[[#This Row],[SALE PRICE PER ITEM]]*Table142[[#This Row],[TOTAL REMAINING STOCK QUANTITY]],"")</f>
        <v>0</v>
      </c>
      <c r="AH32" s="41"/>
    </row>
    <row r="33" spans="2:34" ht="98.4" customHeight="1" thickBot="1" x14ac:dyDescent="0.3">
      <c r="B33" s="34" t="s">
        <v>75</v>
      </c>
      <c r="C33" s="42"/>
      <c r="D33" s="83" t="str">
        <f>IF(Table142[[#This Row],[TOTAL BASE STOCK QUANTITY]] = "", "", IF(Table142[[#This Row],[TOTAL BASE STOCK QUANTITY]] &lt;1,"Out of Stock","Avaliable"))</f>
        <v>Avaliable</v>
      </c>
      <c r="E33" s="36"/>
      <c r="F33" s="36"/>
      <c r="G33" s="42"/>
      <c r="H33" s="91"/>
      <c r="I33" s="98">
        <v>1.22</v>
      </c>
      <c r="J33" s="117"/>
      <c r="K33" s="108">
        <f>IF((Table142[[#This Row],[BASE CHINESE PRICE PER ITEM]]/$S$3)+Table142[[#This Row],[DELIVERY CHINESE TO CAMBODIA]]=0, "", (Table142[[#This Row],[BASE CHINESE PRICE PER ITEM]]/$S$3)+Table142[[#This Row],[DELIVERY CHINESE TO CAMBODIA]] )</f>
        <v>1.22</v>
      </c>
      <c r="L33" s="72">
        <f>IFERROR(IF(NOT(ISBLANK(Table142[[#This Row],[BASE PRICE PER ITEM2]])), Table142[[#This Row],[BASE PRICE PER ITEM2]] + $M$2, ""), "")</f>
        <v>4.22</v>
      </c>
      <c r="M33" s="111">
        <v>1.5</v>
      </c>
      <c r="N33" s="72">
        <f>IF(Table142[[#This Row],[SALE PRICE PER ITEM MAUAL]]&lt;&gt;"", Table142[[#This Row],[SALE PRICE PER ITEM MAUAL]], IF(Table142[[#This Row],[SALE PRICE PER ITEM]]&lt;&gt;"", Table142[[#This Row],[SALE PRICE PER ITEM]], ""))</f>
        <v>1.5</v>
      </c>
      <c r="O33" s="43">
        <v>1</v>
      </c>
      <c r="P33" s="43"/>
      <c r="Q33" s="43"/>
      <c r="R33" s="43"/>
      <c r="S33" s="43"/>
      <c r="T33" s="43"/>
      <c r="U33" s="43"/>
      <c r="V33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3" s="39">
        <f>IFERROR(Table142[[#This Row],[BASE PRICE PER ITEM2]]*Table142[[#This Row],[TOTAL BASE STOCK QUANTITY]],"")</f>
        <v>1.22</v>
      </c>
      <c r="X33" s="39">
        <f>IFERROR(Table142[[#This Row],[LAST SALE PRICE PER ITEM]]*Table142[[#This Row],[TOTAL BASE STOCK QUANTITY]], "")</f>
        <v>1.5</v>
      </c>
      <c r="Y33" s="44" t="str">
        <f>IF(O33="",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3" s="39">
        <f>IFERROR(Table142[[#This Row],[SALE PRICE PER ITEM]]*Table142[[#This Row],[TOTAL REMAINING STOCK QUANTITY]],"")</f>
        <v>0</v>
      </c>
      <c r="AH33" s="41"/>
    </row>
    <row r="34" spans="2:34" ht="98.4" customHeight="1" thickBot="1" x14ac:dyDescent="0.3">
      <c r="B34" s="34" t="s">
        <v>76</v>
      </c>
      <c r="C34" s="42"/>
      <c r="D34" s="83" t="str">
        <f>IF(Table142[[#This Row],[TOTAL BASE STOCK QUANTITY]] = "", "", IF(Table142[[#This Row],[TOTAL BASE STOCK QUANTITY]] &lt;1,"Out of Stock","Avaliable"))</f>
        <v>Avaliable</v>
      </c>
      <c r="E34" s="36"/>
      <c r="F34" s="36"/>
      <c r="G34" s="42"/>
      <c r="H34" s="91"/>
      <c r="I34" s="98">
        <v>0.67</v>
      </c>
      <c r="J34" s="117"/>
      <c r="K34" s="108">
        <f>IF((Table142[[#This Row],[BASE CHINESE PRICE PER ITEM]]/$S$3)+Table142[[#This Row],[DELIVERY CHINESE TO CAMBODIA]]=0, "", (Table142[[#This Row],[BASE CHINESE PRICE PER ITEM]]/$S$3)+Table142[[#This Row],[DELIVERY CHINESE TO CAMBODIA]] )</f>
        <v>0.67</v>
      </c>
      <c r="L34" s="72">
        <f>IFERROR(IF(NOT(ISBLANK(Table142[[#This Row],[BASE PRICE PER ITEM2]])), Table142[[#This Row],[BASE PRICE PER ITEM2]] + $M$2, ""), "")</f>
        <v>3.67</v>
      </c>
      <c r="M34" s="111">
        <v>1.25</v>
      </c>
      <c r="N34" s="72">
        <f>IF(Table142[[#This Row],[SALE PRICE PER ITEM MAUAL]]&lt;&gt;"", Table142[[#This Row],[SALE PRICE PER ITEM MAUAL]], IF(Table142[[#This Row],[SALE PRICE PER ITEM]]&lt;&gt;"", Table142[[#This Row],[SALE PRICE PER ITEM]], ""))</f>
        <v>1.25</v>
      </c>
      <c r="O34" s="43">
        <v>1</v>
      </c>
      <c r="P34" s="43"/>
      <c r="Q34" s="43"/>
      <c r="R34" s="43"/>
      <c r="S34" s="43"/>
      <c r="T34" s="43"/>
      <c r="U34" s="43"/>
      <c r="V34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4" s="39">
        <f>IFERROR(Table142[[#This Row],[BASE PRICE PER ITEM2]]*Table142[[#This Row],[TOTAL BASE STOCK QUANTITY]],"")</f>
        <v>0.67</v>
      </c>
      <c r="X34" s="39">
        <f>IFERROR(Table142[[#This Row],[LAST SALE PRICE PER ITEM]]*Table142[[#This Row],[TOTAL BASE STOCK QUANTITY]], "")</f>
        <v>1.25</v>
      </c>
      <c r="Y34" s="44" t="str">
        <f>IF(O34="",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4" s="39">
        <f>IFERROR(Table142[[#This Row],[SALE PRICE PER ITEM]]*Table142[[#This Row],[TOTAL REMAINING STOCK QUANTITY]],"")</f>
        <v>0</v>
      </c>
      <c r="AH34" s="41"/>
    </row>
    <row r="35" spans="2:34" ht="98.4" customHeight="1" thickBot="1" x14ac:dyDescent="0.3">
      <c r="B35" s="34" t="s">
        <v>77</v>
      </c>
      <c r="C35" s="42"/>
      <c r="D35" s="83" t="str">
        <f>IF(Table142[[#This Row],[TOTAL BASE STOCK QUANTITY]] = "", "", IF(Table142[[#This Row],[TOTAL BASE STOCK QUANTITY]] &lt;1,"Out of Stock","Avaliable"))</f>
        <v>Avaliable</v>
      </c>
      <c r="E35" s="36"/>
      <c r="F35" s="36"/>
      <c r="G35" s="42"/>
      <c r="H35" s="91"/>
      <c r="I35" s="98">
        <v>0.67</v>
      </c>
      <c r="J35" s="117"/>
      <c r="K35" s="108">
        <f>IF((Table142[[#This Row],[BASE CHINESE PRICE PER ITEM]]/$S$3)+Table142[[#This Row],[DELIVERY CHINESE TO CAMBODIA]]=0, "", (Table142[[#This Row],[BASE CHINESE PRICE PER ITEM]]/$S$3)+Table142[[#This Row],[DELIVERY CHINESE TO CAMBODIA]] )</f>
        <v>0.67</v>
      </c>
      <c r="L35" s="72">
        <f>IFERROR(IF(NOT(ISBLANK(Table142[[#This Row],[BASE PRICE PER ITEM2]])), Table142[[#This Row],[BASE PRICE PER ITEM2]] + $M$2, ""), "")</f>
        <v>3.67</v>
      </c>
      <c r="M35" s="111">
        <v>1.25</v>
      </c>
      <c r="N35" s="72">
        <f>IF(Table142[[#This Row],[SALE PRICE PER ITEM MAUAL]]&lt;&gt;"", Table142[[#This Row],[SALE PRICE PER ITEM MAUAL]], IF(Table142[[#This Row],[SALE PRICE PER ITEM]]&lt;&gt;"", Table142[[#This Row],[SALE PRICE PER ITEM]], ""))</f>
        <v>1.25</v>
      </c>
      <c r="O35" s="43">
        <v>2</v>
      </c>
      <c r="P35" s="43"/>
      <c r="Q35" s="43"/>
      <c r="R35" s="43"/>
      <c r="S35" s="43"/>
      <c r="T35" s="43"/>
      <c r="U35" s="43"/>
      <c r="V35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2</v>
      </c>
      <c r="W35" s="39">
        <f>IFERROR(Table142[[#This Row],[BASE PRICE PER ITEM2]]*Table142[[#This Row],[TOTAL BASE STOCK QUANTITY]],"")</f>
        <v>1.34</v>
      </c>
      <c r="X35" s="39">
        <f>IFERROR(Table142[[#This Row],[LAST SALE PRICE PER ITEM]]*Table142[[#This Row],[TOTAL BASE STOCK QUANTITY]], "")</f>
        <v>2.5</v>
      </c>
      <c r="Y35" s="44" t="str">
        <f>IF(O35="",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5" s="39">
        <f>IFERROR(Table142[[#This Row],[SALE PRICE PER ITEM]]*Table142[[#This Row],[TOTAL REMAINING STOCK QUANTITY]],"")</f>
        <v>0</v>
      </c>
      <c r="AH35" s="41"/>
    </row>
    <row r="36" spans="2:34" ht="98.4" customHeight="1" thickBot="1" x14ac:dyDescent="0.3">
      <c r="B36" s="34" t="s">
        <v>78</v>
      </c>
      <c r="C36" s="42"/>
      <c r="D36" s="83" t="str">
        <f>IF(Table142[[#This Row],[TOTAL BASE STOCK QUANTITY]] = "", "", IF(Table142[[#This Row],[TOTAL BASE STOCK QUANTITY]] &lt;1,"Out of Stock","Avaliable"))</f>
        <v>Avaliable</v>
      </c>
      <c r="E36" s="36"/>
      <c r="F36" s="36"/>
      <c r="G36" s="42"/>
      <c r="H36" s="91"/>
      <c r="I36" s="98">
        <v>0.67</v>
      </c>
      <c r="J36" s="117"/>
      <c r="K36" s="108">
        <f>IF((Table142[[#This Row],[BASE CHINESE PRICE PER ITEM]]/$S$3)+Table142[[#This Row],[DELIVERY CHINESE TO CAMBODIA]]=0, "", (Table142[[#This Row],[BASE CHINESE PRICE PER ITEM]]/$S$3)+Table142[[#This Row],[DELIVERY CHINESE TO CAMBODIA]] )</f>
        <v>0.67</v>
      </c>
      <c r="L36" s="72">
        <f>IFERROR(IF(NOT(ISBLANK(Table142[[#This Row],[BASE PRICE PER ITEM2]])), Table142[[#This Row],[BASE PRICE PER ITEM2]] + $M$2, ""), "")</f>
        <v>3.67</v>
      </c>
      <c r="M36" s="111">
        <v>1.25</v>
      </c>
      <c r="N36" s="72">
        <f>IF(Table142[[#This Row],[SALE PRICE PER ITEM MAUAL]]&lt;&gt;"", Table142[[#This Row],[SALE PRICE PER ITEM MAUAL]], IF(Table142[[#This Row],[SALE PRICE PER ITEM]]&lt;&gt;"", Table142[[#This Row],[SALE PRICE PER ITEM]], ""))</f>
        <v>1.25</v>
      </c>
      <c r="O36" s="43">
        <v>1</v>
      </c>
      <c r="P36" s="43"/>
      <c r="Q36" s="43"/>
      <c r="R36" s="43"/>
      <c r="S36" s="43"/>
      <c r="T36" s="43"/>
      <c r="U36" s="43"/>
      <c r="V36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6" s="39">
        <f>IFERROR(Table142[[#This Row],[BASE PRICE PER ITEM2]]*Table142[[#This Row],[TOTAL BASE STOCK QUANTITY]],"")</f>
        <v>0.67</v>
      </c>
      <c r="X36" s="39">
        <f>IFERROR(Table142[[#This Row],[LAST SALE PRICE PER ITEM]]*Table142[[#This Row],[TOTAL BASE STOCK QUANTITY]], "")</f>
        <v>1.25</v>
      </c>
      <c r="Y36" s="44" t="str">
        <f>IF(O36="",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6" s="39">
        <f>IFERROR(Table142[[#This Row],[SALE PRICE PER ITEM]]*Table142[[#This Row],[TOTAL REMAINING STOCK QUANTITY]],"")</f>
        <v>0</v>
      </c>
      <c r="AH36" s="41"/>
    </row>
    <row r="37" spans="2:34" ht="98.4" customHeight="1" thickBot="1" x14ac:dyDescent="0.3">
      <c r="B37" s="34" t="s">
        <v>79</v>
      </c>
      <c r="C37" s="42"/>
      <c r="D37" s="83" t="str">
        <f>IF(Table142[[#This Row],[TOTAL BASE STOCK QUANTITY]] = "", "", IF(Table142[[#This Row],[TOTAL BASE STOCK QUANTITY]] &lt;1,"Out of Stock","Avaliable"))</f>
        <v>Avaliable</v>
      </c>
      <c r="E37" s="36"/>
      <c r="F37" s="36"/>
      <c r="G37" s="42"/>
      <c r="H37" s="91"/>
      <c r="I37" s="98">
        <v>0.67</v>
      </c>
      <c r="J37" s="117"/>
      <c r="K37" s="108">
        <f>IF((Table142[[#This Row],[BASE CHINESE PRICE PER ITEM]]/$S$3)+Table142[[#This Row],[DELIVERY CHINESE TO CAMBODIA]]=0, "", (Table142[[#This Row],[BASE CHINESE PRICE PER ITEM]]/$S$3)+Table142[[#This Row],[DELIVERY CHINESE TO CAMBODIA]] )</f>
        <v>0.67</v>
      </c>
      <c r="L37" s="72">
        <f>IFERROR(IF(NOT(ISBLANK(Table142[[#This Row],[BASE PRICE PER ITEM2]])), Table142[[#This Row],[BASE PRICE PER ITEM2]] + $M$2, ""), "")</f>
        <v>3.67</v>
      </c>
      <c r="M37" s="111">
        <v>1.25</v>
      </c>
      <c r="N37" s="72">
        <f>IF(Table142[[#This Row],[SALE PRICE PER ITEM MAUAL]]&lt;&gt;"", Table142[[#This Row],[SALE PRICE PER ITEM MAUAL]], IF(Table142[[#This Row],[SALE PRICE PER ITEM]]&lt;&gt;"", Table142[[#This Row],[SALE PRICE PER ITEM]], ""))</f>
        <v>1.25</v>
      </c>
      <c r="O37" s="43">
        <v>1</v>
      </c>
      <c r="P37" s="43"/>
      <c r="Q37" s="43"/>
      <c r="R37" s="43"/>
      <c r="S37" s="43"/>
      <c r="T37" s="43"/>
      <c r="U37" s="43"/>
      <c r="V37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7" s="39">
        <f>IFERROR(Table142[[#This Row],[BASE PRICE PER ITEM2]]*Table142[[#This Row],[TOTAL BASE STOCK QUANTITY]],"")</f>
        <v>0.67</v>
      </c>
      <c r="X37" s="39">
        <f>IFERROR(Table142[[#This Row],[LAST SALE PRICE PER ITEM]]*Table142[[#This Row],[TOTAL BASE STOCK QUANTITY]], "")</f>
        <v>1.25</v>
      </c>
      <c r="Y37" s="44" t="str">
        <f>IF(O37="",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7" s="39">
        <f>IFERROR(Table142[[#This Row],[SALE PRICE PER ITEM]]*Table142[[#This Row],[TOTAL REMAINING STOCK QUANTITY]],"")</f>
        <v>0</v>
      </c>
      <c r="AH37" s="41"/>
    </row>
    <row r="38" spans="2:34" ht="98.4" customHeight="1" thickBot="1" x14ac:dyDescent="0.3">
      <c r="B38" s="34" t="s">
        <v>80</v>
      </c>
      <c r="C38" s="42"/>
      <c r="D38" s="83" t="str">
        <f>IF(Table142[[#This Row],[TOTAL BASE STOCK QUANTITY]] = "", "", IF(Table142[[#This Row],[TOTAL BASE STOCK QUANTITY]] &lt;1,"Out of Stock","Avaliable"))</f>
        <v>Avaliable</v>
      </c>
      <c r="E38" s="36"/>
      <c r="F38" s="36"/>
      <c r="G38" s="42"/>
      <c r="H38" s="91"/>
      <c r="I38" s="98">
        <v>0.67</v>
      </c>
      <c r="J38" s="117"/>
      <c r="K38" s="108">
        <f>IF((Table142[[#This Row],[BASE CHINESE PRICE PER ITEM]]/$S$3)+Table142[[#This Row],[DELIVERY CHINESE TO CAMBODIA]]=0, "", (Table142[[#This Row],[BASE CHINESE PRICE PER ITEM]]/$S$3)+Table142[[#This Row],[DELIVERY CHINESE TO CAMBODIA]] )</f>
        <v>0.67</v>
      </c>
      <c r="L38" s="72">
        <f>IFERROR(IF(NOT(ISBLANK(Table142[[#This Row],[BASE PRICE PER ITEM2]])), Table142[[#This Row],[BASE PRICE PER ITEM2]] + $M$2, ""), "")</f>
        <v>3.67</v>
      </c>
      <c r="M38" s="111">
        <v>1.25</v>
      </c>
      <c r="N38" s="72">
        <f>IF(Table142[[#This Row],[SALE PRICE PER ITEM MAUAL]]&lt;&gt;"", Table142[[#This Row],[SALE PRICE PER ITEM MAUAL]], IF(Table142[[#This Row],[SALE PRICE PER ITEM]]&lt;&gt;"", Table142[[#This Row],[SALE PRICE PER ITEM]], ""))</f>
        <v>1.25</v>
      </c>
      <c r="O38" s="43">
        <v>1</v>
      </c>
      <c r="P38" s="43"/>
      <c r="Q38" s="43"/>
      <c r="R38" s="43"/>
      <c r="S38" s="43"/>
      <c r="T38" s="43"/>
      <c r="U38" s="43"/>
      <c r="V38" s="44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>1</v>
      </c>
      <c r="W38" s="39">
        <f>IFERROR(Table142[[#This Row],[BASE PRICE PER ITEM2]]*Table142[[#This Row],[TOTAL BASE STOCK QUANTITY]],"")</f>
        <v>0.67</v>
      </c>
      <c r="X38" s="39">
        <f>IFERROR(Table142[[#This Row],[LAST SALE PRICE PER ITEM]]*Table142[[#This Row],[TOTAL BASE STOCK QUANTITY]], "")</f>
        <v>1.25</v>
      </c>
      <c r="Y38" s="44" t="str">
        <f>IF(O38="", "", IFERROR(IF(AND(ISNUMBER(MATCH(Table142[[#This Row],[ITEM NO.]],#REF!,0)), COUNTIF(#REF!, "XS") &gt; 0), Table142[[#This Row],[BASE NORMAL]] - SUMIFS(#REF!,#REF!,Table142[[#This Row],[ITEM NO.]],#REF!,"XS"), Table142[[#This Row],[BASE NORMAL]]), "-"))</f>
        <v>-</v>
      </c>
      <c r="Z3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" s="40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>0</v>
      </c>
      <c r="AG38" s="39">
        <f>IFERROR(Table142[[#This Row],[SALE PRICE PER ITEM]]*Table142[[#This Row],[TOTAL REMAINING STOCK QUANTITY]],"")</f>
        <v>0</v>
      </c>
      <c r="AH38" s="41"/>
    </row>
    <row r="39" spans="2:34" ht="98.4" customHeight="1" thickBot="1" x14ac:dyDescent="0.3">
      <c r="B39" s="34" t="s">
        <v>81</v>
      </c>
      <c r="C39" s="42"/>
      <c r="D39" s="83" t="str">
        <f>IF(Table142[[#This Row],[TOTAL BASE STOCK QUANTITY]] = "", "", IF(Table142[[#This Row],[TOTAL BASE STOCK QUANTITY]] &lt;1,"Out of Stock","Avaliable"))</f>
        <v/>
      </c>
      <c r="E39" s="36"/>
      <c r="F39" s="36"/>
      <c r="G39" s="42"/>
      <c r="H39" s="91"/>
      <c r="I39" s="98"/>
      <c r="J39" s="117"/>
      <c r="K3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" s="72" t="str">
        <f>IFERROR(IF(NOT(ISBLANK(Table142[[#This Row],[BASE PRICE PER ITEM2]])), Table142[[#This Row],[BASE PRICE PER ITEM2]] + $M$2, ""), "")</f>
        <v/>
      </c>
      <c r="M39" s="111"/>
      <c r="N3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" s="43"/>
      <c r="P39" s="43"/>
      <c r="Q39" s="43"/>
      <c r="R39" s="43"/>
      <c r="S39" s="43"/>
      <c r="T39" s="43"/>
      <c r="U39" s="43"/>
      <c r="V3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" s="39" t="str">
        <f>IFERROR(Table142[[#This Row],[BASE PRICE PER ITEM2]]*Table142[[#This Row],[TOTAL BASE STOCK QUANTITY]],"")</f>
        <v/>
      </c>
      <c r="X39" s="39" t="str">
        <f>IFERROR(Table142[[#This Row],[LAST SALE PRICE PER ITEM]]*Table142[[#This Row],[TOTAL BASE STOCK QUANTITY]], "")</f>
        <v/>
      </c>
      <c r="Y39" s="44" t="str">
        <f>IF(O39="",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" s="39" t="str">
        <f>IFERROR(Table142[[#This Row],[SALE PRICE PER ITEM]]*Table142[[#This Row],[TOTAL REMAINING STOCK QUANTITY]],"")</f>
        <v/>
      </c>
      <c r="AH39" s="41"/>
    </row>
    <row r="40" spans="2:34" ht="98.4" customHeight="1" thickBot="1" x14ac:dyDescent="0.3">
      <c r="B40" s="34" t="s">
        <v>82</v>
      </c>
      <c r="C40" s="42"/>
      <c r="D40" s="83" t="str">
        <f>IF(Table142[[#This Row],[TOTAL BASE STOCK QUANTITY]] = "", "", IF(Table142[[#This Row],[TOTAL BASE STOCK QUANTITY]] &lt;1,"Out of Stock","Avaliable"))</f>
        <v/>
      </c>
      <c r="E40" s="36"/>
      <c r="F40" s="36"/>
      <c r="G40" s="42"/>
      <c r="H40" s="91"/>
      <c r="I40" s="98"/>
      <c r="J40" s="117"/>
      <c r="K4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" s="72" t="str">
        <f>IFERROR(IF(NOT(ISBLANK(Table142[[#This Row],[BASE PRICE PER ITEM2]])), Table142[[#This Row],[BASE PRICE PER ITEM2]] + $M$2, ""), "")</f>
        <v/>
      </c>
      <c r="M40" s="111"/>
      <c r="N4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" s="43"/>
      <c r="P40" s="43"/>
      <c r="Q40" s="43"/>
      <c r="R40" s="43"/>
      <c r="S40" s="43"/>
      <c r="T40" s="43"/>
      <c r="U40" s="43"/>
      <c r="V4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" s="39" t="str">
        <f>IFERROR(Table142[[#This Row],[BASE PRICE PER ITEM2]]*Table142[[#This Row],[TOTAL BASE STOCK QUANTITY]],"")</f>
        <v/>
      </c>
      <c r="X40" s="39" t="str">
        <f>IFERROR(Table142[[#This Row],[LAST SALE PRICE PER ITEM]]*Table142[[#This Row],[TOTAL BASE STOCK QUANTITY]], "")</f>
        <v/>
      </c>
      <c r="Y40" s="44" t="str">
        <f>IF(O40="",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" s="39" t="str">
        <f>IFERROR(Table142[[#This Row],[SALE PRICE PER ITEM]]*Table142[[#This Row],[TOTAL REMAINING STOCK QUANTITY]],"")</f>
        <v/>
      </c>
      <c r="AH40" s="41"/>
    </row>
    <row r="41" spans="2:34" ht="98.4" customHeight="1" thickBot="1" x14ac:dyDescent="0.3">
      <c r="B41" s="34" t="s">
        <v>83</v>
      </c>
      <c r="C41" s="42"/>
      <c r="D41" s="83" t="str">
        <f>IF(Table142[[#This Row],[TOTAL BASE STOCK QUANTITY]] = "", "", IF(Table142[[#This Row],[TOTAL BASE STOCK QUANTITY]] &lt;1,"Out of Stock","Avaliable"))</f>
        <v/>
      </c>
      <c r="E41" s="36"/>
      <c r="F41" s="36"/>
      <c r="G41" s="42"/>
      <c r="H41" s="91"/>
      <c r="I41" s="98"/>
      <c r="J41" s="117"/>
      <c r="K4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" s="72" t="str">
        <f>IFERROR(IF(NOT(ISBLANK(Table142[[#This Row],[BASE PRICE PER ITEM2]])), Table142[[#This Row],[BASE PRICE PER ITEM2]] + $M$2, ""), "")</f>
        <v/>
      </c>
      <c r="M41" s="111"/>
      <c r="N4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" s="43"/>
      <c r="P41" s="43"/>
      <c r="Q41" s="43"/>
      <c r="R41" s="43"/>
      <c r="S41" s="43"/>
      <c r="T41" s="43"/>
      <c r="U41" s="43"/>
      <c r="V4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" s="39" t="str">
        <f>IFERROR(Table142[[#This Row],[BASE PRICE PER ITEM2]]*Table142[[#This Row],[TOTAL BASE STOCK QUANTITY]],"")</f>
        <v/>
      </c>
      <c r="X41" s="39" t="str">
        <f>IFERROR(Table142[[#This Row],[LAST SALE PRICE PER ITEM]]*Table142[[#This Row],[TOTAL BASE STOCK QUANTITY]], "")</f>
        <v/>
      </c>
      <c r="Y41" s="44" t="str">
        <f>IF(O41="",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" s="39" t="str">
        <f>IFERROR(Table142[[#This Row],[SALE PRICE PER ITEM]]*Table142[[#This Row],[TOTAL REMAINING STOCK QUANTITY]],"")</f>
        <v/>
      </c>
      <c r="AH41" s="41"/>
    </row>
    <row r="42" spans="2:34" ht="98.4" customHeight="1" thickBot="1" x14ac:dyDescent="0.3">
      <c r="B42" s="34" t="s">
        <v>84</v>
      </c>
      <c r="C42" s="42"/>
      <c r="D42" s="83" t="str">
        <f>IF(Table142[[#This Row],[TOTAL BASE STOCK QUANTITY]] = "", "", IF(Table142[[#This Row],[TOTAL BASE STOCK QUANTITY]] &lt;1,"Out of Stock","Avaliable"))</f>
        <v/>
      </c>
      <c r="E42" s="36"/>
      <c r="F42" s="36"/>
      <c r="G42" s="42"/>
      <c r="H42" s="91"/>
      <c r="I42" s="98"/>
      <c r="J42" s="117"/>
      <c r="K4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" s="72" t="str">
        <f>IFERROR(IF(NOT(ISBLANK(Table142[[#This Row],[BASE PRICE PER ITEM2]])), Table142[[#This Row],[BASE PRICE PER ITEM2]] + $M$2, ""), "")</f>
        <v/>
      </c>
      <c r="M42" s="111"/>
      <c r="N4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" s="43"/>
      <c r="P42" s="43"/>
      <c r="Q42" s="43"/>
      <c r="R42" s="43"/>
      <c r="S42" s="43"/>
      <c r="T42" s="43"/>
      <c r="U42" s="43"/>
      <c r="V4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" s="39" t="str">
        <f>IFERROR(Table142[[#This Row],[BASE PRICE PER ITEM2]]*Table142[[#This Row],[TOTAL BASE STOCK QUANTITY]],"")</f>
        <v/>
      </c>
      <c r="X42" s="39" t="str">
        <f>IFERROR(Table142[[#This Row],[LAST SALE PRICE PER ITEM]]*Table142[[#This Row],[TOTAL BASE STOCK QUANTITY]], "")</f>
        <v/>
      </c>
      <c r="Y42" s="44" t="str">
        <f>IF(O42="",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" s="39" t="str">
        <f>IFERROR(Table142[[#This Row],[SALE PRICE PER ITEM]]*Table142[[#This Row],[TOTAL REMAINING STOCK QUANTITY]],"")</f>
        <v/>
      </c>
      <c r="AH42" s="41"/>
    </row>
    <row r="43" spans="2:34" ht="98.4" customHeight="1" thickBot="1" x14ac:dyDescent="0.3">
      <c r="B43" s="34" t="s">
        <v>85</v>
      </c>
      <c r="C43" s="42"/>
      <c r="D43" s="83" t="str">
        <f>IF(Table142[[#This Row],[TOTAL BASE STOCK QUANTITY]] = "", "", IF(Table142[[#This Row],[TOTAL BASE STOCK QUANTITY]] &lt;1,"Out of Stock","Avaliable"))</f>
        <v/>
      </c>
      <c r="E43" s="36"/>
      <c r="F43" s="36"/>
      <c r="G43" s="42"/>
      <c r="H43" s="91"/>
      <c r="I43" s="98"/>
      <c r="J43" s="117"/>
      <c r="K4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3" s="72" t="str">
        <f>IFERROR(IF(NOT(ISBLANK(Table142[[#This Row],[BASE PRICE PER ITEM2]])), Table142[[#This Row],[BASE PRICE PER ITEM2]] + $M$2, ""), "")</f>
        <v/>
      </c>
      <c r="M43" s="111"/>
      <c r="N4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3" s="43"/>
      <c r="P43" s="43"/>
      <c r="Q43" s="43"/>
      <c r="R43" s="43"/>
      <c r="S43" s="43"/>
      <c r="T43" s="43"/>
      <c r="U43" s="43"/>
      <c r="V4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3" s="39" t="str">
        <f>IFERROR(Table142[[#This Row],[BASE PRICE PER ITEM2]]*Table142[[#This Row],[TOTAL BASE STOCK QUANTITY]],"")</f>
        <v/>
      </c>
      <c r="X43" s="39" t="str">
        <f>IFERROR(Table142[[#This Row],[LAST SALE PRICE PER ITEM]]*Table142[[#This Row],[TOTAL BASE STOCK QUANTITY]], "")</f>
        <v/>
      </c>
      <c r="Y43" s="44" t="str">
        <f>IF(O43="",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3" s="39" t="str">
        <f>IFERROR(Table142[[#This Row],[SALE PRICE PER ITEM]]*Table142[[#This Row],[TOTAL REMAINING STOCK QUANTITY]],"")</f>
        <v/>
      </c>
      <c r="AH43" s="41"/>
    </row>
    <row r="44" spans="2:34" ht="98.4" customHeight="1" thickBot="1" x14ac:dyDescent="0.3">
      <c r="B44" s="34" t="s">
        <v>86</v>
      </c>
      <c r="C44" s="42"/>
      <c r="D44" s="83" t="str">
        <f>IF(Table142[[#This Row],[TOTAL BASE STOCK QUANTITY]] = "", "", IF(Table142[[#This Row],[TOTAL BASE STOCK QUANTITY]] &lt;1,"Out of Stock","Avaliable"))</f>
        <v/>
      </c>
      <c r="E44" s="36"/>
      <c r="F44" s="36"/>
      <c r="G44" s="42"/>
      <c r="H44" s="91"/>
      <c r="I44" s="98"/>
      <c r="J44" s="117"/>
      <c r="K4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4" s="72" t="str">
        <f>IFERROR(IF(NOT(ISBLANK(Table142[[#This Row],[BASE PRICE PER ITEM2]])), Table142[[#This Row],[BASE PRICE PER ITEM2]] + $M$2, ""), "")</f>
        <v/>
      </c>
      <c r="M44" s="111"/>
      <c r="N4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4" s="43"/>
      <c r="P44" s="43"/>
      <c r="Q44" s="43"/>
      <c r="R44" s="43"/>
      <c r="S44" s="43"/>
      <c r="T44" s="43"/>
      <c r="U44" s="43"/>
      <c r="V4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4" s="39" t="str">
        <f>IFERROR(Table142[[#This Row],[BASE PRICE PER ITEM2]]*Table142[[#This Row],[TOTAL BASE STOCK QUANTITY]],"")</f>
        <v/>
      </c>
      <c r="X44" s="39" t="str">
        <f>IFERROR(Table142[[#This Row],[LAST SALE PRICE PER ITEM]]*Table142[[#This Row],[TOTAL BASE STOCK QUANTITY]], "")</f>
        <v/>
      </c>
      <c r="Y44" s="44" t="str">
        <f>IF(O44="",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4" s="39" t="str">
        <f>IFERROR(Table142[[#This Row],[SALE PRICE PER ITEM]]*Table142[[#This Row],[TOTAL REMAINING STOCK QUANTITY]],"")</f>
        <v/>
      </c>
      <c r="AH44" s="41"/>
    </row>
    <row r="45" spans="2:34" ht="98.4" customHeight="1" thickBot="1" x14ac:dyDescent="0.3">
      <c r="B45" s="34" t="s">
        <v>87</v>
      </c>
      <c r="C45" s="42"/>
      <c r="D45" s="83" t="str">
        <f>IF(Table142[[#This Row],[TOTAL BASE STOCK QUANTITY]] = "", "", IF(Table142[[#This Row],[TOTAL BASE STOCK QUANTITY]] &lt;1,"Out of Stock","Avaliable"))</f>
        <v/>
      </c>
      <c r="E45" s="36"/>
      <c r="F45" s="36"/>
      <c r="G45" s="42"/>
      <c r="H45" s="91"/>
      <c r="I45" s="98"/>
      <c r="J45" s="117"/>
      <c r="K4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5" s="72" t="str">
        <f>IFERROR(IF(NOT(ISBLANK(Table142[[#This Row],[BASE PRICE PER ITEM2]])), Table142[[#This Row],[BASE PRICE PER ITEM2]] + $M$2, ""), "")</f>
        <v/>
      </c>
      <c r="M45" s="111"/>
      <c r="N4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5" s="43"/>
      <c r="P45" s="43"/>
      <c r="Q45" s="43"/>
      <c r="R45" s="43"/>
      <c r="S45" s="43"/>
      <c r="T45" s="43"/>
      <c r="U45" s="43"/>
      <c r="V4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5" s="39" t="str">
        <f>IFERROR(Table142[[#This Row],[BASE PRICE PER ITEM2]]*Table142[[#This Row],[TOTAL BASE STOCK QUANTITY]],"")</f>
        <v/>
      </c>
      <c r="X45" s="39" t="str">
        <f>IFERROR(Table142[[#This Row],[LAST SALE PRICE PER ITEM]]*Table142[[#This Row],[TOTAL BASE STOCK QUANTITY]], "")</f>
        <v/>
      </c>
      <c r="Y45" s="44" t="str">
        <f>IF(O45="",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5" s="39" t="str">
        <f>IFERROR(Table142[[#This Row],[SALE PRICE PER ITEM]]*Table142[[#This Row],[TOTAL REMAINING STOCK QUANTITY]],"")</f>
        <v/>
      </c>
      <c r="AH45" s="41"/>
    </row>
    <row r="46" spans="2:34" ht="98.4" customHeight="1" thickBot="1" x14ac:dyDescent="0.3">
      <c r="B46" s="34" t="s">
        <v>88</v>
      </c>
      <c r="C46" s="42"/>
      <c r="D46" s="83" t="str">
        <f>IF(Table142[[#This Row],[TOTAL BASE STOCK QUANTITY]] = "", "", IF(Table142[[#This Row],[TOTAL BASE STOCK QUANTITY]] &lt;1,"Out of Stock","Avaliable"))</f>
        <v/>
      </c>
      <c r="E46" s="36"/>
      <c r="F46" s="36"/>
      <c r="G46" s="42"/>
      <c r="H46" s="91"/>
      <c r="I46" s="98"/>
      <c r="J46" s="117"/>
      <c r="K4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6" s="72" t="str">
        <f>IFERROR(IF(NOT(ISBLANK(Table142[[#This Row],[BASE PRICE PER ITEM2]])), Table142[[#This Row],[BASE PRICE PER ITEM2]] + $M$2, ""), "")</f>
        <v/>
      </c>
      <c r="M46" s="111"/>
      <c r="N4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6" s="43"/>
      <c r="P46" s="43"/>
      <c r="Q46" s="43"/>
      <c r="R46" s="43"/>
      <c r="S46" s="43"/>
      <c r="T46" s="43"/>
      <c r="U46" s="43"/>
      <c r="V4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6" s="39" t="str">
        <f>IFERROR(Table142[[#This Row],[BASE PRICE PER ITEM2]]*Table142[[#This Row],[TOTAL BASE STOCK QUANTITY]],"")</f>
        <v/>
      </c>
      <c r="X46" s="39" t="str">
        <f>IFERROR(Table142[[#This Row],[LAST SALE PRICE PER ITEM]]*Table142[[#This Row],[TOTAL BASE STOCK QUANTITY]], "")</f>
        <v/>
      </c>
      <c r="Y46" s="44" t="str">
        <f>IF(O46="",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6" s="39" t="str">
        <f>IFERROR(Table142[[#This Row],[SALE PRICE PER ITEM]]*Table142[[#This Row],[TOTAL REMAINING STOCK QUANTITY]],"")</f>
        <v/>
      </c>
      <c r="AH46" s="41"/>
    </row>
    <row r="47" spans="2:34" ht="98.4" customHeight="1" thickBot="1" x14ac:dyDescent="0.3">
      <c r="B47" s="34" t="s">
        <v>89</v>
      </c>
      <c r="C47" s="42"/>
      <c r="D47" s="83" t="str">
        <f>IF(Table142[[#This Row],[TOTAL BASE STOCK QUANTITY]] = "", "", IF(Table142[[#This Row],[TOTAL BASE STOCK QUANTITY]] &lt;1,"Out of Stock","Avaliable"))</f>
        <v/>
      </c>
      <c r="E47" s="36"/>
      <c r="F47" s="36"/>
      <c r="G47" s="42"/>
      <c r="H47" s="91"/>
      <c r="I47" s="98"/>
      <c r="J47" s="117"/>
      <c r="K4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7" s="72" t="str">
        <f>IFERROR(IF(NOT(ISBLANK(Table142[[#This Row],[BASE PRICE PER ITEM2]])), Table142[[#This Row],[BASE PRICE PER ITEM2]] + $M$2, ""), "")</f>
        <v/>
      </c>
      <c r="M47" s="111"/>
      <c r="N4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7" s="43"/>
      <c r="P47" s="43"/>
      <c r="Q47" s="43"/>
      <c r="R47" s="43"/>
      <c r="S47" s="43"/>
      <c r="T47" s="43"/>
      <c r="U47" s="43"/>
      <c r="V4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7" s="39" t="str">
        <f>IFERROR(Table142[[#This Row],[BASE PRICE PER ITEM2]]*Table142[[#This Row],[TOTAL BASE STOCK QUANTITY]],"")</f>
        <v/>
      </c>
      <c r="X47" s="39" t="str">
        <f>IFERROR(Table142[[#This Row],[LAST SALE PRICE PER ITEM]]*Table142[[#This Row],[TOTAL BASE STOCK QUANTITY]], "")</f>
        <v/>
      </c>
      <c r="Y47" s="44" t="str">
        <f>IF(O47="",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7" s="39" t="str">
        <f>IFERROR(Table142[[#This Row],[SALE PRICE PER ITEM]]*Table142[[#This Row],[TOTAL REMAINING STOCK QUANTITY]],"")</f>
        <v/>
      </c>
      <c r="AH47" s="41"/>
    </row>
    <row r="48" spans="2:34" ht="98.4" customHeight="1" thickBot="1" x14ac:dyDescent="0.3">
      <c r="B48" s="34" t="s">
        <v>90</v>
      </c>
      <c r="C48" s="42"/>
      <c r="D48" s="83" t="str">
        <f>IF(Table142[[#This Row],[TOTAL BASE STOCK QUANTITY]] = "", "", IF(Table142[[#This Row],[TOTAL BASE STOCK QUANTITY]] &lt;1,"Out of Stock","Avaliable"))</f>
        <v/>
      </c>
      <c r="E48" s="36"/>
      <c r="F48" s="36"/>
      <c r="G48" s="42"/>
      <c r="H48" s="91"/>
      <c r="I48" s="98"/>
      <c r="J48" s="117"/>
      <c r="K4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8" s="72" t="str">
        <f>IFERROR(IF(NOT(ISBLANK(Table142[[#This Row],[BASE PRICE PER ITEM2]])), Table142[[#This Row],[BASE PRICE PER ITEM2]] + $M$2, ""), "")</f>
        <v/>
      </c>
      <c r="M48" s="111"/>
      <c r="N4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8" s="43"/>
      <c r="P48" s="43"/>
      <c r="Q48" s="43"/>
      <c r="R48" s="43"/>
      <c r="S48" s="43"/>
      <c r="T48" s="43"/>
      <c r="U48" s="43"/>
      <c r="V4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8" s="39" t="str">
        <f>IFERROR(Table142[[#This Row],[BASE PRICE PER ITEM2]]*Table142[[#This Row],[TOTAL BASE STOCK QUANTITY]],"")</f>
        <v/>
      </c>
      <c r="X48" s="39" t="str">
        <f>IFERROR(Table142[[#This Row],[LAST SALE PRICE PER ITEM]]*Table142[[#This Row],[TOTAL BASE STOCK QUANTITY]], "")</f>
        <v/>
      </c>
      <c r="Y48" s="44" t="str">
        <f>IF(O48="",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8" s="39" t="str">
        <f>IFERROR(Table142[[#This Row],[SALE PRICE PER ITEM]]*Table142[[#This Row],[TOTAL REMAINING STOCK QUANTITY]],"")</f>
        <v/>
      </c>
      <c r="AH48" s="41"/>
    </row>
    <row r="49" spans="2:34" ht="98.4" customHeight="1" thickBot="1" x14ac:dyDescent="0.3">
      <c r="B49" s="34" t="s">
        <v>91</v>
      </c>
      <c r="C49" s="42"/>
      <c r="D49" s="83" t="str">
        <f>IF(Table142[[#This Row],[TOTAL BASE STOCK QUANTITY]] = "", "", IF(Table142[[#This Row],[TOTAL BASE STOCK QUANTITY]] &lt;1,"Out of Stock","Avaliable"))</f>
        <v/>
      </c>
      <c r="E49" s="36"/>
      <c r="F49" s="36"/>
      <c r="G49" s="42"/>
      <c r="H49" s="91"/>
      <c r="I49" s="98"/>
      <c r="J49" s="117"/>
      <c r="K4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9" s="72" t="str">
        <f>IFERROR(IF(NOT(ISBLANK(Table142[[#This Row],[BASE PRICE PER ITEM2]])), Table142[[#This Row],[BASE PRICE PER ITEM2]] + $M$2, ""), "")</f>
        <v/>
      </c>
      <c r="M49" s="111"/>
      <c r="N4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9" s="43"/>
      <c r="P49" s="43"/>
      <c r="Q49" s="43"/>
      <c r="R49" s="43"/>
      <c r="S49" s="43"/>
      <c r="T49" s="43"/>
      <c r="U49" s="43"/>
      <c r="V4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9" s="39" t="str">
        <f>IFERROR(Table142[[#This Row],[BASE PRICE PER ITEM2]]*Table142[[#This Row],[TOTAL BASE STOCK QUANTITY]],"")</f>
        <v/>
      </c>
      <c r="X49" s="39" t="str">
        <f>IFERROR(Table142[[#This Row],[LAST SALE PRICE PER ITEM]]*Table142[[#This Row],[TOTAL BASE STOCK QUANTITY]], "")</f>
        <v/>
      </c>
      <c r="Y49" s="44" t="str">
        <f>IF(O49="",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9" s="39" t="str">
        <f>IFERROR(Table142[[#This Row],[SALE PRICE PER ITEM]]*Table142[[#This Row],[TOTAL REMAINING STOCK QUANTITY]],"")</f>
        <v/>
      </c>
      <c r="AH49" s="41"/>
    </row>
    <row r="50" spans="2:34" ht="18.600000000000001" thickBot="1" x14ac:dyDescent="0.3">
      <c r="B50" s="34" t="s">
        <v>92</v>
      </c>
      <c r="C50" s="42"/>
      <c r="D50" s="83" t="str">
        <f>IF(Table142[[#This Row],[TOTAL BASE STOCK QUANTITY]] = "", "", IF(Table142[[#This Row],[TOTAL BASE STOCK QUANTITY]] &lt;1,"Out of Stock","Avaliable"))</f>
        <v/>
      </c>
      <c r="E50" s="36"/>
      <c r="F50" s="36"/>
      <c r="G50" s="42"/>
      <c r="H50" s="91"/>
      <c r="I50" s="98"/>
      <c r="J50" s="117"/>
      <c r="K5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0" s="72" t="str">
        <f>IFERROR(IF(NOT(ISBLANK(Table142[[#This Row],[BASE PRICE PER ITEM2]])), Table142[[#This Row],[BASE PRICE PER ITEM2]] + $M$2, ""), "")</f>
        <v/>
      </c>
      <c r="M50" s="111"/>
      <c r="N5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0" s="43"/>
      <c r="P50" s="43"/>
      <c r="Q50" s="43"/>
      <c r="R50" s="43"/>
      <c r="S50" s="43"/>
      <c r="T50" s="43"/>
      <c r="U50" s="43"/>
      <c r="V5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0" s="39" t="str">
        <f>IFERROR(Table142[[#This Row],[BASE PRICE PER ITEM2]]*Table142[[#This Row],[TOTAL BASE STOCK QUANTITY]],"")</f>
        <v/>
      </c>
      <c r="X50" s="39" t="str">
        <f>IFERROR(Table142[[#This Row],[LAST SALE PRICE PER ITEM]]*Table142[[#This Row],[TOTAL BASE STOCK QUANTITY]], "")</f>
        <v/>
      </c>
      <c r="Y50" s="44" t="str">
        <f>IF(O50="",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0" s="39" t="str">
        <f>IFERROR(Table142[[#This Row],[SALE PRICE PER ITEM]]*Table142[[#This Row],[TOTAL REMAINING STOCK QUANTITY]],"")</f>
        <v/>
      </c>
      <c r="AH50" s="41"/>
    </row>
    <row r="51" spans="2:34" ht="18.600000000000001" thickBot="1" x14ac:dyDescent="0.3">
      <c r="B51" s="34" t="s">
        <v>93</v>
      </c>
      <c r="C51" s="42"/>
      <c r="D51" s="83" t="str">
        <f>IF(Table142[[#This Row],[TOTAL BASE STOCK QUANTITY]] = "", "", IF(Table142[[#This Row],[TOTAL BASE STOCK QUANTITY]] &lt;1,"Out of Stock","Avaliable"))</f>
        <v/>
      </c>
      <c r="E51" s="36"/>
      <c r="F51" s="36"/>
      <c r="G51" s="42"/>
      <c r="H51" s="91"/>
      <c r="I51" s="98"/>
      <c r="J51" s="117"/>
      <c r="K5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1" s="72" t="str">
        <f>IFERROR(IF(NOT(ISBLANK(Table142[[#This Row],[BASE PRICE PER ITEM2]])), Table142[[#This Row],[BASE PRICE PER ITEM2]] + $M$2, ""), "")</f>
        <v/>
      </c>
      <c r="M51" s="111"/>
      <c r="N5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1" s="43"/>
      <c r="P51" s="43"/>
      <c r="Q51" s="43"/>
      <c r="R51" s="43"/>
      <c r="S51" s="43"/>
      <c r="T51" s="43"/>
      <c r="U51" s="43"/>
      <c r="V5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1" s="39" t="str">
        <f>IFERROR(Table142[[#This Row],[BASE PRICE PER ITEM2]]*Table142[[#This Row],[TOTAL BASE STOCK QUANTITY]],"")</f>
        <v/>
      </c>
      <c r="X51" s="39" t="str">
        <f>IFERROR(Table142[[#This Row],[LAST SALE PRICE PER ITEM]]*Table142[[#This Row],[TOTAL BASE STOCK QUANTITY]], "")</f>
        <v/>
      </c>
      <c r="Y51" s="44" t="str">
        <f>IF(O51="",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1" s="39" t="str">
        <f>IFERROR(Table142[[#This Row],[SALE PRICE PER ITEM]]*Table142[[#This Row],[TOTAL REMAINING STOCK QUANTITY]],"")</f>
        <v/>
      </c>
      <c r="AH51" s="41"/>
    </row>
    <row r="52" spans="2:34" ht="18.600000000000001" thickBot="1" x14ac:dyDescent="0.3">
      <c r="B52" s="34" t="s">
        <v>94</v>
      </c>
      <c r="C52" s="42"/>
      <c r="D52" s="83" t="str">
        <f>IF(Table142[[#This Row],[TOTAL BASE STOCK QUANTITY]] = "", "", IF(Table142[[#This Row],[TOTAL BASE STOCK QUANTITY]] &lt;1,"Out of Stock","Avaliable"))</f>
        <v/>
      </c>
      <c r="E52" s="36"/>
      <c r="F52" s="36"/>
      <c r="G52" s="42"/>
      <c r="H52" s="91"/>
      <c r="I52" s="98"/>
      <c r="J52" s="117"/>
      <c r="K5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2" s="72" t="str">
        <f>IFERROR(IF(NOT(ISBLANK(Table142[[#This Row],[BASE PRICE PER ITEM2]])), Table142[[#This Row],[BASE PRICE PER ITEM2]] + $M$2, ""), "")</f>
        <v/>
      </c>
      <c r="M52" s="111"/>
      <c r="N5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2" s="43"/>
      <c r="P52" s="43"/>
      <c r="Q52" s="43"/>
      <c r="R52" s="43"/>
      <c r="S52" s="43"/>
      <c r="T52" s="43"/>
      <c r="U52" s="43"/>
      <c r="V5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2" s="39" t="str">
        <f>IFERROR(Table142[[#This Row],[BASE PRICE PER ITEM2]]*Table142[[#This Row],[TOTAL BASE STOCK QUANTITY]],"")</f>
        <v/>
      </c>
      <c r="X52" s="39" t="str">
        <f>IFERROR(Table142[[#This Row],[LAST SALE PRICE PER ITEM]]*Table142[[#This Row],[TOTAL BASE STOCK QUANTITY]], "")</f>
        <v/>
      </c>
      <c r="Y52" s="44" t="str">
        <f>IF(O52="",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2" s="39" t="str">
        <f>IFERROR(Table142[[#This Row],[SALE PRICE PER ITEM]]*Table142[[#This Row],[TOTAL REMAINING STOCK QUANTITY]],"")</f>
        <v/>
      </c>
      <c r="AH52" s="41"/>
    </row>
    <row r="53" spans="2:34" ht="18.600000000000001" thickBot="1" x14ac:dyDescent="0.3">
      <c r="B53" s="34" t="s">
        <v>95</v>
      </c>
      <c r="C53" s="42"/>
      <c r="D53" s="83" t="str">
        <f>IF(Table142[[#This Row],[TOTAL BASE STOCK QUANTITY]] = "", "", IF(Table142[[#This Row],[TOTAL BASE STOCK QUANTITY]] &lt;1,"Out of Stock","Avaliable"))</f>
        <v/>
      </c>
      <c r="E53" s="36"/>
      <c r="F53" s="36"/>
      <c r="G53" s="42"/>
      <c r="H53" s="91"/>
      <c r="I53" s="98"/>
      <c r="J53" s="117"/>
      <c r="K5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3" s="72" t="str">
        <f>IFERROR(IF(NOT(ISBLANK(Table142[[#This Row],[BASE PRICE PER ITEM2]])), Table142[[#This Row],[BASE PRICE PER ITEM2]] + $M$2, ""), "")</f>
        <v/>
      </c>
      <c r="M53" s="111"/>
      <c r="N5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3" s="43"/>
      <c r="P53" s="43"/>
      <c r="Q53" s="43"/>
      <c r="R53" s="43"/>
      <c r="S53" s="43"/>
      <c r="T53" s="43"/>
      <c r="U53" s="43"/>
      <c r="V5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3" s="39" t="str">
        <f>IFERROR(Table142[[#This Row],[BASE PRICE PER ITEM2]]*Table142[[#This Row],[TOTAL BASE STOCK QUANTITY]],"")</f>
        <v/>
      </c>
      <c r="X53" s="39" t="str">
        <f>IFERROR(Table142[[#This Row],[LAST SALE PRICE PER ITEM]]*Table142[[#This Row],[TOTAL BASE STOCK QUANTITY]], "")</f>
        <v/>
      </c>
      <c r="Y53" s="44" t="str">
        <f>IF(O53="",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3" s="39" t="str">
        <f>IFERROR(Table142[[#This Row],[SALE PRICE PER ITEM]]*Table142[[#This Row],[TOTAL REMAINING STOCK QUANTITY]],"")</f>
        <v/>
      </c>
      <c r="AH53" s="41"/>
    </row>
    <row r="54" spans="2:34" ht="18.600000000000001" thickBot="1" x14ac:dyDescent="0.3">
      <c r="B54" s="34" t="s">
        <v>96</v>
      </c>
      <c r="C54" s="42"/>
      <c r="D54" s="83" t="str">
        <f>IF(Table142[[#This Row],[TOTAL BASE STOCK QUANTITY]] = "", "", IF(Table142[[#This Row],[TOTAL BASE STOCK QUANTITY]] &lt;1,"Out of Stock","Avaliable"))</f>
        <v/>
      </c>
      <c r="E54" s="36"/>
      <c r="F54" s="36"/>
      <c r="G54" s="42"/>
      <c r="H54" s="91"/>
      <c r="I54" s="98"/>
      <c r="J54" s="117"/>
      <c r="K5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4" s="72" t="str">
        <f>IFERROR(IF(NOT(ISBLANK(Table142[[#This Row],[BASE PRICE PER ITEM2]])), Table142[[#This Row],[BASE PRICE PER ITEM2]] + $M$2, ""), "")</f>
        <v/>
      </c>
      <c r="M54" s="111"/>
      <c r="N5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4" s="43"/>
      <c r="P54" s="43"/>
      <c r="Q54" s="43"/>
      <c r="R54" s="43"/>
      <c r="S54" s="43"/>
      <c r="T54" s="43"/>
      <c r="U54" s="43"/>
      <c r="V5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4" s="39" t="str">
        <f>IFERROR(Table142[[#This Row],[BASE PRICE PER ITEM2]]*Table142[[#This Row],[TOTAL BASE STOCK QUANTITY]],"")</f>
        <v/>
      </c>
      <c r="X54" s="39" t="str">
        <f>IFERROR(Table142[[#This Row],[LAST SALE PRICE PER ITEM]]*Table142[[#This Row],[TOTAL BASE STOCK QUANTITY]], "")</f>
        <v/>
      </c>
      <c r="Y54" s="44" t="str">
        <f>IF(O54="",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4" s="39" t="str">
        <f>IFERROR(Table142[[#This Row],[SALE PRICE PER ITEM]]*Table142[[#This Row],[TOTAL REMAINING STOCK QUANTITY]],"")</f>
        <v/>
      </c>
      <c r="AH54" s="41"/>
    </row>
    <row r="55" spans="2:34" ht="18.600000000000001" thickBot="1" x14ac:dyDescent="0.3">
      <c r="B55" s="34" t="s">
        <v>97</v>
      </c>
      <c r="C55" s="42"/>
      <c r="D55" s="83" t="str">
        <f>IF(Table142[[#This Row],[TOTAL BASE STOCK QUANTITY]] = "", "", IF(Table142[[#This Row],[TOTAL BASE STOCK QUANTITY]] &lt;1,"Out of Stock","Avaliable"))</f>
        <v/>
      </c>
      <c r="E55" s="36"/>
      <c r="F55" s="36"/>
      <c r="G55" s="42"/>
      <c r="H55" s="91"/>
      <c r="I55" s="98"/>
      <c r="J55" s="117"/>
      <c r="K5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5" s="72" t="str">
        <f>IFERROR(IF(NOT(ISBLANK(Table142[[#This Row],[BASE PRICE PER ITEM2]])), Table142[[#This Row],[BASE PRICE PER ITEM2]] + $M$2, ""), "")</f>
        <v/>
      </c>
      <c r="M55" s="111"/>
      <c r="N5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5" s="43"/>
      <c r="P55" s="43"/>
      <c r="Q55" s="43"/>
      <c r="R55" s="43"/>
      <c r="S55" s="43"/>
      <c r="T55" s="43"/>
      <c r="U55" s="43"/>
      <c r="V5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5" s="39" t="str">
        <f>IFERROR(Table142[[#This Row],[BASE PRICE PER ITEM2]]*Table142[[#This Row],[TOTAL BASE STOCK QUANTITY]],"")</f>
        <v/>
      </c>
      <c r="X55" s="39" t="str">
        <f>IFERROR(Table142[[#This Row],[LAST SALE PRICE PER ITEM]]*Table142[[#This Row],[TOTAL BASE STOCK QUANTITY]], "")</f>
        <v/>
      </c>
      <c r="Y55" s="44" t="str">
        <f>IF(O55="",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5" s="39" t="str">
        <f>IFERROR(Table142[[#This Row],[SALE PRICE PER ITEM]]*Table142[[#This Row],[TOTAL REMAINING STOCK QUANTITY]],"")</f>
        <v/>
      </c>
      <c r="AH55" s="41"/>
    </row>
    <row r="56" spans="2:34" ht="18.600000000000001" thickBot="1" x14ac:dyDescent="0.3">
      <c r="B56" s="34" t="s">
        <v>98</v>
      </c>
      <c r="C56" s="42"/>
      <c r="D56" s="83" t="str">
        <f>IF(Table142[[#This Row],[TOTAL BASE STOCK QUANTITY]] = "", "", IF(Table142[[#This Row],[TOTAL BASE STOCK QUANTITY]] &lt;1,"Out of Stock","Avaliable"))</f>
        <v/>
      </c>
      <c r="E56" s="36"/>
      <c r="F56" s="36"/>
      <c r="G56" s="42"/>
      <c r="H56" s="91"/>
      <c r="I56" s="98"/>
      <c r="J56" s="117"/>
      <c r="K5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6" s="72" t="str">
        <f>IFERROR(IF(NOT(ISBLANK(Table142[[#This Row],[BASE PRICE PER ITEM2]])), Table142[[#This Row],[BASE PRICE PER ITEM2]] + $M$2, ""), "")</f>
        <v/>
      </c>
      <c r="M56" s="111"/>
      <c r="N5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6" s="43"/>
      <c r="P56" s="43"/>
      <c r="Q56" s="43"/>
      <c r="R56" s="43"/>
      <c r="S56" s="43"/>
      <c r="T56" s="43"/>
      <c r="U56" s="43"/>
      <c r="V5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6" s="39" t="str">
        <f>IFERROR(Table142[[#This Row],[BASE PRICE PER ITEM2]]*Table142[[#This Row],[TOTAL BASE STOCK QUANTITY]],"")</f>
        <v/>
      </c>
      <c r="X56" s="39" t="str">
        <f>IFERROR(Table142[[#This Row],[LAST SALE PRICE PER ITEM]]*Table142[[#This Row],[TOTAL BASE STOCK QUANTITY]], "")</f>
        <v/>
      </c>
      <c r="Y56" s="44" t="str">
        <f>IF(O56="",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6" s="39" t="str">
        <f>IFERROR(Table142[[#This Row],[SALE PRICE PER ITEM]]*Table142[[#This Row],[TOTAL REMAINING STOCK QUANTITY]],"")</f>
        <v/>
      </c>
      <c r="AH56" s="41"/>
    </row>
    <row r="57" spans="2:34" ht="18.600000000000001" thickBot="1" x14ac:dyDescent="0.3">
      <c r="B57" s="34" t="s">
        <v>99</v>
      </c>
      <c r="C57" s="42"/>
      <c r="D57" s="83" t="str">
        <f>IF(Table142[[#This Row],[TOTAL BASE STOCK QUANTITY]] = "", "", IF(Table142[[#This Row],[TOTAL BASE STOCK QUANTITY]] &lt;1,"Out of Stock","Avaliable"))</f>
        <v/>
      </c>
      <c r="E57" s="36"/>
      <c r="F57" s="36"/>
      <c r="G57" s="42"/>
      <c r="H57" s="91"/>
      <c r="I57" s="98"/>
      <c r="J57" s="117"/>
      <c r="K5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7" s="72" t="str">
        <f>IFERROR(IF(NOT(ISBLANK(Table142[[#This Row],[BASE PRICE PER ITEM2]])), Table142[[#This Row],[BASE PRICE PER ITEM2]] + $M$2, ""), "")</f>
        <v/>
      </c>
      <c r="M57" s="111"/>
      <c r="N5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7" s="43"/>
      <c r="P57" s="43"/>
      <c r="Q57" s="43"/>
      <c r="R57" s="43"/>
      <c r="S57" s="43"/>
      <c r="T57" s="43"/>
      <c r="U57" s="43"/>
      <c r="V5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7" s="39" t="str">
        <f>IFERROR(Table142[[#This Row],[BASE PRICE PER ITEM2]]*Table142[[#This Row],[TOTAL BASE STOCK QUANTITY]],"")</f>
        <v/>
      </c>
      <c r="X57" s="39" t="str">
        <f>IFERROR(Table142[[#This Row],[LAST SALE PRICE PER ITEM]]*Table142[[#This Row],[TOTAL BASE STOCK QUANTITY]], "")</f>
        <v/>
      </c>
      <c r="Y57" s="44" t="str">
        <f>IF(O57="",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7" s="39" t="str">
        <f>IFERROR(Table142[[#This Row],[SALE PRICE PER ITEM]]*Table142[[#This Row],[TOTAL REMAINING STOCK QUANTITY]],"")</f>
        <v/>
      </c>
      <c r="AH57" s="41"/>
    </row>
    <row r="58" spans="2:34" ht="18.600000000000001" thickBot="1" x14ac:dyDescent="0.3">
      <c r="B58" s="34" t="s">
        <v>100</v>
      </c>
      <c r="C58" s="42"/>
      <c r="D58" s="83" t="str">
        <f>IF(Table142[[#This Row],[TOTAL BASE STOCK QUANTITY]] = "", "", IF(Table142[[#This Row],[TOTAL BASE STOCK QUANTITY]] &lt;1,"Out of Stock","Avaliable"))</f>
        <v/>
      </c>
      <c r="E58" s="36"/>
      <c r="F58" s="36"/>
      <c r="G58" s="42"/>
      <c r="H58" s="91"/>
      <c r="I58" s="98"/>
      <c r="J58" s="117"/>
      <c r="K5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8" s="72" t="str">
        <f>IFERROR(IF(NOT(ISBLANK(Table142[[#This Row],[BASE PRICE PER ITEM2]])), Table142[[#This Row],[BASE PRICE PER ITEM2]] + $M$2, ""), "")</f>
        <v/>
      </c>
      <c r="M58" s="111"/>
      <c r="N5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8" s="43"/>
      <c r="P58" s="43"/>
      <c r="Q58" s="43"/>
      <c r="R58" s="43"/>
      <c r="S58" s="43"/>
      <c r="T58" s="43"/>
      <c r="U58" s="43"/>
      <c r="V5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8" s="39" t="str">
        <f>IFERROR(Table142[[#This Row],[BASE PRICE PER ITEM2]]*Table142[[#This Row],[TOTAL BASE STOCK QUANTITY]],"")</f>
        <v/>
      </c>
      <c r="X58" s="39" t="str">
        <f>IFERROR(Table142[[#This Row],[LAST SALE PRICE PER ITEM]]*Table142[[#This Row],[TOTAL BASE STOCK QUANTITY]], "")</f>
        <v/>
      </c>
      <c r="Y58" s="44" t="str">
        <f>IF(O58="",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8" s="39" t="str">
        <f>IFERROR(Table142[[#This Row],[SALE PRICE PER ITEM]]*Table142[[#This Row],[TOTAL REMAINING STOCK QUANTITY]],"")</f>
        <v/>
      </c>
      <c r="AH58" s="41"/>
    </row>
    <row r="59" spans="2:34" ht="18.600000000000001" thickBot="1" x14ac:dyDescent="0.3">
      <c r="B59" s="34" t="s">
        <v>101</v>
      </c>
      <c r="C59" s="42"/>
      <c r="D59" s="83" t="str">
        <f>IF(Table142[[#This Row],[TOTAL BASE STOCK QUANTITY]] = "", "", IF(Table142[[#This Row],[TOTAL BASE STOCK QUANTITY]] &lt;1,"Out of Stock","Avaliable"))</f>
        <v/>
      </c>
      <c r="E59" s="36"/>
      <c r="F59" s="36"/>
      <c r="G59" s="42"/>
      <c r="H59" s="91"/>
      <c r="I59" s="98"/>
      <c r="J59" s="117"/>
      <c r="K5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59" s="72" t="str">
        <f>IFERROR(IF(NOT(ISBLANK(Table142[[#This Row],[BASE PRICE PER ITEM2]])), Table142[[#This Row],[BASE PRICE PER ITEM2]] + $M$2, ""), "")</f>
        <v/>
      </c>
      <c r="M59" s="111"/>
      <c r="N5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59" s="43"/>
      <c r="P59" s="43"/>
      <c r="Q59" s="43"/>
      <c r="R59" s="43"/>
      <c r="S59" s="43"/>
      <c r="T59" s="43"/>
      <c r="U59" s="43"/>
      <c r="V5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59" s="39" t="str">
        <f>IFERROR(Table142[[#This Row],[BASE PRICE PER ITEM2]]*Table142[[#This Row],[TOTAL BASE STOCK QUANTITY]],"")</f>
        <v/>
      </c>
      <c r="X59" s="39" t="str">
        <f>IFERROR(Table142[[#This Row],[LAST SALE PRICE PER ITEM]]*Table142[[#This Row],[TOTAL BASE STOCK QUANTITY]], "")</f>
        <v/>
      </c>
      <c r="Y59" s="44" t="str">
        <f>IF(O59="",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5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5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5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5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5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5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5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59" s="39" t="str">
        <f>IFERROR(Table142[[#This Row],[SALE PRICE PER ITEM]]*Table142[[#This Row],[TOTAL REMAINING STOCK QUANTITY]],"")</f>
        <v/>
      </c>
      <c r="AH59" s="41"/>
    </row>
    <row r="60" spans="2:34" ht="18.600000000000001" thickBot="1" x14ac:dyDescent="0.3">
      <c r="B60" s="34" t="s">
        <v>102</v>
      </c>
      <c r="C60" s="42"/>
      <c r="D60" s="83" t="str">
        <f>IF(Table142[[#This Row],[TOTAL BASE STOCK QUANTITY]] = "", "", IF(Table142[[#This Row],[TOTAL BASE STOCK QUANTITY]] &lt;1,"Out of Stock","Avaliable"))</f>
        <v/>
      </c>
      <c r="E60" s="36"/>
      <c r="F60" s="36"/>
      <c r="G60" s="42"/>
      <c r="H60" s="91"/>
      <c r="I60" s="98"/>
      <c r="J60" s="117"/>
      <c r="K6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0" s="72" t="str">
        <f>IFERROR(IF(NOT(ISBLANK(Table142[[#This Row],[BASE PRICE PER ITEM2]])), Table142[[#This Row],[BASE PRICE PER ITEM2]] + $M$2, ""), "")</f>
        <v/>
      </c>
      <c r="M60" s="111"/>
      <c r="N6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0" s="43"/>
      <c r="P60" s="43"/>
      <c r="Q60" s="43"/>
      <c r="R60" s="43"/>
      <c r="S60" s="43"/>
      <c r="T60" s="43"/>
      <c r="U60" s="43"/>
      <c r="V6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0" s="39" t="str">
        <f>IFERROR(Table142[[#This Row],[BASE PRICE PER ITEM2]]*Table142[[#This Row],[TOTAL BASE STOCK QUANTITY]],"")</f>
        <v/>
      </c>
      <c r="X60" s="39" t="str">
        <f>IFERROR(Table142[[#This Row],[LAST SALE PRICE PER ITEM]]*Table142[[#This Row],[TOTAL BASE STOCK QUANTITY]], "")</f>
        <v/>
      </c>
      <c r="Y60" s="44" t="str">
        <f>IF(O60="",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0" s="39" t="str">
        <f>IFERROR(Table142[[#This Row],[SALE PRICE PER ITEM]]*Table142[[#This Row],[TOTAL REMAINING STOCK QUANTITY]],"")</f>
        <v/>
      </c>
      <c r="AH60" s="41"/>
    </row>
    <row r="61" spans="2:34" ht="18.600000000000001" thickBot="1" x14ac:dyDescent="0.3">
      <c r="B61" s="34" t="s">
        <v>103</v>
      </c>
      <c r="C61" s="42"/>
      <c r="D61" s="83" t="str">
        <f>IF(Table142[[#This Row],[TOTAL BASE STOCK QUANTITY]] = "", "", IF(Table142[[#This Row],[TOTAL BASE STOCK QUANTITY]] &lt;1,"Out of Stock","Avaliable"))</f>
        <v/>
      </c>
      <c r="E61" s="36"/>
      <c r="F61" s="36"/>
      <c r="G61" s="42"/>
      <c r="H61" s="91"/>
      <c r="I61" s="98"/>
      <c r="J61" s="117"/>
      <c r="K6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1" s="72" t="str">
        <f>IFERROR(IF(NOT(ISBLANK(Table142[[#This Row],[BASE PRICE PER ITEM2]])), Table142[[#This Row],[BASE PRICE PER ITEM2]] + $M$2, ""), "")</f>
        <v/>
      </c>
      <c r="M61" s="111"/>
      <c r="N6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1" s="43"/>
      <c r="P61" s="43"/>
      <c r="Q61" s="43"/>
      <c r="R61" s="43"/>
      <c r="S61" s="43"/>
      <c r="T61" s="43"/>
      <c r="U61" s="43"/>
      <c r="V6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1" s="39" t="str">
        <f>IFERROR(Table142[[#This Row],[BASE PRICE PER ITEM2]]*Table142[[#This Row],[TOTAL BASE STOCK QUANTITY]],"")</f>
        <v/>
      </c>
      <c r="X61" s="39" t="str">
        <f>IFERROR(Table142[[#This Row],[LAST SALE PRICE PER ITEM]]*Table142[[#This Row],[TOTAL BASE STOCK QUANTITY]], "")</f>
        <v/>
      </c>
      <c r="Y61" s="44" t="str">
        <f>IF(O61="",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1" s="39" t="str">
        <f>IFERROR(Table142[[#This Row],[SALE PRICE PER ITEM]]*Table142[[#This Row],[TOTAL REMAINING STOCK QUANTITY]],"")</f>
        <v/>
      </c>
      <c r="AH61" s="41"/>
    </row>
    <row r="62" spans="2:34" ht="18.600000000000001" thickBot="1" x14ac:dyDescent="0.3">
      <c r="B62" s="34" t="s">
        <v>104</v>
      </c>
      <c r="C62" s="42"/>
      <c r="D62" s="83" t="str">
        <f>IF(Table142[[#This Row],[TOTAL BASE STOCK QUANTITY]] = "", "", IF(Table142[[#This Row],[TOTAL BASE STOCK QUANTITY]] &lt;1,"Out of Stock","Avaliable"))</f>
        <v/>
      </c>
      <c r="E62" s="36"/>
      <c r="F62" s="36"/>
      <c r="G62" s="42"/>
      <c r="H62" s="91"/>
      <c r="I62" s="98"/>
      <c r="J62" s="117"/>
      <c r="K6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2" s="72" t="str">
        <f>IFERROR(IF(NOT(ISBLANK(Table142[[#This Row],[BASE PRICE PER ITEM2]])), Table142[[#This Row],[BASE PRICE PER ITEM2]] + $M$2, ""), "")</f>
        <v/>
      </c>
      <c r="M62" s="111"/>
      <c r="N6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2" s="43"/>
      <c r="P62" s="43"/>
      <c r="Q62" s="43"/>
      <c r="R62" s="43"/>
      <c r="S62" s="43"/>
      <c r="T62" s="43"/>
      <c r="U62" s="43"/>
      <c r="V6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2" s="39" t="str">
        <f>IFERROR(Table142[[#This Row],[BASE PRICE PER ITEM2]]*Table142[[#This Row],[TOTAL BASE STOCK QUANTITY]],"")</f>
        <v/>
      </c>
      <c r="X62" s="39" t="str">
        <f>IFERROR(Table142[[#This Row],[LAST SALE PRICE PER ITEM]]*Table142[[#This Row],[TOTAL BASE STOCK QUANTITY]], "")</f>
        <v/>
      </c>
      <c r="Y62" s="44" t="str">
        <f>IF(O62="",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2" s="39" t="str">
        <f>IFERROR(Table142[[#This Row],[SALE PRICE PER ITEM]]*Table142[[#This Row],[TOTAL REMAINING STOCK QUANTITY]],"")</f>
        <v/>
      </c>
      <c r="AH62" s="41"/>
    </row>
    <row r="63" spans="2:34" ht="18.600000000000001" thickBot="1" x14ac:dyDescent="0.3">
      <c r="B63" s="34" t="s">
        <v>105</v>
      </c>
      <c r="C63" s="42"/>
      <c r="D63" s="83" t="str">
        <f>IF(Table142[[#This Row],[TOTAL BASE STOCK QUANTITY]] = "", "", IF(Table142[[#This Row],[TOTAL BASE STOCK QUANTITY]] &lt;1,"Out of Stock","Avaliable"))</f>
        <v/>
      </c>
      <c r="E63" s="36"/>
      <c r="F63" s="36"/>
      <c r="G63" s="42"/>
      <c r="H63" s="91"/>
      <c r="I63" s="98"/>
      <c r="J63" s="117"/>
      <c r="K6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3" s="72" t="str">
        <f>IFERROR(IF(NOT(ISBLANK(Table142[[#This Row],[BASE PRICE PER ITEM2]])), Table142[[#This Row],[BASE PRICE PER ITEM2]] + $M$2, ""), "")</f>
        <v/>
      </c>
      <c r="M63" s="111"/>
      <c r="N6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3" s="43"/>
      <c r="P63" s="43"/>
      <c r="Q63" s="43"/>
      <c r="R63" s="43"/>
      <c r="S63" s="43"/>
      <c r="T63" s="43"/>
      <c r="U63" s="43"/>
      <c r="V6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3" s="39" t="str">
        <f>IFERROR(Table142[[#This Row],[BASE PRICE PER ITEM2]]*Table142[[#This Row],[TOTAL BASE STOCK QUANTITY]],"")</f>
        <v/>
      </c>
      <c r="X63" s="39" t="str">
        <f>IFERROR(Table142[[#This Row],[LAST SALE PRICE PER ITEM]]*Table142[[#This Row],[TOTAL BASE STOCK QUANTITY]], "")</f>
        <v/>
      </c>
      <c r="Y63" s="44" t="str">
        <f>IF(O63="",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3" s="39" t="str">
        <f>IFERROR(Table142[[#This Row],[SALE PRICE PER ITEM]]*Table142[[#This Row],[TOTAL REMAINING STOCK QUANTITY]],"")</f>
        <v/>
      </c>
      <c r="AH63" s="41"/>
    </row>
    <row r="64" spans="2:34" ht="18.600000000000001" thickBot="1" x14ac:dyDescent="0.3">
      <c r="B64" s="34" t="s">
        <v>106</v>
      </c>
      <c r="C64" s="42"/>
      <c r="D64" s="83" t="str">
        <f>IF(Table142[[#This Row],[TOTAL BASE STOCK QUANTITY]] = "", "", IF(Table142[[#This Row],[TOTAL BASE STOCK QUANTITY]] &lt;1,"Out of Stock","Avaliable"))</f>
        <v/>
      </c>
      <c r="E64" s="36"/>
      <c r="F64" s="36"/>
      <c r="G64" s="42"/>
      <c r="H64" s="91"/>
      <c r="I64" s="98"/>
      <c r="J64" s="117"/>
      <c r="K6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4" s="72" t="str">
        <f>IFERROR(IF(NOT(ISBLANK(Table142[[#This Row],[BASE PRICE PER ITEM2]])), Table142[[#This Row],[BASE PRICE PER ITEM2]] + $M$2, ""), "")</f>
        <v/>
      </c>
      <c r="M64" s="111"/>
      <c r="N6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4" s="43"/>
      <c r="P64" s="43"/>
      <c r="Q64" s="43"/>
      <c r="R64" s="43"/>
      <c r="S64" s="43"/>
      <c r="T64" s="43"/>
      <c r="U64" s="43"/>
      <c r="V6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4" s="39" t="str">
        <f>IFERROR(Table142[[#This Row],[BASE PRICE PER ITEM2]]*Table142[[#This Row],[TOTAL BASE STOCK QUANTITY]],"")</f>
        <v/>
      </c>
      <c r="X64" s="39" t="str">
        <f>IFERROR(Table142[[#This Row],[LAST SALE PRICE PER ITEM]]*Table142[[#This Row],[TOTAL BASE STOCK QUANTITY]], "")</f>
        <v/>
      </c>
      <c r="Y64" s="44" t="str">
        <f>IF(O64="",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4" s="39" t="str">
        <f>IFERROR(Table142[[#This Row],[SALE PRICE PER ITEM]]*Table142[[#This Row],[TOTAL REMAINING STOCK QUANTITY]],"")</f>
        <v/>
      </c>
      <c r="AH64" s="41"/>
    </row>
    <row r="65" spans="2:34" ht="18.600000000000001" thickBot="1" x14ac:dyDescent="0.3">
      <c r="B65" s="34" t="s">
        <v>107</v>
      </c>
      <c r="C65" s="42"/>
      <c r="D65" s="83" t="str">
        <f>IF(Table142[[#This Row],[TOTAL BASE STOCK QUANTITY]] = "", "", IF(Table142[[#This Row],[TOTAL BASE STOCK QUANTITY]] &lt;1,"Out of Stock","Avaliable"))</f>
        <v/>
      </c>
      <c r="E65" s="36"/>
      <c r="F65" s="36"/>
      <c r="G65" s="42"/>
      <c r="H65" s="91"/>
      <c r="I65" s="98"/>
      <c r="J65" s="117"/>
      <c r="K6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5" s="72" t="str">
        <f>IFERROR(IF(NOT(ISBLANK(Table142[[#This Row],[BASE PRICE PER ITEM2]])), Table142[[#This Row],[BASE PRICE PER ITEM2]] + $M$2, ""), "")</f>
        <v/>
      </c>
      <c r="M65" s="111"/>
      <c r="N6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5" s="43"/>
      <c r="P65" s="43"/>
      <c r="Q65" s="43"/>
      <c r="R65" s="43"/>
      <c r="S65" s="43"/>
      <c r="T65" s="43"/>
      <c r="U65" s="43"/>
      <c r="V6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5" s="39" t="str">
        <f>IFERROR(Table142[[#This Row],[BASE PRICE PER ITEM2]]*Table142[[#This Row],[TOTAL BASE STOCK QUANTITY]],"")</f>
        <v/>
      </c>
      <c r="X65" s="39" t="str">
        <f>IFERROR(Table142[[#This Row],[LAST SALE PRICE PER ITEM]]*Table142[[#This Row],[TOTAL BASE STOCK QUANTITY]], "")</f>
        <v/>
      </c>
      <c r="Y65" s="44" t="str">
        <f>IF(O65="",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5" s="39" t="str">
        <f>IFERROR(Table142[[#This Row],[SALE PRICE PER ITEM]]*Table142[[#This Row],[TOTAL REMAINING STOCK QUANTITY]],"")</f>
        <v/>
      </c>
      <c r="AH65" s="41"/>
    </row>
    <row r="66" spans="2:34" ht="18.600000000000001" thickBot="1" x14ac:dyDescent="0.3">
      <c r="B66" s="34" t="s">
        <v>108</v>
      </c>
      <c r="C66" s="42"/>
      <c r="D66" s="83" t="str">
        <f>IF(Table142[[#This Row],[TOTAL BASE STOCK QUANTITY]] = "", "", IF(Table142[[#This Row],[TOTAL BASE STOCK QUANTITY]] &lt;1,"Out of Stock","Avaliable"))</f>
        <v/>
      </c>
      <c r="E66" s="36"/>
      <c r="F66" s="36"/>
      <c r="G66" s="42"/>
      <c r="H66" s="91"/>
      <c r="I66" s="98"/>
      <c r="J66" s="117"/>
      <c r="K6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6" s="72" t="str">
        <f>IFERROR(IF(NOT(ISBLANK(Table142[[#This Row],[BASE PRICE PER ITEM2]])), Table142[[#This Row],[BASE PRICE PER ITEM2]] + $M$2, ""), "")</f>
        <v/>
      </c>
      <c r="M66" s="111"/>
      <c r="N6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6" s="43"/>
      <c r="P66" s="43"/>
      <c r="Q66" s="43"/>
      <c r="R66" s="43"/>
      <c r="S66" s="43"/>
      <c r="T66" s="43"/>
      <c r="U66" s="43"/>
      <c r="V6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6" s="39" t="str">
        <f>IFERROR(Table142[[#This Row],[BASE PRICE PER ITEM2]]*Table142[[#This Row],[TOTAL BASE STOCK QUANTITY]],"")</f>
        <v/>
      </c>
      <c r="X66" s="39" t="str">
        <f>IFERROR(Table142[[#This Row],[LAST SALE PRICE PER ITEM]]*Table142[[#This Row],[TOTAL BASE STOCK QUANTITY]], "")</f>
        <v/>
      </c>
      <c r="Y66" s="44" t="str">
        <f>IF(O66="",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6" s="39" t="str">
        <f>IFERROR(Table142[[#This Row],[SALE PRICE PER ITEM]]*Table142[[#This Row],[TOTAL REMAINING STOCK QUANTITY]],"")</f>
        <v/>
      </c>
      <c r="AH66" s="41"/>
    </row>
    <row r="67" spans="2:34" ht="18.600000000000001" thickBot="1" x14ac:dyDescent="0.3">
      <c r="B67" s="34" t="s">
        <v>109</v>
      </c>
      <c r="C67" s="42"/>
      <c r="D67" s="83" t="str">
        <f>IF(Table142[[#This Row],[TOTAL BASE STOCK QUANTITY]] = "", "", IF(Table142[[#This Row],[TOTAL BASE STOCK QUANTITY]] &lt;1,"Out of Stock","Avaliable"))</f>
        <v/>
      </c>
      <c r="E67" s="36"/>
      <c r="F67" s="36"/>
      <c r="G67" s="42"/>
      <c r="H67" s="91"/>
      <c r="I67" s="98"/>
      <c r="J67" s="117"/>
      <c r="K6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7" s="72" t="str">
        <f>IFERROR(IF(NOT(ISBLANK(Table142[[#This Row],[BASE PRICE PER ITEM2]])), Table142[[#This Row],[BASE PRICE PER ITEM2]] + $M$2, ""), "")</f>
        <v/>
      </c>
      <c r="M67" s="111"/>
      <c r="N6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7" s="43"/>
      <c r="P67" s="43"/>
      <c r="Q67" s="43"/>
      <c r="R67" s="43"/>
      <c r="S67" s="43"/>
      <c r="T67" s="43"/>
      <c r="U67" s="43"/>
      <c r="V6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7" s="39" t="str">
        <f>IFERROR(Table142[[#This Row],[BASE PRICE PER ITEM2]]*Table142[[#This Row],[TOTAL BASE STOCK QUANTITY]],"")</f>
        <v/>
      </c>
      <c r="X67" s="39" t="str">
        <f>IFERROR(Table142[[#This Row],[LAST SALE PRICE PER ITEM]]*Table142[[#This Row],[TOTAL BASE STOCK QUANTITY]], "")</f>
        <v/>
      </c>
      <c r="Y67" s="44" t="str">
        <f>IF(O67="",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7" s="39" t="str">
        <f>IFERROR(Table142[[#This Row],[SALE PRICE PER ITEM]]*Table142[[#This Row],[TOTAL REMAINING STOCK QUANTITY]],"")</f>
        <v/>
      </c>
      <c r="AH67" s="41"/>
    </row>
    <row r="68" spans="2:34" ht="18.600000000000001" thickBot="1" x14ac:dyDescent="0.3">
      <c r="B68" s="34" t="s">
        <v>110</v>
      </c>
      <c r="C68" s="42"/>
      <c r="D68" s="83" t="str">
        <f>IF(Table142[[#This Row],[TOTAL BASE STOCK QUANTITY]] = "", "", IF(Table142[[#This Row],[TOTAL BASE STOCK QUANTITY]] &lt;1,"Out of Stock","Avaliable"))</f>
        <v/>
      </c>
      <c r="E68" s="36"/>
      <c r="F68" s="36"/>
      <c r="G68" s="42"/>
      <c r="H68" s="91"/>
      <c r="I68" s="98"/>
      <c r="J68" s="117"/>
      <c r="K6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8" s="72" t="str">
        <f>IFERROR(IF(NOT(ISBLANK(Table142[[#This Row],[BASE PRICE PER ITEM2]])), Table142[[#This Row],[BASE PRICE PER ITEM2]] + $M$2, ""), "")</f>
        <v/>
      </c>
      <c r="M68" s="111"/>
      <c r="N6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8" s="43"/>
      <c r="P68" s="43"/>
      <c r="Q68" s="43"/>
      <c r="R68" s="43"/>
      <c r="S68" s="43"/>
      <c r="T68" s="43"/>
      <c r="U68" s="43"/>
      <c r="V6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8" s="39" t="str">
        <f>IFERROR(Table142[[#This Row],[BASE PRICE PER ITEM2]]*Table142[[#This Row],[TOTAL BASE STOCK QUANTITY]],"")</f>
        <v/>
      </c>
      <c r="X68" s="39" t="str">
        <f>IFERROR(Table142[[#This Row],[LAST SALE PRICE PER ITEM]]*Table142[[#This Row],[TOTAL BASE STOCK QUANTITY]], "")</f>
        <v/>
      </c>
      <c r="Y68" s="44" t="str">
        <f>IF(O68="",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8" s="39" t="str">
        <f>IFERROR(Table142[[#This Row],[SALE PRICE PER ITEM]]*Table142[[#This Row],[TOTAL REMAINING STOCK QUANTITY]],"")</f>
        <v/>
      </c>
      <c r="AH68" s="41"/>
    </row>
    <row r="69" spans="2:34" ht="18.600000000000001" thickBot="1" x14ac:dyDescent="0.3">
      <c r="B69" s="34" t="s">
        <v>111</v>
      </c>
      <c r="C69" s="42"/>
      <c r="D69" s="83" t="str">
        <f>IF(Table142[[#This Row],[TOTAL BASE STOCK QUANTITY]] = "", "", IF(Table142[[#This Row],[TOTAL BASE STOCK QUANTITY]] &lt;1,"Out of Stock","Avaliable"))</f>
        <v/>
      </c>
      <c r="E69" s="36"/>
      <c r="F69" s="36"/>
      <c r="G69" s="42"/>
      <c r="H69" s="91"/>
      <c r="I69" s="98"/>
      <c r="J69" s="117"/>
      <c r="K6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69" s="72" t="str">
        <f>IFERROR(IF(NOT(ISBLANK(Table142[[#This Row],[BASE PRICE PER ITEM2]])), Table142[[#This Row],[BASE PRICE PER ITEM2]] + $M$2, ""), "")</f>
        <v/>
      </c>
      <c r="M69" s="111"/>
      <c r="N6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69" s="43"/>
      <c r="P69" s="43"/>
      <c r="Q69" s="43"/>
      <c r="R69" s="43"/>
      <c r="S69" s="43"/>
      <c r="T69" s="43"/>
      <c r="U69" s="43"/>
      <c r="V6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69" s="39" t="str">
        <f>IFERROR(Table142[[#This Row],[BASE PRICE PER ITEM2]]*Table142[[#This Row],[TOTAL BASE STOCK QUANTITY]],"")</f>
        <v/>
      </c>
      <c r="X69" s="39" t="str">
        <f>IFERROR(Table142[[#This Row],[LAST SALE PRICE PER ITEM]]*Table142[[#This Row],[TOTAL BASE STOCK QUANTITY]], "")</f>
        <v/>
      </c>
      <c r="Y69" s="44" t="str">
        <f>IF(O69="",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6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6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6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6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6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6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6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69" s="39" t="str">
        <f>IFERROR(Table142[[#This Row],[SALE PRICE PER ITEM]]*Table142[[#This Row],[TOTAL REMAINING STOCK QUANTITY]],"")</f>
        <v/>
      </c>
      <c r="AH69" s="41"/>
    </row>
    <row r="70" spans="2:34" ht="18.600000000000001" thickBot="1" x14ac:dyDescent="0.3">
      <c r="B70" s="34" t="s">
        <v>112</v>
      </c>
      <c r="C70" s="42"/>
      <c r="D70" s="83" t="str">
        <f>IF(Table142[[#This Row],[TOTAL BASE STOCK QUANTITY]] = "", "", IF(Table142[[#This Row],[TOTAL BASE STOCK QUANTITY]] &lt;1,"Out of Stock","Avaliable"))</f>
        <v/>
      </c>
      <c r="E70" s="36"/>
      <c r="F70" s="36"/>
      <c r="G70" s="42"/>
      <c r="H70" s="91"/>
      <c r="I70" s="98"/>
      <c r="J70" s="117"/>
      <c r="K7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0" s="72" t="str">
        <f>IFERROR(IF(NOT(ISBLANK(Table142[[#This Row],[BASE PRICE PER ITEM2]])), Table142[[#This Row],[BASE PRICE PER ITEM2]] + $M$2, ""), "")</f>
        <v/>
      </c>
      <c r="M70" s="111"/>
      <c r="N7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0" s="43"/>
      <c r="P70" s="43"/>
      <c r="Q70" s="43"/>
      <c r="R70" s="43"/>
      <c r="S70" s="43"/>
      <c r="T70" s="43"/>
      <c r="U70" s="43"/>
      <c r="V7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0" s="39" t="str">
        <f>IFERROR(Table142[[#This Row],[BASE PRICE PER ITEM2]]*Table142[[#This Row],[TOTAL BASE STOCK QUANTITY]],"")</f>
        <v/>
      </c>
      <c r="X70" s="39" t="str">
        <f>IFERROR(Table142[[#This Row],[LAST SALE PRICE PER ITEM]]*Table142[[#This Row],[TOTAL BASE STOCK QUANTITY]], "")</f>
        <v/>
      </c>
      <c r="Y70" s="44" t="str">
        <f>IF(O70="",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0" s="39" t="str">
        <f>IFERROR(Table142[[#This Row],[SALE PRICE PER ITEM]]*Table142[[#This Row],[TOTAL REMAINING STOCK QUANTITY]],"")</f>
        <v/>
      </c>
      <c r="AH70" s="41"/>
    </row>
    <row r="71" spans="2:34" ht="18.600000000000001" thickBot="1" x14ac:dyDescent="0.3">
      <c r="B71" s="34" t="s">
        <v>113</v>
      </c>
      <c r="C71" s="42"/>
      <c r="D71" s="83" t="str">
        <f>IF(Table142[[#This Row],[TOTAL BASE STOCK QUANTITY]] = "", "", IF(Table142[[#This Row],[TOTAL BASE STOCK QUANTITY]] &lt;1,"Out of Stock","Avaliable"))</f>
        <v/>
      </c>
      <c r="E71" s="36"/>
      <c r="F71" s="36"/>
      <c r="G71" s="42"/>
      <c r="H71" s="91"/>
      <c r="I71" s="98"/>
      <c r="J71" s="117"/>
      <c r="K7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1" s="72" t="str">
        <f>IFERROR(IF(NOT(ISBLANK(Table142[[#This Row],[BASE PRICE PER ITEM2]])), Table142[[#This Row],[BASE PRICE PER ITEM2]] + $M$2, ""), "")</f>
        <v/>
      </c>
      <c r="M71" s="111"/>
      <c r="N7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1" s="43"/>
      <c r="P71" s="43"/>
      <c r="Q71" s="43"/>
      <c r="R71" s="43"/>
      <c r="S71" s="43"/>
      <c r="T71" s="43"/>
      <c r="U71" s="43"/>
      <c r="V7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1" s="39" t="str">
        <f>IFERROR(Table142[[#This Row],[BASE PRICE PER ITEM2]]*Table142[[#This Row],[TOTAL BASE STOCK QUANTITY]],"")</f>
        <v/>
      </c>
      <c r="X71" s="39" t="str">
        <f>IFERROR(Table142[[#This Row],[LAST SALE PRICE PER ITEM]]*Table142[[#This Row],[TOTAL BASE STOCK QUANTITY]], "")</f>
        <v/>
      </c>
      <c r="Y71" s="44" t="str">
        <f>IF(O71="",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1" s="39" t="str">
        <f>IFERROR(Table142[[#This Row],[SALE PRICE PER ITEM]]*Table142[[#This Row],[TOTAL REMAINING STOCK QUANTITY]],"")</f>
        <v/>
      </c>
      <c r="AH71" s="41"/>
    </row>
    <row r="72" spans="2:34" ht="18.600000000000001" thickBot="1" x14ac:dyDescent="0.3">
      <c r="B72" s="34" t="s">
        <v>114</v>
      </c>
      <c r="C72" s="42"/>
      <c r="D72" s="83" t="str">
        <f>IF(Table142[[#This Row],[TOTAL BASE STOCK QUANTITY]] = "", "", IF(Table142[[#This Row],[TOTAL BASE STOCK QUANTITY]] &lt;1,"Out of Stock","Avaliable"))</f>
        <v/>
      </c>
      <c r="E72" s="36"/>
      <c r="F72" s="36"/>
      <c r="G72" s="42"/>
      <c r="H72" s="91"/>
      <c r="I72" s="98"/>
      <c r="J72" s="117"/>
      <c r="K7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2" s="72" t="str">
        <f>IFERROR(IF(NOT(ISBLANK(Table142[[#This Row],[BASE PRICE PER ITEM2]])), Table142[[#This Row],[BASE PRICE PER ITEM2]] + $M$2, ""), "")</f>
        <v/>
      </c>
      <c r="M72" s="111"/>
      <c r="N7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2" s="43"/>
      <c r="P72" s="43"/>
      <c r="Q72" s="43"/>
      <c r="R72" s="43"/>
      <c r="S72" s="43"/>
      <c r="T72" s="43"/>
      <c r="U72" s="43"/>
      <c r="V7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2" s="39" t="str">
        <f>IFERROR(Table142[[#This Row],[BASE PRICE PER ITEM2]]*Table142[[#This Row],[TOTAL BASE STOCK QUANTITY]],"")</f>
        <v/>
      </c>
      <c r="X72" s="39" t="str">
        <f>IFERROR(Table142[[#This Row],[LAST SALE PRICE PER ITEM]]*Table142[[#This Row],[TOTAL BASE STOCK QUANTITY]], "")</f>
        <v/>
      </c>
      <c r="Y72" s="44" t="str">
        <f>IF(O72="",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2" s="39" t="str">
        <f>IFERROR(Table142[[#This Row],[SALE PRICE PER ITEM]]*Table142[[#This Row],[TOTAL REMAINING STOCK QUANTITY]],"")</f>
        <v/>
      </c>
      <c r="AH72" s="41"/>
    </row>
    <row r="73" spans="2:34" ht="18.600000000000001" thickBot="1" x14ac:dyDescent="0.3">
      <c r="B73" s="34" t="s">
        <v>115</v>
      </c>
      <c r="C73" s="42"/>
      <c r="D73" s="83" t="str">
        <f>IF(Table142[[#This Row],[TOTAL BASE STOCK QUANTITY]] = "", "", IF(Table142[[#This Row],[TOTAL BASE STOCK QUANTITY]] &lt;1,"Out of Stock","Avaliable"))</f>
        <v/>
      </c>
      <c r="E73" s="36"/>
      <c r="F73" s="36"/>
      <c r="G73" s="42"/>
      <c r="H73" s="91"/>
      <c r="I73" s="98"/>
      <c r="J73" s="117"/>
      <c r="K7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3" s="72" t="str">
        <f>IFERROR(IF(NOT(ISBLANK(Table142[[#This Row],[BASE PRICE PER ITEM2]])), Table142[[#This Row],[BASE PRICE PER ITEM2]] + $M$2, ""), "")</f>
        <v/>
      </c>
      <c r="M73" s="111"/>
      <c r="N7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3" s="43"/>
      <c r="P73" s="43"/>
      <c r="Q73" s="43"/>
      <c r="R73" s="43"/>
      <c r="S73" s="43"/>
      <c r="T73" s="43"/>
      <c r="U73" s="43"/>
      <c r="V7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3" s="39" t="str">
        <f>IFERROR(Table142[[#This Row],[BASE PRICE PER ITEM2]]*Table142[[#This Row],[TOTAL BASE STOCK QUANTITY]],"")</f>
        <v/>
      </c>
      <c r="X73" s="39" t="str">
        <f>IFERROR(Table142[[#This Row],[LAST SALE PRICE PER ITEM]]*Table142[[#This Row],[TOTAL BASE STOCK QUANTITY]], "")</f>
        <v/>
      </c>
      <c r="Y73" s="44" t="str">
        <f>IF(O73="",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3" s="39" t="str">
        <f>IFERROR(Table142[[#This Row],[SALE PRICE PER ITEM]]*Table142[[#This Row],[TOTAL REMAINING STOCK QUANTITY]],"")</f>
        <v/>
      </c>
      <c r="AH73" s="41"/>
    </row>
    <row r="74" spans="2:34" ht="18.600000000000001" thickBot="1" x14ac:dyDescent="0.3">
      <c r="B74" s="34" t="s">
        <v>116</v>
      </c>
      <c r="C74" s="42"/>
      <c r="D74" s="83" t="str">
        <f>IF(Table142[[#This Row],[TOTAL BASE STOCK QUANTITY]] = "", "", IF(Table142[[#This Row],[TOTAL BASE STOCK QUANTITY]] &lt;1,"Out of Stock","Avaliable"))</f>
        <v/>
      </c>
      <c r="E74" s="36"/>
      <c r="F74" s="36"/>
      <c r="G74" s="42"/>
      <c r="H74" s="91"/>
      <c r="I74" s="98"/>
      <c r="J74" s="117"/>
      <c r="K7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4" s="72" t="str">
        <f>IFERROR(IF(NOT(ISBLANK(Table142[[#This Row],[BASE PRICE PER ITEM2]])), Table142[[#This Row],[BASE PRICE PER ITEM2]] + $M$2, ""), "")</f>
        <v/>
      </c>
      <c r="M74" s="111"/>
      <c r="N7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4" s="43"/>
      <c r="P74" s="43"/>
      <c r="Q74" s="43"/>
      <c r="R74" s="43"/>
      <c r="S74" s="43"/>
      <c r="T74" s="43"/>
      <c r="U74" s="43"/>
      <c r="V7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4" s="39" t="str">
        <f>IFERROR(Table142[[#This Row],[BASE PRICE PER ITEM2]]*Table142[[#This Row],[TOTAL BASE STOCK QUANTITY]],"")</f>
        <v/>
      </c>
      <c r="X74" s="39" t="str">
        <f>IFERROR(Table142[[#This Row],[LAST SALE PRICE PER ITEM]]*Table142[[#This Row],[TOTAL BASE STOCK QUANTITY]], "")</f>
        <v/>
      </c>
      <c r="Y74" s="44" t="str">
        <f>IF(O74="",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4" s="39" t="str">
        <f>IFERROR(Table142[[#This Row],[SALE PRICE PER ITEM]]*Table142[[#This Row],[TOTAL REMAINING STOCK QUANTITY]],"")</f>
        <v/>
      </c>
      <c r="AH74" s="41"/>
    </row>
    <row r="75" spans="2:34" ht="18.600000000000001" thickBot="1" x14ac:dyDescent="0.3">
      <c r="B75" s="34" t="s">
        <v>117</v>
      </c>
      <c r="C75" s="42"/>
      <c r="D75" s="83" t="str">
        <f>IF(Table142[[#This Row],[TOTAL BASE STOCK QUANTITY]] = "", "", IF(Table142[[#This Row],[TOTAL BASE STOCK QUANTITY]] &lt;1,"Out of Stock","Avaliable"))</f>
        <v/>
      </c>
      <c r="E75" s="36"/>
      <c r="F75" s="36"/>
      <c r="G75" s="42"/>
      <c r="H75" s="91"/>
      <c r="I75" s="98"/>
      <c r="J75" s="117"/>
      <c r="K7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5" s="72" t="str">
        <f>IFERROR(IF(NOT(ISBLANK(Table142[[#This Row],[BASE PRICE PER ITEM2]])), Table142[[#This Row],[BASE PRICE PER ITEM2]] + $M$2, ""), "")</f>
        <v/>
      </c>
      <c r="M75" s="111"/>
      <c r="N7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5" s="43"/>
      <c r="P75" s="43"/>
      <c r="Q75" s="43"/>
      <c r="R75" s="43"/>
      <c r="S75" s="43"/>
      <c r="T75" s="43"/>
      <c r="U75" s="43"/>
      <c r="V7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5" s="39" t="str">
        <f>IFERROR(Table142[[#This Row],[BASE PRICE PER ITEM2]]*Table142[[#This Row],[TOTAL BASE STOCK QUANTITY]],"")</f>
        <v/>
      </c>
      <c r="X75" s="39" t="str">
        <f>IFERROR(Table142[[#This Row],[LAST SALE PRICE PER ITEM]]*Table142[[#This Row],[TOTAL BASE STOCK QUANTITY]], "")</f>
        <v/>
      </c>
      <c r="Y75" s="44" t="str">
        <f>IF(O75="",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5" s="39" t="str">
        <f>IFERROR(Table142[[#This Row],[SALE PRICE PER ITEM]]*Table142[[#This Row],[TOTAL REMAINING STOCK QUANTITY]],"")</f>
        <v/>
      </c>
      <c r="AH75" s="41"/>
    </row>
    <row r="76" spans="2:34" ht="18.600000000000001" thickBot="1" x14ac:dyDescent="0.3">
      <c r="B76" s="34" t="s">
        <v>118</v>
      </c>
      <c r="C76" s="42"/>
      <c r="D76" s="83" t="str">
        <f>IF(Table142[[#This Row],[TOTAL BASE STOCK QUANTITY]] = "", "", IF(Table142[[#This Row],[TOTAL BASE STOCK QUANTITY]] &lt;1,"Out of Stock","Avaliable"))</f>
        <v/>
      </c>
      <c r="E76" s="36"/>
      <c r="F76" s="36"/>
      <c r="G76" s="42"/>
      <c r="H76" s="91"/>
      <c r="I76" s="98"/>
      <c r="J76" s="117"/>
      <c r="K7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6" s="72" t="str">
        <f>IFERROR(IF(NOT(ISBLANK(Table142[[#This Row],[BASE PRICE PER ITEM2]])), Table142[[#This Row],[BASE PRICE PER ITEM2]] + $M$2, ""), "")</f>
        <v/>
      </c>
      <c r="M76" s="111"/>
      <c r="N7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6" s="43"/>
      <c r="P76" s="43"/>
      <c r="Q76" s="43"/>
      <c r="R76" s="43"/>
      <c r="S76" s="43"/>
      <c r="T76" s="43"/>
      <c r="U76" s="43"/>
      <c r="V7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6" s="39" t="str">
        <f>IFERROR(Table142[[#This Row],[BASE PRICE PER ITEM2]]*Table142[[#This Row],[TOTAL BASE STOCK QUANTITY]],"")</f>
        <v/>
      </c>
      <c r="X76" s="39" t="str">
        <f>IFERROR(Table142[[#This Row],[LAST SALE PRICE PER ITEM]]*Table142[[#This Row],[TOTAL BASE STOCK QUANTITY]], "")</f>
        <v/>
      </c>
      <c r="Y76" s="44" t="str">
        <f>IF(O76="",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6" s="39" t="str">
        <f>IFERROR(Table142[[#This Row],[SALE PRICE PER ITEM]]*Table142[[#This Row],[TOTAL REMAINING STOCK QUANTITY]],"")</f>
        <v/>
      </c>
      <c r="AH76" s="41"/>
    </row>
    <row r="77" spans="2:34" ht="18.600000000000001" thickBot="1" x14ac:dyDescent="0.3">
      <c r="B77" s="34" t="s">
        <v>119</v>
      </c>
      <c r="C77" s="42"/>
      <c r="D77" s="83" t="str">
        <f>IF(Table142[[#This Row],[TOTAL BASE STOCK QUANTITY]] = "", "", IF(Table142[[#This Row],[TOTAL BASE STOCK QUANTITY]] &lt;1,"Out of Stock","Avaliable"))</f>
        <v/>
      </c>
      <c r="E77" s="36"/>
      <c r="F77" s="36"/>
      <c r="G77" s="42"/>
      <c r="H77" s="91"/>
      <c r="I77" s="98"/>
      <c r="J77" s="117"/>
      <c r="K7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7" s="72" t="str">
        <f>IFERROR(IF(NOT(ISBLANK(Table142[[#This Row],[BASE PRICE PER ITEM2]])), Table142[[#This Row],[BASE PRICE PER ITEM2]] + $M$2, ""), "")</f>
        <v/>
      </c>
      <c r="M77" s="111"/>
      <c r="N7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7" s="43"/>
      <c r="P77" s="43"/>
      <c r="Q77" s="43"/>
      <c r="R77" s="43"/>
      <c r="S77" s="43"/>
      <c r="T77" s="43"/>
      <c r="U77" s="43"/>
      <c r="V7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7" s="39" t="str">
        <f>IFERROR(Table142[[#This Row],[BASE PRICE PER ITEM2]]*Table142[[#This Row],[TOTAL BASE STOCK QUANTITY]],"")</f>
        <v/>
      </c>
      <c r="X77" s="39" t="str">
        <f>IFERROR(Table142[[#This Row],[LAST SALE PRICE PER ITEM]]*Table142[[#This Row],[TOTAL BASE STOCK QUANTITY]], "")</f>
        <v/>
      </c>
      <c r="Y77" s="44" t="str">
        <f>IF(O77="",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7" s="39" t="str">
        <f>IFERROR(Table142[[#This Row],[SALE PRICE PER ITEM]]*Table142[[#This Row],[TOTAL REMAINING STOCK QUANTITY]],"")</f>
        <v/>
      </c>
      <c r="AH77" s="41"/>
    </row>
    <row r="78" spans="2:34" ht="18.600000000000001" thickBot="1" x14ac:dyDescent="0.3">
      <c r="B78" s="34" t="s">
        <v>120</v>
      </c>
      <c r="C78" s="42"/>
      <c r="D78" s="83" t="str">
        <f>IF(Table142[[#This Row],[TOTAL BASE STOCK QUANTITY]] = "", "", IF(Table142[[#This Row],[TOTAL BASE STOCK QUANTITY]] &lt;1,"Out of Stock","Avaliable"))</f>
        <v/>
      </c>
      <c r="E78" s="36"/>
      <c r="F78" s="36"/>
      <c r="G78" s="42"/>
      <c r="H78" s="91"/>
      <c r="I78" s="98"/>
      <c r="J78" s="117"/>
      <c r="K7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8" s="72" t="str">
        <f>IFERROR(IF(NOT(ISBLANK(Table142[[#This Row],[BASE PRICE PER ITEM2]])), Table142[[#This Row],[BASE PRICE PER ITEM2]] + $M$2, ""), "")</f>
        <v/>
      </c>
      <c r="M78" s="111"/>
      <c r="N7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8" s="43"/>
      <c r="P78" s="43"/>
      <c r="Q78" s="43"/>
      <c r="R78" s="43"/>
      <c r="S78" s="43"/>
      <c r="T78" s="43"/>
      <c r="U78" s="43"/>
      <c r="V7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8" s="39" t="str">
        <f>IFERROR(Table142[[#This Row],[BASE PRICE PER ITEM2]]*Table142[[#This Row],[TOTAL BASE STOCK QUANTITY]],"")</f>
        <v/>
      </c>
      <c r="X78" s="39" t="str">
        <f>IFERROR(Table142[[#This Row],[LAST SALE PRICE PER ITEM]]*Table142[[#This Row],[TOTAL BASE STOCK QUANTITY]], "")</f>
        <v/>
      </c>
      <c r="Y78" s="44" t="str">
        <f>IF(O78="",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8" s="39" t="str">
        <f>IFERROR(Table142[[#This Row],[SALE PRICE PER ITEM]]*Table142[[#This Row],[TOTAL REMAINING STOCK QUANTITY]],"")</f>
        <v/>
      </c>
      <c r="AH78" s="41"/>
    </row>
    <row r="79" spans="2:34" ht="18.600000000000001" thickBot="1" x14ac:dyDescent="0.3">
      <c r="B79" s="34" t="s">
        <v>121</v>
      </c>
      <c r="C79" s="42"/>
      <c r="D79" s="83" t="str">
        <f>IF(Table142[[#This Row],[TOTAL BASE STOCK QUANTITY]] = "", "", IF(Table142[[#This Row],[TOTAL BASE STOCK QUANTITY]] &lt;1,"Out of Stock","Avaliable"))</f>
        <v/>
      </c>
      <c r="E79" s="36"/>
      <c r="F79" s="36"/>
      <c r="G79" s="42"/>
      <c r="H79" s="91"/>
      <c r="I79" s="98"/>
      <c r="J79" s="117"/>
      <c r="K7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79" s="72" t="str">
        <f>IFERROR(IF(NOT(ISBLANK(Table142[[#This Row],[BASE PRICE PER ITEM2]])), Table142[[#This Row],[BASE PRICE PER ITEM2]] + $M$2, ""), "")</f>
        <v/>
      </c>
      <c r="M79" s="111"/>
      <c r="N7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79" s="43"/>
      <c r="P79" s="43"/>
      <c r="Q79" s="43"/>
      <c r="R79" s="43"/>
      <c r="S79" s="43"/>
      <c r="T79" s="43"/>
      <c r="U79" s="43"/>
      <c r="V7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79" s="39" t="str">
        <f>IFERROR(Table142[[#This Row],[BASE PRICE PER ITEM2]]*Table142[[#This Row],[TOTAL BASE STOCK QUANTITY]],"")</f>
        <v/>
      </c>
      <c r="X79" s="39" t="str">
        <f>IFERROR(Table142[[#This Row],[LAST SALE PRICE PER ITEM]]*Table142[[#This Row],[TOTAL BASE STOCK QUANTITY]], "")</f>
        <v/>
      </c>
      <c r="Y79" s="44" t="str">
        <f>IF(O79="",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7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7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7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7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7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7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7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79" s="39" t="str">
        <f>IFERROR(Table142[[#This Row],[SALE PRICE PER ITEM]]*Table142[[#This Row],[TOTAL REMAINING STOCK QUANTITY]],"")</f>
        <v/>
      </c>
      <c r="AH79" s="41"/>
    </row>
    <row r="80" spans="2:34" ht="18.600000000000001" thickBot="1" x14ac:dyDescent="0.3">
      <c r="B80" s="34" t="s">
        <v>122</v>
      </c>
      <c r="C80" s="42"/>
      <c r="D80" s="83" t="str">
        <f>IF(Table142[[#This Row],[TOTAL BASE STOCK QUANTITY]] = "", "", IF(Table142[[#This Row],[TOTAL BASE STOCK QUANTITY]] &lt;1,"Out of Stock","Avaliable"))</f>
        <v/>
      </c>
      <c r="E80" s="36"/>
      <c r="F80" s="36"/>
      <c r="G80" s="42"/>
      <c r="H80" s="91"/>
      <c r="I80" s="98"/>
      <c r="J80" s="117"/>
      <c r="K8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0" s="72" t="str">
        <f>IFERROR(IF(NOT(ISBLANK(Table142[[#This Row],[BASE PRICE PER ITEM2]])), Table142[[#This Row],[BASE PRICE PER ITEM2]] + $M$2, ""), "")</f>
        <v/>
      </c>
      <c r="M80" s="111"/>
      <c r="N8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0" s="43"/>
      <c r="P80" s="43"/>
      <c r="Q80" s="43"/>
      <c r="R80" s="43"/>
      <c r="S80" s="43"/>
      <c r="T80" s="43"/>
      <c r="U80" s="43"/>
      <c r="V8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0" s="39" t="str">
        <f>IFERROR(Table142[[#This Row],[BASE PRICE PER ITEM2]]*Table142[[#This Row],[TOTAL BASE STOCK QUANTITY]],"")</f>
        <v/>
      </c>
      <c r="X80" s="39" t="str">
        <f>IFERROR(Table142[[#This Row],[LAST SALE PRICE PER ITEM]]*Table142[[#This Row],[TOTAL BASE STOCK QUANTITY]], "")</f>
        <v/>
      </c>
      <c r="Y80" s="44" t="str">
        <f>IF(O80="",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0" s="39" t="str">
        <f>IFERROR(Table142[[#This Row],[SALE PRICE PER ITEM]]*Table142[[#This Row],[TOTAL REMAINING STOCK QUANTITY]],"")</f>
        <v/>
      </c>
      <c r="AH80" s="41"/>
    </row>
    <row r="81" spans="2:34" ht="18.600000000000001" thickBot="1" x14ac:dyDescent="0.3">
      <c r="B81" s="34" t="s">
        <v>123</v>
      </c>
      <c r="C81" s="42"/>
      <c r="D81" s="83" t="str">
        <f>IF(Table142[[#This Row],[TOTAL BASE STOCK QUANTITY]] = "", "", IF(Table142[[#This Row],[TOTAL BASE STOCK QUANTITY]] &lt;1,"Out of Stock","Avaliable"))</f>
        <v/>
      </c>
      <c r="E81" s="36"/>
      <c r="F81" s="36"/>
      <c r="G81" s="42"/>
      <c r="H81" s="91"/>
      <c r="I81" s="98"/>
      <c r="J81" s="117"/>
      <c r="K8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1" s="72" t="str">
        <f>IFERROR(IF(NOT(ISBLANK(Table142[[#This Row],[BASE PRICE PER ITEM2]])), Table142[[#This Row],[BASE PRICE PER ITEM2]] + $M$2, ""), "")</f>
        <v/>
      </c>
      <c r="M81" s="111"/>
      <c r="N8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1" s="43"/>
      <c r="P81" s="43"/>
      <c r="Q81" s="43"/>
      <c r="R81" s="43"/>
      <c r="S81" s="43"/>
      <c r="T81" s="43"/>
      <c r="U81" s="43"/>
      <c r="V8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1" s="39" t="str">
        <f>IFERROR(Table142[[#This Row],[BASE PRICE PER ITEM2]]*Table142[[#This Row],[TOTAL BASE STOCK QUANTITY]],"")</f>
        <v/>
      </c>
      <c r="X81" s="39" t="str">
        <f>IFERROR(Table142[[#This Row],[LAST SALE PRICE PER ITEM]]*Table142[[#This Row],[TOTAL BASE STOCK QUANTITY]], "")</f>
        <v/>
      </c>
      <c r="Y81" s="44" t="str">
        <f>IF(O81="",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1" s="39" t="str">
        <f>IFERROR(Table142[[#This Row],[SALE PRICE PER ITEM]]*Table142[[#This Row],[TOTAL REMAINING STOCK QUANTITY]],"")</f>
        <v/>
      </c>
      <c r="AH81" s="41"/>
    </row>
    <row r="82" spans="2:34" ht="18.600000000000001" thickBot="1" x14ac:dyDescent="0.3">
      <c r="B82" s="34" t="s">
        <v>124</v>
      </c>
      <c r="C82" s="42"/>
      <c r="D82" s="83" t="str">
        <f>IF(Table142[[#This Row],[TOTAL BASE STOCK QUANTITY]] = "", "", IF(Table142[[#This Row],[TOTAL BASE STOCK QUANTITY]] &lt;1,"Out of Stock","Avaliable"))</f>
        <v/>
      </c>
      <c r="E82" s="36"/>
      <c r="F82" s="36"/>
      <c r="G82" s="42"/>
      <c r="H82" s="91"/>
      <c r="I82" s="98"/>
      <c r="J82" s="117"/>
      <c r="K8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2" s="72" t="str">
        <f>IFERROR(IF(NOT(ISBLANK(Table142[[#This Row],[BASE PRICE PER ITEM2]])), Table142[[#This Row],[BASE PRICE PER ITEM2]] + $M$2, ""), "")</f>
        <v/>
      </c>
      <c r="M82" s="111"/>
      <c r="N8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2" s="43"/>
      <c r="P82" s="43"/>
      <c r="Q82" s="43"/>
      <c r="R82" s="43"/>
      <c r="S82" s="43"/>
      <c r="T82" s="43"/>
      <c r="U82" s="43"/>
      <c r="V8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2" s="39" t="str">
        <f>IFERROR(Table142[[#This Row],[BASE PRICE PER ITEM2]]*Table142[[#This Row],[TOTAL BASE STOCK QUANTITY]],"")</f>
        <v/>
      </c>
      <c r="X82" s="39" t="str">
        <f>IFERROR(Table142[[#This Row],[LAST SALE PRICE PER ITEM]]*Table142[[#This Row],[TOTAL BASE STOCK QUANTITY]], "")</f>
        <v/>
      </c>
      <c r="Y82" s="44" t="str">
        <f>IF(O82="",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2" s="39" t="str">
        <f>IFERROR(Table142[[#This Row],[SALE PRICE PER ITEM]]*Table142[[#This Row],[TOTAL REMAINING STOCK QUANTITY]],"")</f>
        <v/>
      </c>
      <c r="AH82" s="41"/>
    </row>
    <row r="83" spans="2:34" ht="18.600000000000001" thickBot="1" x14ac:dyDescent="0.3">
      <c r="B83" s="34" t="s">
        <v>125</v>
      </c>
      <c r="C83" s="42"/>
      <c r="D83" s="83" t="str">
        <f>IF(Table142[[#This Row],[TOTAL BASE STOCK QUANTITY]] = "", "", IF(Table142[[#This Row],[TOTAL BASE STOCK QUANTITY]] &lt;1,"Out of Stock","Avaliable"))</f>
        <v/>
      </c>
      <c r="E83" s="36"/>
      <c r="F83" s="36"/>
      <c r="G83" s="42"/>
      <c r="H83" s="91"/>
      <c r="I83" s="98"/>
      <c r="J83" s="117"/>
      <c r="K8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3" s="72" t="str">
        <f>IFERROR(IF(NOT(ISBLANK(Table142[[#This Row],[BASE PRICE PER ITEM2]])), Table142[[#This Row],[BASE PRICE PER ITEM2]] + $M$2, ""), "")</f>
        <v/>
      </c>
      <c r="M83" s="111"/>
      <c r="N8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3" s="43"/>
      <c r="P83" s="43"/>
      <c r="Q83" s="43"/>
      <c r="R83" s="43"/>
      <c r="S83" s="43"/>
      <c r="T83" s="43"/>
      <c r="U83" s="43"/>
      <c r="V8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3" s="39" t="str">
        <f>IFERROR(Table142[[#This Row],[BASE PRICE PER ITEM2]]*Table142[[#This Row],[TOTAL BASE STOCK QUANTITY]],"")</f>
        <v/>
      </c>
      <c r="X83" s="39" t="str">
        <f>IFERROR(Table142[[#This Row],[LAST SALE PRICE PER ITEM]]*Table142[[#This Row],[TOTAL BASE STOCK QUANTITY]], "")</f>
        <v/>
      </c>
      <c r="Y83" s="44" t="str">
        <f>IF(O83="",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3" s="39" t="str">
        <f>IFERROR(Table142[[#This Row],[SALE PRICE PER ITEM]]*Table142[[#This Row],[TOTAL REMAINING STOCK QUANTITY]],"")</f>
        <v/>
      </c>
      <c r="AH83" s="41"/>
    </row>
    <row r="84" spans="2:34" ht="18.600000000000001" thickBot="1" x14ac:dyDescent="0.3">
      <c r="B84" s="34" t="s">
        <v>126</v>
      </c>
      <c r="C84" s="42"/>
      <c r="D84" s="83" t="str">
        <f>IF(Table142[[#This Row],[TOTAL BASE STOCK QUANTITY]] = "", "", IF(Table142[[#This Row],[TOTAL BASE STOCK QUANTITY]] &lt;1,"Out of Stock","Avaliable"))</f>
        <v/>
      </c>
      <c r="E84" s="36"/>
      <c r="F84" s="36"/>
      <c r="G84" s="42"/>
      <c r="H84" s="91"/>
      <c r="I84" s="98"/>
      <c r="J84" s="117"/>
      <c r="K8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4" s="72" t="str">
        <f>IFERROR(IF(NOT(ISBLANK(Table142[[#This Row],[BASE PRICE PER ITEM2]])), Table142[[#This Row],[BASE PRICE PER ITEM2]] + $M$2, ""), "")</f>
        <v/>
      </c>
      <c r="M84" s="111"/>
      <c r="N8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4" s="43"/>
      <c r="P84" s="43"/>
      <c r="Q84" s="43"/>
      <c r="R84" s="43"/>
      <c r="S84" s="43"/>
      <c r="T84" s="43"/>
      <c r="U84" s="43"/>
      <c r="V8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4" s="39" t="str">
        <f>IFERROR(Table142[[#This Row],[BASE PRICE PER ITEM2]]*Table142[[#This Row],[TOTAL BASE STOCK QUANTITY]],"")</f>
        <v/>
      </c>
      <c r="X84" s="39" t="str">
        <f>IFERROR(Table142[[#This Row],[LAST SALE PRICE PER ITEM]]*Table142[[#This Row],[TOTAL BASE STOCK QUANTITY]], "")</f>
        <v/>
      </c>
      <c r="Y84" s="44" t="str">
        <f>IF(O84="",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4" s="39" t="str">
        <f>IFERROR(Table142[[#This Row],[SALE PRICE PER ITEM]]*Table142[[#This Row],[TOTAL REMAINING STOCK QUANTITY]],"")</f>
        <v/>
      </c>
      <c r="AH84" s="41"/>
    </row>
    <row r="85" spans="2:34" ht="18.600000000000001" thickBot="1" x14ac:dyDescent="0.3">
      <c r="B85" s="34" t="s">
        <v>127</v>
      </c>
      <c r="C85" s="42"/>
      <c r="D85" s="83" t="str">
        <f>IF(Table142[[#This Row],[TOTAL BASE STOCK QUANTITY]] = "", "", IF(Table142[[#This Row],[TOTAL BASE STOCK QUANTITY]] &lt;1,"Out of Stock","Avaliable"))</f>
        <v/>
      </c>
      <c r="E85" s="36"/>
      <c r="F85" s="36"/>
      <c r="G85" s="42"/>
      <c r="H85" s="91"/>
      <c r="I85" s="98"/>
      <c r="J85" s="117"/>
      <c r="K8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5" s="72" t="str">
        <f>IFERROR(IF(NOT(ISBLANK(Table142[[#This Row],[BASE PRICE PER ITEM2]])), Table142[[#This Row],[BASE PRICE PER ITEM2]] + $M$2, ""), "")</f>
        <v/>
      </c>
      <c r="M85" s="111"/>
      <c r="N8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5" s="43"/>
      <c r="P85" s="43"/>
      <c r="Q85" s="43"/>
      <c r="R85" s="43"/>
      <c r="S85" s="43"/>
      <c r="T85" s="43"/>
      <c r="U85" s="43"/>
      <c r="V8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5" s="39" t="str">
        <f>IFERROR(Table142[[#This Row],[BASE PRICE PER ITEM2]]*Table142[[#This Row],[TOTAL BASE STOCK QUANTITY]],"")</f>
        <v/>
      </c>
      <c r="X85" s="39" t="str">
        <f>IFERROR(Table142[[#This Row],[LAST SALE PRICE PER ITEM]]*Table142[[#This Row],[TOTAL BASE STOCK QUANTITY]], "")</f>
        <v/>
      </c>
      <c r="Y85" s="44" t="str">
        <f>IF(O85="",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5" s="39" t="str">
        <f>IFERROR(Table142[[#This Row],[SALE PRICE PER ITEM]]*Table142[[#This Row],[TOTAL REMAINING STOCK QUANTITY]],"")</f>
        <v/>
      </c>
      <c r="AH85" s="41"/>
    </row>
    <row r="86" spans="2:34" ht="18.600000000000001" thickBot="1" x14ac:dyDescent="0.3">
      <c r="B86" s="34" t="s">
        <v>128</v>
      </c>
      <c r="C86" s="42"/>
      <c r="D86" s="83" t="str">
        <f>IF(Table142[[#This Row],[TOTAL BASE STOCK QUANTITY]] = "", "", IF(Table142[[#This Row],[TOTAL BASE STOCK QUANTITY]] &lt;1,"Out of Stock","Avaliable"))</f>
        <v/>
      </c>
      <c r="E86" s="36"/>
      <c r="F86" s="36"/>
      <c r="G86" s="42"/>
      <c r="H86" s="91"/>
      <c r="I86" s="98"/>
      <c r="J86" s="117"/>
      <c r="K8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6" s="72" t="str">
        <f>IFERROR(IF(NOT(ISBLANK(Table142[[#This Row],[BASE PRICE PER ITEM2]])), Table142[[#This Row],[BASE PRICE PER ITEM2]] + $M$2, ""), "")</f>
        <v/>
      </c>
      <c r="M86" s="111"/>
      <c r="N8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6" s="43"/>
      <c r="P86" s="43"/>
      <c r="Q86" s="43"/>
      <c r="R86" s="43"/>
      <c r="S86" s="43"/>
      <c r="T86" s="43"/>
      <c r="U86" s="43"/>
      <c r="V8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6" s="39" t="str">
        <f>IFERROR(Table142[[#This Row],[BASE PRICE PER ITEM2]]*Table142[[#This Row],[TOTAL BASE STOCK QUANTITY]],"")</f>
        <v/>
      </c>
      <c r="X86" s="39" t="str">
        <f>IFERROR(Table142[[#This Row],[LAST SALE PRICE PER ITEM]]*Table142[[#This Row],[TOTAL BASE STOCK QUANTITY]], "")</f>
        <v/>
      </c>
      <c r="Y86" s="44" t="str">
        <f>IF(O86="",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6" s="39" t="str">
        <f>IFERROR(Table142[[#This Row],[SALE PRICE PER ITEM]]*Table142[[#This Row],[TOTAL REMAINING STOCK QUANTITY]],"")</f>
        <v/>
      </c>
      <c r="AH86" s="41"/>
    </row>
    <row r="87" spans="2:34" ht="18.600000000000001" thickBot="1" x14ac:dyDescent="0.3">
      <c r="B87" s="34" t="s">
        <v>129</v>
      </c>
      <c r="C87" s="42"/>
      <c r="D87" s="83" t="str">
        <f>IF(Table142[[#This Row],[TOTAL BASE STOCK QUANTITY]] = "", "", IF(Table142[[#This Row],[TOTAL BASE STOCK QUANTITY]] &lt;1,"Out of Stock","Avaliable"))</f>
        <v/>
      </c>
      <c r="E87" s="36"/>
      <c r="F87" s="36"/>
      <c r="G87" s="42"/>
      <c r="H87" s="91"/>
      <c r="I87" s="98"/>
      <c r="J87" s="117"/>
      <c r="K8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7" s="72" t="str">
        <f>IFERROR(IF(NOT(ISBLANK(Table142[[#This Row],[BASE PRICE PER ITEM2]])), Table142[[#This Row],[BASE PRICE PER ITEM2]] + $M$2, ""), "")</f>
        <v/>
      </c>
      <c r="M87" s="111"/>
      <c r="N8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7" s="43"/>
      <c r="P87" s="43"/>
      <c r="Q87" s="43"/>
      <c r="R87" s="43"/>
      <c r="S87" s="43"/>
      <c r="T87" s="43"/>
      <c r="U87" s="43"/>
      <c r="V8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7" s="39" t="str">
        <f>IFERROR(Table142[[#This Row],[BASE PRICE PER ITEM2]]*Table142[[#This Row],[TOTAL BASE STOCK QUANTITY]],"")</f>
        <v/>
      </c>
      <c r="X87" s="39" t="str">
        <f>IFERROR(Table142[[#This Row],[LAST SALE PRICE PER ITEM]]*Table142[[#This Row],[TOTAL BASE STOCK QUANTITY]], "")</f>
        <v/>
      </c>
      <c r="Y87" s="44" t="str">
        <f>IF(O87="",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7" s="39" t="str">
        <f>IFERROR(Table142[[#This Row],[SALE PRICE PER ITEM]]*Table142[[#This Row],[TOTAL REMAINING STOCK QUANTITY]],"")</f>
        <v/>
      </c>
      <c r="AH87" s="41"/>
    </row>
    <row r="88" spans="2:34" ht="18.600000000000001" thickBot="1" x14ac:dyDescent="0.3">
      <c r="B88" s="34" t="s">
        <v>130</v>
      </c>
      <c r="C88" s="42"/>
      <c r="D88" s="83" t="str">
        <f>IF(Table142[[#This Row],[TOTAL BASE STOCK QUANTITY]] = "", "", IF(Table142[[#This Row],[TOTAL BASE STOCK QUANTITY]] &lt;1,"Out of Stock","Avaliable"))</f>
        <v/>
      </c>
      <c r="E88" s="36"/>
      <c r="F88" s="36"/>
      <c r="G88" s="42"/>
      <c r="H88" s="91"/>
      <c r="I88" s="98"/>
      <c r="J88" s="117"/>
      <c r="K8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8" s="72" t="str">
        <f>IFERROR(IF(NOT(ISBLANK(Table142[[#This Row],[BASE PRICE PER ITEM2]])), Table142[[#This Row],[BASE PRICE PER ITEM2]] + $M$2, ""), "")</f>
        <v/>
      </c>
      <c r="M88" s="111"/>
      <c r="N8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8" s="43"/>
      <c r="P88" s="43"/>
      <c r="Q88" s="43"/>
      <c r="R88" s="43"/>
      <c r="S88" s="43"/>
      <c r="T88" s="43"/>
      <c r="U88" s="43"/>
      <c r="V8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8" s="39" t="str">
        <f>IFERROR(Table142[[#This Row],[BASE PRICE PER ITEM2]]*Table142[[#This Row],[TOTAL BASE STOCK QUANTITY]],"")</f>
        <v/>
      </c>
      <c r="X88" s="39" t="str">
        <f>IFERROR(Table142[[#This Row],[LAST SALE PRICE PER ITEM]]*Table142[[#This Row],[TOTAL BASE STOCK QUANTITY]], "")</f>
        <v/>
      </c>
      <c r="Y88" s="44" t="str">
        <f>IF(O88="",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8" s="39" t="str">
        <f>IFERROR(Table142[[#This Row],[SALE PRICE PER ITEM]]*Table142[[#This Row],[TOTAL REMAINING STOCK QUANTITY]],"")</f>
        <v/>
      </c>
      <c r="AH88" s="41"/>
    </row>
    <row r="89" spans="2:34" ht="18.600000000000001" thickBot="1" x14ac:dyDescent="0.3">
      <c r="B89" s="34" t="s">
        <v>131</v>
      </c>
      <c r="C89" s="42"/>
      <c r="D89" s="83" t="str">
        <f>IF(Table142[[#This Row],[TOTAL BASE STOCK QUANTITY]] = "", "", IF(Table142[[#This Row],[TOTAL BASE STOCK QUANTITY]] &lt;1,"Out of Stock","Avaliable"))</f>
        <v/>
      </c>
      <c r="E89" s="36"/>
      <c r="F89" s="36"/>
      <c r="G89" s="42"/>
      <c r="H89" s="91"/>
      <c r="I89" s="98"/>
      <c r="J89" s="117"/>
      <c r="K8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89" s="72" t="str">
        <f>IFERROR(IF(NOT(ISBLANK(Table142[[#This Row],[BASE PRICE PER ITEM2]])), Table142[[#This Row],[BASE PRICE PER ITEM2]] + $M$2, ""), "")</f>
        <v/>
      </c>
      <c r="M89" s="111"/>
      <c r="N8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89" s="43"/>
      <c r="P89" s="43"/>
      <c r="Q89" s="43"/>
      <c r="R89" s="43"/>
      <c r="S89" s="43"/>
      <c r="T89" s="43"/>
      <c r="U89" s="43"/>
      <c r="V8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89" s="39" t="str">
        <f>IFERROR(Table142[[#This Row],[BASE PRICE PER ITEM2]]*Table142[[#This Row],[TOTAL BASE STOCK QUANTITY]],"")</f>
        <v/>
      </c>
      <c r="X89" s="39" t="str">
        <f>IFERROR(Table142[[#This Row],[LAST SALE PRICE PER ITEM]]*Table142[[#This Row],[TOTAL BASE STOCK QUANTITY]], "")</f>
        <v/>
      </c>
      <c r="Y89" s="44" t="str">
        <f>IF(O89="",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8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8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8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8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8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8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8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89" s="39" t="str">
        <f>IFERROR(Table142[[#This Row],[SALE PRICE PER ITEM]]*Table142[[#This Row],[TOTAL REMAINING STOCK QUANTITY]],"")</f>
        <v/>
      </c>
      <c r="AH89" s="41"/>
    </row>
    <row r="90" spans="2:34" ht="18.600000000000001" thickBot="1" x14ac:dyDescent="0.3">
      <c r="B90" s="34" t="s">
        <v>132</v>
      </c>
      <c r="C90" s="42"/>
      <c r="D90" s="83" t="str">
        <f>IF(Table142[[#This Row],[TOTAL BASE STOCK QUANTITY]] = "", "", IF(Table142[[#This Row],[TOTAL BASE STOCK QUANTITY]] &lt;1,"Out of Stock","Avaliable"))</f>
        <v/>
      </c>
      <c r="E90" s="36"/>
      <c r="F90" s="36"/>
      <c r="G90" s="42"/>
      <c r="H90" s="91"/>
      <c r="I90" s="98"/>
      <c r="J90" s="117"/>
      <c r="K9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0" s="72" t="str">
        <f>IFERROR(IF(NOT(ISBLANK(Table142[[#This Row],[BASE PRICE PER ITEM2]])), Table142[[#This Row],[BASE PRICE PER ITEM2]] + $M$2, ""), "")</f>
        <v/>
      </c>
      <c r="M90" s="111"/>
      <c r="N9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0" s="43"/>
      <c r="P90" s="43"/>
      <c r="Q90" s="43"/>
      <c r="R90" s="43"/>
      <c r="S90" s="43"/>
      <c r="T90" s="43"/>
      <c r="U90" s="43"/>
      <c r="V9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0" s="39" t="str">
        <f>IFERROR(Table142[[#This Row],[BASE PRICE PER ITEM2]]*Table142[[#This Row],[TOTAL BASE STOCK QUANTITY]],"")</f>
        <v/>
      </c>
      <c r="X90" s="39" t="str">
        <f>IFERROR(Table142[[#This Row],[LAST SALE PRICE PER ITEM]]*Table142[[#This Row],[TOTAL BASE STOCK QUANTITY]], "")</f>
        <v/>
      </c>
      <c r="Y90" s="44" t="str">
        <f>IF(O90="",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0" s="39" t="str">
        <f>IFERROR(Table142[[#This Row],[SALE PRICE PER ITEM]]*Table142[[#This Row],[TOTAL REMAINING STOCK QUANTITY]],"")</f>
        <v/>
      </c>
      <c r="AH90" s="41"/>
    </row>
    <row r="91" spans="2:34" ht="18.600000000000001" thickBot="1" x14ac:dyDescent="0.3">
      <c r="B91" s="34" t="s">
        <v>133</v>
      </c>
      <c r="C91" s="42"/>
      <c r="D91" s="83" t="str">
        <f>IF(Table142[[#This Row],[TOTAL BASE STOCK QUANTITY]] = "", "", IF(Table142[[#This Row],[TOTAL BASE STOCK QUANTITY]] &lt;1,"Out of Stock","Avaliable"))</f>
        <v/>
      </c>
      <c r="E91" s="36"/>
      <c r="F91" s="36"/>
      <c r="G91" s="42"/>
      <c r="H91" s="91"/>
      <c r="I91" s="98"/>
      <c r="J91" s="117"/>
      <c r="K9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1" s="72" t="str">
        <f>IFERROR(IF(NOT(ISBLANK(Table142[[#This Row],[BASE PRICE PER ITEM2]])), Table142[[#This Row],[BASE PRICE PER ITEM2]] + $M$2, ""), "")</f>
        <v/>
      </c>
      <c r="M91" s="111"/>
      <c r="N9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1" s="43"/>
      <c r="P91" s="43"/>
      <c r="Q91" s="43"/>
      <c r="R91" s="43"/>
      <c r="S91" s="43"/>
      <c r="T91" s="43"/>
      <c r="U91" s="43"/>
      <c r="V9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1" s="39" t="str">
        <f>IFERROR(Table142[[#This Row],[BASE PRICE PER ITEM2]]*Table142[[#This Row],[TOTAL BASE STOCK QUANTITY]],"")</f>
        <v/>
      </c>
      <c r="X91" s="39" t="str">
        <f>IFERROR(Table142[[#This Row],[LAST SALE PRICE PER ITEM]]*Table142[[#This Row],[TOTAL BASE STOCK QUANTITY]], "")</f>
        <v/>
      </c>
      <c r="Y91" s="44" t="str">
        <f>IF(O91="",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1" s="39" t="str">
        <f>IFERROR(Table142[[#This Row],[SALE PRICE PER ITEM]]*Table142[[#This Row],[TOTAL REMAINING STOCK QUANTITY]],"")</f>
        <v/>
      </c>
      <c r="AH91" s="41"/>
    </row>
    <row r="92" spans="2:34" ht="18.600000000000001" thickBot="1" x14ac:dyDescent="0.3">
      <c r="B92" s="34" t="s">
        <v>134</v>
      </c>
      <c r="C92" s="42"/>
      <c r="D92" s="83" t="str">
        <f>IF(Table142[[#This Row],[TOTAL BASE STOCK QUANTITY]] = "", "", IF(Table142[[#This Row],[TOTAL BASE STOCK QUANTITY]] &lt;1,"Out of Stock","Avaliable"))</f>
        <v/>
      </c>
      <c r="E92" s="36"/>
      <c r="F92" s="36"/>
      <c r="G92" s="42"/>
      <c r="H92" s="91"/>
      <c r="I92" s="98"/>
      <c r="J92" s="117"/>
      <c r="K9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2" s="72" t="str">
        <f>IFERROR(IF(NOT(ISBLANK(Table142[[#This Row],[BASE PRICE PER ITEM2]])), Table142[[#This Row],[BASE PRICE PER ITEM2]] + $M$2, ""), "")</f>
        <v/>
      </c>
      <c r="M92" s="111"/>
      <c r="N9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2" s="43"/>
      <c r="P92" s="43"/>
      <c r="Q92" s="43"/>
      <c r="R92" s="43"/>
      <c r="S92" s="43"/>
      <c r="T92" s="43"/>
      <c r="U92" s="43"/>
      <c r="V9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2" s="39" t="str">
        <f>IFERROR(Table142[[#This Row],[BASE PRICE PER ITEM2]]*Table142[[#This Row],[TOTAL BASE STOCK QUANTITY]],"")</f>
        <v/>
      </c>
      <c r="X92" s="39" t="str">
        <f>IFERROR(Table142[[#This Row],[LAST SALE PRICE PER ITEM]]*Table142[[#This Row],[TOTAL BASE STOCK QUANTITY]], "")</f>
        <v/>
      </c>
      <c r="Y92" s="44" t="str">
        <f>IF(O92="",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2" s="39" t="str">
        <f>IFERROR(Table142[[#This Row],[SALE PRICE PER ITEM]]*Table142[[#This Row],[TOTAL REMAINING STOCK QUANTITY]],"")</f>
        <v/>
      </c>
      <c r="AH92" s="41"/>
    </row>
    <row r="93" spans="2:34" ht="18.600000000000001" thickBot="1" x14ac:dyDescent="0.3">
      <c r="B93" s="34" t="s">
        <v>135</v>
      </c>
      <c r="C93" s="42"/>
      <c r="D93" s="83" t="str">
        <f>IF(Table142[[#This Row],[TOTAL BASE STOCK QUANTITY]] = "", "", IF(Table142[[#This Row],[TOTAL BASE STOCK QUANTITY]] &lt;1,"Out of Stock","Avaliable"))</f>
        <v/>
      </c>
      <c r="E93" s="36"/>
      <c r="F93" s="36"/>
      <c r="G93" s="42"/>
      <c r="H93" s="91"/>
      <c r="I93" s="98"/>
      <c r="J93" s="117"/>
      <c r="K9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3" s="72" t="str">
        <f>IFERROR(IF(NOT(ISBLANK(Table142[[#This Row],[BASE PRICE PER ITEM2]])), Table142[[#This Row],[BASE PRICE PER ITEM2]] + $M$2, ""), "")</f>
        <v/>
      </c>
      <c r="M93" s="111"/>
      <c r="N9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3" s="43"/>
      <c r="P93" s="43"/>
      <c r="Q93" s="43"/>
      <c r="R93" s="43"/>
      <c r="S93" s="43"/>
      <c r="T93" s="43"/>
      <c r="U93" s="43"/>
      <c r="V9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3" s="39" t="str">
        <f>IFERROR(Table142[[#This Row],[BASE PRICE PER ITEM2]]*Table142[[#This Row],[TOTAL BASE STOCK QUANTITY]],"")</f>
        <v/>
      </c>
      <c r="X93" s="39" t="str">
        <f>IFERROR(Table142[[#This Row],[LAST SALE PRICE PER ITEM]]*Table142[[#This Row],[TOTAL BASE STOCK QUANTITY]], "")</f>
        <v/>
      </c>
      <c r="Y93" s="44" t="str">
        <f>IF(O93="",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3" s="39" t="str">
        <f>IFERROR(Table142[[#This Row],[SALE PRICE PER ITEM]]*Table142[[#This Row],[TOTAL REMAINING STOCK QUANTITY]],"")</f>
        <v/>
      </c>
      <c r="AH93" s="41"/>
    </row>
    <row r="94" spans="2:34" ht="18.600000000000001" thickBot="1" x14ac:dyDescent="0.3">
      <c r="B94" s="34" t="s">
        <v>136</v>
      </c>
      <c r="C94" s="42"/>
      <c r="D94" s="83" t="str">
        <f>IF(Table142[[#This Row],[TOTAL BASE STOCK QUANTITY]] = "", "", IF(Table142[[#This Row],[TOTAL BASE STOCK QUANTITY]] &lt;1,"Out of Stock","Avaliable"))</f>
        <v/>
      </c>
      <c r="E94" s="36"/>
      <c r="F94" s="36"/>
      <c r="G94" s="42"/>
      <c r="H94" s="91"/>
      <c r="I94" s="98"/>
      <c r="J94" s="117"/>
      <c r="K9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4" s="72" t="str">
        <f>IFERROR(IF(NOT(ISBLANK(Table142[[#This Row],[BASE PRICE PER ITEM2]])), Table142[[#This Row],[BASE PRICE PER ITEM2]] + $M$2, ""), "")</f>
        <v/>
      </c>
      <c r="M94" s="111"/>
      <c r="N9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4" s="43"/>
      <c r="P94" s="43"/>
      <c r="Q94" s="43"/>
      <c r="R94" s="43"/>
      <c r="S94" s="43"/>
      <c r="T94" s="43"/>
      <c r="U94" s="43"/>
      <c r="V9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4" s="39" t="str">
        <f>IFERROR(Table142[[#This Row],[BASE PRICE PER ITEM2]]*Table142[[#This Row],[TOTAL BASE STOCK QUANTITY]],"")</f>
        <v/>
      </c>
      <c r="X94" s="39" t="str">
        <f>IFERROR(Table142[[#This Row],[LAST SALE PRICE PER ITEM]]*Table142[[#This Row],[TOTAL BASE STOCK QUANTITY]], "")</f>
        <v/>
      </c>
      <c r="Y94" s="44" t="str">
        <f>IF(O94="",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4" s="39" t="str">
        <f>IFERROR(Table142[[#This Row],[SALE PRICE PER ITEM]]*Table142[[#This Row],[TOTAL REMAINING STOCK QUANTITY]],"")</f>
        <v/>
      </c>
      <c r="AH94" s="41"/>
    </row>
    <row r="95" spans="2:34" ht="18.600000000000001" thickBot="1" x14ac:dyDescent="0.3">
      <c r="B95" s="34" t="s">
        <v>137</v>
      </c>
      <c r="C95" s="42"/>
      <c r="D95" s="83" t="str">
        <f>IF(Table142[[#This Row],[TOTAL BASE STOCK QUANTITY]] = "", "", IF(Table142[[#This Row],[TOTAL BASE STOCK QUANTITY]] &lt;1,"Out of Stock","Avaliable"))</f>
        <v/>
      </c>
      <c r="E95" s="36"/>
      <c r="F95" s="36"/>
      <c r="G95" s="42"/>
      <c r="H95" s="91"/>
      <c r="I95" s="98"/>
      <c r="J95" s="117"/>
      <c r="K9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5" s="72" t="str">
        <f>IFERROR(IF(NOT(ISBLANK(Table142[[#This Row],[BASE PRICE PER ITEM2]])), Table142[[#This Row],[BASE PRICE PER ITEM2]] + $M$2, ""), "")</f>
        <v/>
      </c>
      <c r="M95" s="111"/>
      <c r="N9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5" s="43"/>
      <c r="P95" s="43"/>
      <c r="Q95" s="43"/>
      <c r="R95" s="43"/>
      <c r="S95" s="43"/>
      <c r="T95" s="43"/>
      <c r="U95" s="43"/>
      <c r="V9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5" s="39" t="str">
        <f>IFERROR(Table142[[#This Row],[BASE PRICE PER ITEM2]]*Table142[[#This Row],[TOTAL BASE STOCK QUANTITY]],"")</f>
        <v/>
      </c>
      <c r="X95" s="39" t="str">
        <f>IFERROR(Table142[[#This Row],[LAST SALE PRICE PER ITEM]]*Table142[[#This Row],[TOTAL BASE STOCK QUANTITY]], "")</f>
        <v/>
      </c>
      <c r="Y95" s="44" t="str">
        <f>IF(O95="",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5" s="39" t="str">
        <f>IFERROR(Table142[[#This Row],[SALE PRICE PER ITEM]]*Table142[[#This Row],[TOTAL REMAINING STOCK QUANTITY]],"")</f>
        <v/>
      </c>
      <c r="AH95" s="41"/>
    </row>
    <row r="96" spans="2:34" ht="18.600000000000001" thickBot="1" x14ac:dyDescent="0.3">
      <c r="B96" s="34" t="s">
        <v>138</v>
      </c>
      <c r="C96" s="42"/>
      <c r="D96" s="83" t="str">
        <f>IF(Table142[[#This Row],[TOTAL BASE STOCK QUANTITY]] = "", "", IF(Table142[[#This Row],[TOTAL BASE STOCK QUANTITY]] &lt;1,"Out of Stock","Avaliable"))</f>
        <v/>
      </c>
      <c r="E96" s="36"/>
      <c r="F96" s="36"/>
      <c r="G96" s="42"/>
      <c r="H96" s="91"/>
      <c r="I96" s="98"/>
      <c r="J96" s="117"/>
      <c r="K9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6" s="72" t="str">
        <f>IFERROR(IF(NOT(ISBLANK(Table142[[#This Row],[BASE PRICE PER ITEM2]])), Table142[[#This Row],[BASE PRICE PER ITEM2]] + $M$2, ""), "")</f>
        <v/>
      </c>
      <c r="M96" s="111"/>
      <c r="N9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6" s="43"/>
      <c r="P96" s="43"/>
      <c r="Q96" s="43"/>
      <c r="R96" s="43"/>
      <c r="S96" s="43"/>
      <c r="T96" s="43"/>
      <c r="U96" s="43"/>
      <c r="V9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6" s="39" t="str">
        <f>IFERROR(Table142[[#This Row],[BASE PRICE PER ITEM2]]*Table142[[#This Row],[TOTAL BASE STOCK QUANTITY]],"")</f>
        <v/>
      </c>
      <c r="X96" s="39" t="str">
        <f>IFERROR(Table142[[#This Row],[LAST SALE PRICE PER ITEM]]*Table142[[#This Row],[TOTAL BASE STOCK QUANTITY]], "")</f>
        <v/>
      </c>
      <c r="Y96" s="44" t="str">
        <f>IF(O96="",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6" s="39" t="str">
        <f>IFERROR(Table142[[#This Row],[SALE PRICE PER ITEM]]*Table142[[#This Row],[TOTAL REMAINING STOCK QUANTITY]],"")</f>
        <v/>
      </c>
      <c r="AH96" s="41"/>
    </row>
    <row r="97" spans="2:34" ht="18.600000000000001" thickBot="1" x14ac:dyDescent="0.3">
      <c r="B97" s="34" t="s">
        <v>139</v>
      </c>
      <c r="C97" s="42"/>
      <c r="D97" s="83" t="str">
        <f>IF(Table142[[#This Row],[TOTAL BASE STOCK QUANTITY]] = "", "", IF(Table142[[#This Row],[TOTAL BASE STOCK QUANTITY]] &lt;1,"Out of Stock","Avaliable"))</f>
        <v/>
      </c>
      <c r="E97" s="36"/>
      <c r="F97" s="36"/>
      <c r="G97" s="42"/>
      <c r="H97" s="91"/>
      <c r="I97" s="98"/>
      <c r="J97" s="117"/>
      <c r="K9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7" s="72" t="str">
        <f>IFERROR(IF(NOT(ISBLANK(Table142[[#This Row],[BASE PRICE PER ITEM2]])), Table142[[#This Row],[BASE PRICE PER ITEM2]] + $M$2, ""), "")</f>
        <v/>
      </c>
      <c r="M97" s="111"/>
      <c r="N9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7" s="43"/>
      <c r="P97" s="43"/>
      <c r="Q97" s="43"/>
      <c r="R97" s="43"/>
      <c r="S97" s="43"/>
      <c r="T97" s="43"/>
      <c r="U97" s="43"/>
      <c r="V9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7" s="39" t="str">
        <f>IFERROR(Table142[[#This Row],[BASE PRICE PER ITEM2]]*Table142[[#This Row],[TOTAL BASE STOCK QUANTITY]],"")</f>
        <v/>
      </c>
      <c r="X97" s="39" t="str">
        <f>IFERROR(Table142[[#This Row],[LAST SALE PRICE PER ITEM]]*Table142[[#This Row],[TOTAL BASE STOCK QUANTITY]], "")</f>
        <v/>
      </c>
      <c r="Y97" s="44" t="str">
        <f>IF(O97="",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7" s="39" t="str">
        <f>IFERROR(Table142[[#This Row],[SALE PRICE PER ITEM]]*Table142[[#This Row],[TOTAL REMAINING STOCK QUANTITY]],"")</f>
        <v/>
      </c>
      <c r="AH97" s="41"/>
    </row>
    <row r="98" spans="2:34" ht="18.600000000000001" thickBot="1" x14ac:dyDescent="0.3">
      <c r="B98" s="34" t="s">
        <v>140</v>
      </c>
      <c r="C98" s="42"/>
      <c r="D98" s="83" t="str">
        <f>IF(Table142[[#This Row],[TOTAL BASE STOCK QUANTITY]] = "", "", IF(Table142[[#This Row],[TOTAL BASE STOCK QUANTITY]] &lt;1,"Out of Stock","Avaliable"))</f>
        <v/>
      </c>
      <c r="E98" s="36"/>
      <c r="F98" s="36"/>
      <c r="G98" s="42"/>
      <c r="H98" s="91"/>
      <c r="I98" s="98"/>
      <c r="J98" s="117"/>
      <c r="K9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8" s="72" t="str">
        <f>IFERROR(IF(NOT(ISBLANK(Table142[[#This Row],[BASE PRICE PER ITEM2]])), Table142[[#This Row],[BASE PRICE PER ITEM2]] + $M$2, ""), "")</f>
        <v/>
      </c>
      <c r="M98" s="111"/>
      <c r="N9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8" s="43"/>
      <c r="P98" s="43"/>
      <c r="Q98" s="43"/>
      <c r="R98" s="43"/>
      <c r="S98" s="43"/>
      <c r="T98" s="43"/>
      <c r="U98" s="43"/>
      <c r="V9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8" s="39" t="str">
        <f>IFERROR(Table142[[#This Row],[BASE PRICE PER ITEM2]]*Table142[[#This Row],[TOTAL BASE STOCK QUANTITY]],"")</f>
        <v/>
      </c>
      <c r="X98" s="39" t="str">
        <f>IFERROR(Table142[[#This Row],[LAST SALE PRICE PER ITEM]]*Table142[[#This Row],[TOTAL BASE STOCK QUANTITY]], "")</f>
        <v/>
      </c>
      <c r="Y98" s="44" t="str">
        <f>IF(O98="",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8" s="39" t="str">
        <f>IFERROR(Table142[[#This Row],[SALE PRICE PER ITEM]]*Table142[[#This Row],[TOTAL REMAINING STOCK QUANTITY]],"")</f>
        <v/>
      </c>
      <c r="AH98" s="41"/>
    </row>
    <row r="99" spans="2:34" ht="18.600000000000001" thickBot="1" x14ac:dyDescent="0.3">
      <c r="B99" s="34" t="s">
        <v>141</v>
      </c>
      <c r="C99" s="42"/>
      <c r="D99" s="83" t="str">
        <f>IF(Table142[[#This Row],[TOTAL BASE STOCK QUANTITY]] = "", "", IF(Table142[[#This Row],[TOTAL BASE STOCK QUANTITY]] &lt;1,"Out of Stock","Avaliable"))</f>
        <v/>
      </c>
      <c r="E99" s="36"/>
      <c r="F99" s="36"/>
      <c r="G99" s="42"/>
      <c r="H99" s="91"/>
      <c r="I99" s="98"/>
      <c r="J99" s="117"/>
      <c r="K9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99" s="72" t="str">
        <f>IFERROR(IF(NOT(ISBLANK(Table142[[#This Row],[BASE PRICE PER ITEM2]])), Table142[[#This Row],[BASE PRICE PER ITEM2]] + $M$2, ""), "")</f>
        <v/>
      </c>
      <c r="M99" s="111"/>
      <c r="N9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99" s="43"/>
      <c r="P99" s="43"/>
      <c r="Q99" s="43"/>
      <c r="R99" s="43"/>
      <c r="S99" s="43"/>
      <c r="T99" s="43"/>
      <c r="U99" s="43"/>
      <c r="V9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99" s="39" t="str">
        <f>IFERROR(Table142[[#This Row],[BASE PRICE PER ITEM2]]*Table142[[#This Row],[TOTAL BASE STOCK QUANTITY]],"")</f>
        <v/>
      </c>
      <c r="X99" s="39" t="str">
        <f>IFERROR(Table142[[#This Row],[LAST SALE PRICE PER ITEM]]*Table142[[#This Row],[TOTAL BASE STOCK QUANTITY]], "")</f>
        <v/>
      </c>
      <c r="Y99" s="44" t="str">
        <f>IF(O99="",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9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9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9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9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9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9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9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99" s="39" t="str">
        <f>IFERROR(Table142[[#This Row],[SALE PRICE PER ITEM]]*Table142[[#This Row],[TOTAL REMAINING STOCK QUANTITY]],"")</f>
        <v/>
      </c>
      <c r="AH99" s="41"/>
    </row>
    <row r="100" spans="2:34" ht="18.600000000000001" thickBot="1" x14ac:dyDescent="0.3">
      <c r="B100" s="34" t="s">
        <v>142</v>
      </c>
      <c r="C100" s="42"/>
      <c r="D100" s="83" t="str">
        <f>IF(Table142[[#This Row],[TOTAL BASE STOCK QUANTITY]] = "", "", IF(Table142[[#This Row],[TOTAL BASE STOCK QUANTITY]] &lt;1,"Out of Stock","Avaliable"))</f>
        <v/>
      </c>
      <c r="E100" s="36"/>
      <c r="F100" s="36"/>
      <c r="G100" s="42"/>
      <c r="H100" s="91"/>
      <c r="I100" s="98"/>
      <c r="J100" s="117"/>
      <c r="K10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0" s="72" t="str">
        <f>IFERROR(IF(NOT(ISBLANK(Table142[[#This Row],[BASE PRICE PER ITEM2]])), Table142[[#This Row],[BASE PRICE PER ITEM2]] + $M$2, ""), "")</f>
        <v/>
      </c>
      <c r="M100" s="111"/>
      <c r="N10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0" s="43"/>
      <c r="P100" s="43"/>
      <c r="Q100" s="43"/>
      <c r="R100" s="43"/>
      <c r="S100" s="43"/>
      <c r="T100" s="43"/>
      <c r="U100" s="43"/>
      <c r="V10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0" s="39" t="str">
        <f>IFERROR(Table142[[#This Row],[BASE PRICE PER ITEM2]]*Table142[[#This Row],[TOTAL BASE STOCK QUANTITY]],"")</f>
        <v/>
      </c>
      <c r="X100" s="39" t="str">
        <f>IFERROR(Table142[[#This Row],[LAST SALE PRICE PER ITEM]]*Table142[[#This Row],[TOTAL BASE STOCK QUANTITY]], "")</f>
        <v/>
      </c>
      <c r="Y100" s="44" t="str">
        <f>IF(O100="",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0" s="39" t="str">
        <f>IFERROR(Table142[[#This Row],[SALE PRICE PER ITEM]]*Table142[[#This Row],[TOTAL REMAINING STOCK QUANTITY]],"")</f>
        <v/>
      </c>
      <c r="AH100" s="41"/>
    </row>
    <row r="101" spans="2:34" ht="18.600000000000001" thickBot="1" x14ac:dyDescent="0.3">
      <c r="B101" s="34" t="s">
        <v>143</v>
      </c>
      <c r="C101" s="42"/>
      <c r="D101" s="83" t="str">
        <f>IF(Table142[[#This Row],[TOTAL BASE STOCK QUANTITY]] = "", "", IF(Table142[[#This Row],[TOTAL BASE STOCK QUANTITY]] &lt;1,"Out of Stock","Avaliable"))</f>
        <v/>
      </c>
      <c r="E101" s="36"/>
      <c r="F101" s="36"/>
      <c r="G101" s="42"/>
      <c r="H101" s="91"/>
      <c r="I101" s="98"/>
      <c r="J101" s="117"/>
      <c r="K10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1" s="72" t="str">
        <f>IFERROR(IF(NOT(ISBLANK(Table142[[#This Row],[BASE PRICE PER ITEM2]])), Table142[[#This Row],[BASE PRICE PER ITEM2]] + $M$2, ""), "")</f>
        <v/>
      </c>
      <c r="M101" s="111"/>
      <c r="N10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1" s="43"/>
      <c r="P101" s="43"/>
      <c r="Q101" s="43"/>
      <c r="R101" s="43"/>
      <c r="S101" s="43"/>
      <c r="T101" s="43"/>
      <c r="U101" s="43"/>
      <c r="V10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1" s="39" t="str">
        <f>IFERROR(Table142[[#This Row],[BASE PRICE PER ITEM2]]*Table142[[#This Row],[TOTAL BASE STOCK QUANTITY]],"")</f>
        <v/>
      </c>
      <c r="X101" s="39" t="str">
        <f>IFERROR(Table142[[#This Row],[LAST SALE PRICE PER ITEM]]*Table142[[#This Row],[TOTAL BASE STOCK QUANTITY]], "")</f>
        <v/>
      </c>
      <c r="Y101" s="44" t="str">
        <f>IF(O101="",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1" s="39" t="str">
        <f>IFERROR(Table142[[#This Row],[SALE PRICE PER ITEM]]*Table142[[#This Row],[TOTAL REMAINING STOCK QUANTITY]],"")</f>
        <v/>
      </c>
      <c r="AH101" s="41"/>
    </row>
    <row r="102" spans="2:34" ht="18.600000000000001" thickBot="1" x14ac:dyDescent="0.3">
      <c r="B102" s="34" t="s">
        <v>144</v>
      </c>
      <c r="C102" s="42"/>
      <c r="D102" s="83" t="str">
        <f>IF(Table142[[#This Row],[TOTAL BASE STOCK QUANTITY]] = "", "", IF(Table142[[#This Row],[TOTAL BASE STOCK QUANTITY]] &lt;1,"Out of Stock","Avaliable"))</f>
        <v/>
      </c>
      <c r="E102" s="36"/>
      <c r="F102" s="36"/>
      <c r="G102" s="42"/>
      <c r="H102" s="91"/>
      <c r="I102" s="98"/>
      <c r="J102" s="117"/>
      <c r="K10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2" s="72" t="str">
        <f>IFERROR(IF(NOT(ISBLANK(Table142[[#This Row],[BASE PRICE PER ITEM2]])), Table142[[#This Row],[BASE PRICE PER ITEM2]] + $M$2, ""), "")</f>
        <v/>
      </c>
      <c r="M102" s="111"/>
      <c r="N10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2" s="43"/>
      <c r="P102" s="43"/>
      <c r="Q102" s="43"/>
      <c r="R102" s="43"/>
      <c r="S102" s="43"/>
      <c r="T102" s="43"/>
      <c r="U102" s="43"/>
      <c r="V10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2" s="39" t="str">
        <f>IFERROR(Table142[[#This Row],[BASE PRICE PER ITEM2]]*Table142[[#This Row],[TOTAL BASE STOCK QUANTITY]],"")</f>
        <v/>
      </c>
      <c r="X102" s="39" t="str">
        <f>IFERROR(Table142[[#This Row],[LAST SALE PRICE PER ITEM]]*Table142[[#This Row],[TOTAL BASE STOCK QUANTITY]], "")</f>
        <v/>
      </c>
      <c r="Y102" s="44" t="str">
        <f>IF(O102="",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2" s="39" t="str">
        <f>IFERROR(Table142[[#This Row],[SALE PRICE PER ITEM]]*Table142[[#This Row],[TOTAL REMAINING STOCK QUANTITY]],"")</f>
        <v/>
      </c>
      <c r="AH102" s="41"/>
    </row>
    <row r="103" spans="2:34" ht="18.600000000000001" thickBot="1" x14ac:dyDescent="0.3">
      <c r="B103" s="34" t="s">
        <v>145</v>
      </c>
      <c r="C103" s="42"/>
      <c r="D103" s="83" t="str">
        <f>IF(Table142[[#This Row],[TOTAL BASE STOCK QUANTITY]] = "", "", IF(Table142[[#This Row],[TOTAL BASE STOCK QUANTITY]] &lt;1,"Out of Stock","Avaliable"))</f>
        <v/>
      </c>
      <c r="E103" s="36"/>
      <c r="F103" s="36"/>
      <c r="G103" s="42"/>
      <c r="H103" s="91"/>
      <c r="I103" s="98"/>
      <c r="J103" s="117"/>
      <c r="K10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3" s="72" t="str">
        <f>IFERROR(IF(NOT(ISBLANK(Table142[[#This Row],[BASE PRICE PER ITEM2]])), Table142[[#This Row],[BASE PRICE PER ITEM2]] + $M$2, ""), "")</f>
        <v/>
      </c>
      <c r="M103" s="111"/>
      <c r="N10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3" s="43"/>
      <c r="P103" s="43"/>
      <c r="Q103" s="43"/>
      <c r="R103" s="43"/>
      <c r="S103" s="43"/>
      <c r="T103" s="43"/>
      <c r="U103" s="43"/>
      <c r="V10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3" s="39" t="str">
        <f>IFERROR(Table142[[#This Row],[BASE PRICE PER ITEM2]]*Table142[[#This Row],[TOTAL BASE STOCK QUANTITY]],"")</f>
        <v/>
      </c>
      <c r="X103" s="39" t="str">
        <f>IFERROR(Table142[[#This Row],[LAST SALE PRICE PER ITEM]]*Table142[[#This Row],[TOTAL BASE STOCK QUANTITY]], "")</f>
        <v/>
      </c>
      <c r="Y103" s="44" t="str">
        <f>IF(O103="",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3" s="39" t="str">
        <f>IFERROR(Table142[[#This Row],[SALE PRICE PER ITEM]]*Table142[[#This Row],[TOTAL REMAINING STOCK QUANTITY]],"")</f>
        <v/>
      </c>
      <c r="AH103" s="41"/>
    </row>
    <row r="104" spans="2:34" ht="18.600000000000001" thickBot="1" x14ac:dyDescent="0.3">
      <c r="B104" s="34" t="s">
        <v>146</v>
      </c>
      <c r="C104" s="42"/>
      <c r="D104" s="83" t="str">
        <f>IF(Table142[[#This Row],[TOTAL BASE STOCK QUANTITY]] = "", "", IF(Table142[[#This Row],[TOTAL BASE STOCK QUANTITY]] &lt;1,"Out of Stock","Avaliable"))</f>
        <v/>
      </c>
      <c r="E104" s="36"/>
      <c r="F104" s="36"/>
      <c r="G104" s="42"/>
      <c r="H104" s="91"/>
      <c r="I104" s="98"/>
      <c r="J104" s="117"/>
      <c r="K10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4" s="72" t="str">
        <f>IFERROR(IF(NOT(ISBLANK(Table142[[#This Row],[BASE PRICE PER ITEM2]])), Table142[[#This Row],[BASE PRICE PER ITEM2]] + $M$2, ""), "")</f>
        <v/>
      </c>
      <c r="M104" s="111"/>
      <c r="N10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4" s="43"/>
      <c r="P104" s="43"/>
      <c r="Q104" s="43"/>
      <c r="R104" s="43"/>
      <c r="S104" s="43"/>
      <c r="T104" s="43"/>
      <c r="U104" s="43"/>
      <c r="V10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4" s="39" t="str">
        <f>IFERROR(Table142[[#This Row],[BASE PRICE PER ITEM2]]*Table142[[#This Row],[TOTAL BASE STOCK QUANTITY]],"")</f>
        <v/>
      </c>
      <c r="X104" s="39" t="str">
        <f>IFERROR(Table142[[#This Row],[LAST SALE PRICE PER ITEM]]*Table142[[#This Row],[TOTAL BASE STOCK QUANTITY]], "")</f>
        <v/>
      </c>
      <c r="Y104" s="44" t="str">
        <f>IF(O104="",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4" s="39" t="str">
        <f>IFERROR(Table142[[#This Row],[SALE PRICE PER ITEM]]*Table142[[#This Row],[TOTAL REMAINING STOCK QUANTITY]],"")</f>
        <v/>
      </c>
      <c r="AH104" s="41"/>
    </row>
    <row r="105" spans="2:34" ht="18.600000000000001" thickBot="1" x14ac:dyDescent="0.3">
      <c r="B105" s="34" t="s">
        <v>147</v>
      </c>
      <c r="C105" s="42"/>
      <c r="D105" s="83" t="str">
        <f>IF(Table142[[#This Row],[TOTAL BASE STOCK QUANTITY]] = "", "", IF(Table142[[#This Row],[TOTAL BASE STOCK QUANTITY]] &lt;1,"Out of Stock","Avaliable"))</f>
        <v/>
      </c>
      <c r="E105" s="36"/>
      <c r="F105" s="36"/>
      <c r="G105" s="42"/>
      <c r="H105" s="91"/>
      <c r="I105" s="98"/>
      <c r="J105" s="117"/>
      <c r="K10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5" s="72" t="str">
        <f>IFERROR(IF(NOT(ISBLANK(Table142[[#This Row],[BASE PRICE PER ITEM2]])), Table142[[#This Row],[BASE PRICE PER ITEM2]] + $M$2, ""), "")</f>
        <v/>
      </c>
      <c r="M105" s="111"/>
      <c r="N10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5" s="43"/>
      <c r="P105" s="43"/>
      <c r="Q105" s="43"/>
      <c r="R105" s="43"/>
      <c r="S105" s="43"/>
      <c r="T105" s="43"/>
      <c r="U105" s="43"/>
      <c r="V10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5" s="39" t="str">
        <f>IFERROR(Table142[[#This Row],[BASE PRICE PER ITEM2]]*Table142[[#This Row],[TOTAL BASE STOCK QUANTITY]],"")</f>
        <v/>
      </c>
      <c r="X105" s="39" t="str">
        <f>IFERROR(Table142[[#This Row],[LAST SALE PRICE PER ITEM]]*Table142[[#This Row],[TOTAL BASE STOCK QUANTITY]], "")</f>
        <v/>
      </c>
      <c r="Y105" s="44" t="str">
        <f>IF(O105="",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5" s="39" t="str">
        <f>IFERROR(Table142[[#This Row],[SALE PRICE PER ITEM]]*Table142[[#This Row],[TOTAL REMAINING STOCK QUANTITY]],"")</f>
        <v/>
      </c>
      <c r="AH105" s="41"/>
    </row>
    <row r="106" spans="2:34" ht="18.600000000000001" thickBot="1" x14ac:dyDescent="0.3">
      <c r="B106" s="34" t="s">
        <v>148</v>
      </c>
      <c r="C106" s="42"/>
      <c r="D106" s="83" t="str">
        <f>IF(Table142[[#This Row],[TOTAL BASE STOCK QUANTITY]] = "", "", IF(Table142[[#This Row],[TOTAL BASE STOCK QUANTITY]] &lt;1,"Out of Stock","Avaliable"))</f>
        <v/>
      </c>
      <c r="E106" s="36"/>
      <c r="F106" s="36"/>
      <c r="G106" s="42"/>
      <c r="H106" s="91"/>
      <c r="I106" s="98"/>
      <c r="J106" s="117"/>
      <c r="K10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6" s="72" t="str">
        <f>IFERROR(IF(NOT(ISBLANK(Table142[[#This Row],[BASE PRICE PER ITEM2]])), Table142[[#This Row],[BASE PRICE PER ITEM2]] + $M$2, ""), "")</f>
        <v/>
      </c>
      <c r="M106" s="111"/>
      <c r="N10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6" s="43"/>
      <c r="P106" s="43"/>
      <c r="Q106" s="43"/>
      <c r="R106" s="43"/>
      <c r="S106" s="43"/>
      <c r="T106" s="43"/>
      <c r="U106" s="43"/>
      <c r="V10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6" s="39" t="str">
        <f>IFERROR(Table142[[#This Row],[BASE PRICE PER ITEM2]]*Table142[[#This Row],[TOTAL BASE STOCK QUANTITY]],"")</f>
        <v/>
      </c>
      <c r="X106" s="39" t="str">
        <f>IFERROR(Table142[[#This Row],[LAST SALE PRICE PER ITEM]]*Table142[[#This Row],[TOTAL BASE STOCK QUANTITY]], "")</f>
        <v/>
      </c>
      <c r="Y106" s="44" t="str">
        <f>IF(O106="",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6" s="39" t="str">
        <f>IFERROR(Table142[[#This Row],[SALE PRICE PER ITEM]]*Table142[[#This Row],[TOTAL REMAINING STOCK QUANTITY]],"")</f>
        <v/>
      </c>
      <c r="AH106" s="41"/>
    </row>
    <row r="107" spans="2:34" ht="18.600000000000001" thickBot="1" x14ac:dyDescent="0.3">
      <c r="B107" s="34" t="s">
        <v>149</v>
      </c>
      <c r="C107" s="42"/>
      <c r="D107" s="83" t="str">
        <f>IF(Table142[[#This Row],[TOTAL BASE STOCK QUANTITY]] = "", "", IF(Table142[[#This Row],[TOTAL BASE STOCK QUANTITY]] &lt;1,"Out of Stock","Avaliable"))</f>
        <v/>
      </c>
      <c r="E107" s="36"/>
      <c r="F107" s="36"/>
      <c r="G107" s="42"/>
      <c r="H107" s="91"/>
      <c r="I107" s="98"/>
      <c r="J107" s="117"/>
      <c r="K10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7" s="72" t="str">
        <f>IFERROR(IF(NOT(ISBLANK(Table142[[#This Row],[BASE PRICE PER ITEM2]])), Table142[[#This Row],[BASE PRICE PER ITEM2]] + $M$2, ""), "")</f>
        <v/>
      </c>
      <c r="M107" s="111"/>
      <c r="N10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7" s="43"/>
      <c r="P107" s="43"/>
      <c r="Q107" s="43"/>
      <c r="R107" s="43"/>
      <c r="S107" s="43"/>
      <c r="T107" s="43"/>
      <c r="U107" s="43"/>
      <c r="V10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7" s="39" t="str">
        <f>IFERROR(Table142[[#This Row],[BASE PRICE PER ITEM2]]*Table142[[#This Row],[TOTAL BASE STOCK QUANTITY]],"")</f>
        <v/>
      </c>
      <c r="X107" s="39" t="str">
        <f>IFERROR(Table142[[#This Row],[LAST SALE PRICE PER ITEM]]*Table142[[#This Row],[TOTAL BASE STOCK QUANTITY]], "")</f>
        <v/>
      </c>
      <c r="Y107" s="44" t="str">
        <f>IF(O107="",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7" s="39" t="str">
        <f>IFERROR(Table142[[#This Row],[SALE PRICE PER ITEM]]*Table142[[#This Row],[TOTAL REMAINING STOCK QUANTITY]],"")</f>
        <v/>
      </c>
      <c r="AH107" s="41"/>
    </row>
    <row r="108" spans="2:34" ht="18.600000000000001" thickBot="1" x14ac:dyDescent="0.3">
      <c r="B108" s="34" t="s">
        <v>150</v>
      </c>
      <c r="C108" s="42"/>
      <c r="D108" s="83" t="str">
        <f>IF(Table142[[#This Row],[TOTAL BASE STOCK QUANTITY]] = "", "", IF(Table142[[#This Row],[TOTAL BASE STOCK QUANTITY]] &lt;1,"Out of Stock","Avaliable"))</f>
        <v/>
      </c>
      <c r="E108" s="36"/>
      <c r="F108" s="36"/>
      <c r="G108" s="42"/>
      <c r="H108" s="91"/>
      <c r="I108" s="98"/>
      <c r="J108" s="117"/>
      <c r="K10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8" s="72" t="str">
        <f>IFERROR(IF(NOT(ISBLANK(Table142[[#This Row],[BASE PRICE PER ITEM2]])), Table142[[#This Row],[BASE PRICE PER ITEM2]] + $M$2, ""), "")</f>
        <v/>
      </c>
      <c r="M108" s="111"/>
      <c r="N10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8" s="43"/>
      <c r="P108" s="43"/>
      <c r="Q108" s="43"/>
      <c r="R108" s="43"/>
      <c r="S108" s="43"/>
      <c r="T108" s="43"/>
      <c r="U108" s="43"/>
      <c r="V10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8" s="39" t="str">
        <f>IFERROR(Table142[[#This Row],[BASE PRICE PER ITEM2]]*Table142[[#This Row],[TOTAL BASE STOCK QUANTITY]],"")</f>
        <v/>
      </c>
      <c r="X108" s="39" t="str">
        <f>IFERROR(Table142[[#This Row],[LAST SALE PRICE PER ITEM]]*Table142[[#This Row],[TOTAL BASE STOCK QUANTITY]], "")</f>
        <v/>
      </c>
      <c r="Y108" s="44" t="str">
        <f>IF(O108="",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8" s="39" t="str">
        <f>IFERROR(Table142[[#This Row],[SALE PRICE PER ITEM]]*Table142[[#This Row],[TOTAL REMAINING STOCK QUANTITY]],"")</f>
        <v/>
      </c>
      <c r="AH108" s="41"/>
    </row>
    <row r="109" spans="2:34" ht="18.600000000000001" thickBot="1" x14ac:dyDescent="0.3">
      <c r="B109" s="34" t="s">
        <v>151</v>
      </c>
      <c r="C109" s="42"/>
      <c r="D109" s="83" t="str">
        <f>IF(Table142[[#This Row],[TOTAL BASE STOCK QUANTITY]] = "", "", IF(Table142[[#This Row],[TOTAL BASE STOCK QUANTITY]] &lt;1,"Out of Stock","Avaliable"))</f>
        <v/>
      </c>
      <c r="E109" s="36"/>
      <c r="F109" s="36"/>
      <c r="G109" s="42"/>
      <c r="H109" s="91"/>
      <c r="I109" s="98"/>
      <c r="J109" s="117"/>
      <c r="K10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09" s="72" t="str">
        <f>IFERROR(IF(NOT(ISBLANK(Table142[[#This Row],[BASE PRICE PER ITEM2]])), Table142[[#This Row],[BASE PRICE PER ITEM2]] + $M$2, ""), "")</f>
        <v/>
      </c>
      <c r="M109" s="111"/>
      <c r="N10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09" s="43"/>
      <c r="P109" s="43"/>
      <c r="Q109" s="43"/>
      <c r="R109" s="43"/>
      <c r="S109" s="43"/>
      <c r="T109" s="43"/>
      <c r="U109" s="43"/>
      <c r="V10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09" s="39" t="str">
        <f>IFERROR(Table142[[#This Row],[BASE PRICE PER ITEM2]]*Table142[[#This Row],[TOTAL BASE STOCK QUANTITY]],"")</f>
        <v/>
      </c>
      <c r="X109" s="39" t="str">
        <f>IFERROR(Table142[[#This Row],[LAST SALE PRICE PER ITEM]]*Table142[[#This Row],[TOTAL BASE STOCK QUANTITY]], "")</f>
        <v/>
      </c>
      <c r="Y109" s="44" t="str">
        <f>IF(O109="",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0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0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0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0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0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0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0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09" s="39" t="str">
        <f>IFERROR(Table142[[#This Row],[SALE PRICE PER ITEM]]*Table142[[#This Row],[TOTAL REMAINING STOCK QUANTITY]],"")</f>
        <v/>
      </c>
      <c r="AH109" s="41"/>
    </row>
    <row r="110" spans="2:34" ht="18.600000000000001" thickBot="1" x14ac:dyDescent="0.3">
      <c r="B110" s="34" t="s">
        <v>152</v>
      </c>
      <c r="C110" s="42"/>
      <c r="D110" s="83" t="str">
        <f>IF(Table142[[#This Row],[TOTAL BASE STOCK QUANTITY]] = "", "", IF(Table142[[#This Row],[TOTAL BASE STOCK QUANTITY]] &lt;1,"Out of Stock","Avaliable"))</f>
        <v/>
      </c>
      <c r="E110" s="36"/>
      <c r="F110" s="36"/>
      <c r="G110" s="42"/>
      <c r="H110" s="91"/>
      <c r="I110" s="98"/>
      <c r="J110" s="117"/>
      <c r="K11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0" s="72" t="str">
        <f>IFERROR(IF(NOT(ISBLANK(Table142[[#This Row],[BASE PRICE PER ITEM2]])), Table142[[#This Row],[BASE PRICE PER ITEM2]] + $M$2, ""), "")</f>
        <v/>
      </c>
      <c r="M110" s="111"/>
      <c r="N11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0" s="43"/>
      <c r="P110" s="43"/>
      <c r="Q110" s="43"/>
      <c r="R110" s="43"/>
      <c r="S110" s="43"/>
      <c r="T110" s="43"/>
      <c r="U110" s="43"/>
      <c r="V11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0" s="39" t="str">
        <f>IFERROR(Table142[[#This Row],[BASE PRICE PER ITEM2]]*Table142[[#This Row],[TOTAL BASE STOCK QUANTITY]],"")</f>
        <v/>
      </c>
      <c r="X110" s="39" t="str">
        <f>IFERROR(Table142[[#This Row],[LAST SALE PRICE PER ITEM]]*Table142[[#This Row],[TOTAL BASE STOCK QUANTITY]], "")</f>
        <v/>
      </c>
      <c r="Y110" s="44" t="str">
        <f>IF(O110="",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0" s="39" t="str">
        <f>IFERROR(Table142[[#This Row],[SALE PRICE PER ITEM]]*Table142[[#This Row],[TOTAL REMAINING STOCK QUANTITY]],"")</f>
        <v/>
      </c>
      <c r="AH110" s="41"/>
    </row>
    <row r="111" spans="2:34" ht="18.600000000000001" thickBot="1" x14ac:dyDescent="0.3">
      <c r="B111" s="34" t="s">
        <v>153</v>
      </c>
      <c r="C111" s="42"/>
      <c r="D111" s="83" t="str">
        <f>IF(Table142[[#This Row],[TOTAL BASE STOCK QUANTITY]] = "", "", IF(Table142[[#This Row],[TOTAL BASE STOCK QUANTITY]] &lt;1,"Out of Stock","Avaliable"))</f>
        <v/>
      </c>
      <c r="E111" s="36"/>
      <c r="F111" s="36"/>
      <c r="G111" s="42"/>
      <c r="H111" s="91"/>
      <c r="I111" s="98"/>
      <c r="J111" s="117"/>
      <c r="K11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1" s="72" t="str">
        <f>IFERROR(IF(NOT(ISBLANK(Table142[[#This Row],[BASE PRICE PER ITEM2]])), Table142[[#This Row],[BASE PRICE PER ITEM2]] + $M$2, ""), "")</f>
        <v/>
      </c>
      <c r="M111" s="111"/>
      <c r="N11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1" s="43"/>
      <c r="P111" s="43"/>
      <c r="Q111" s="43"/>
      <c r="R111" s="43"/>
      <c r="S111" s="43"/>
      <c r="T111" s="43"/>
      <c r="U111" s="43"/>
      <c r="V11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1" s="39" t="str">
        <f>IFERROR(Table142[[#This Row],[BASE PRICE PER ITEM2]]*Table142[[#This Row],[TOTAL BASE STOCK QUANTITY]],"")</f>
        <v/>
      </c>
      <c r="X111" s="39" t="str">
        <f>IFERROR(Table142[[#This Row],[LAST SALE PRICE PER ITEM]]*Table142[[#This Row],[TOTAL BASE STOCK QUANTITY]], "")</f>
        <v/>
      </c>
      <c r="Y111" s="44" t="str">
        <f>IF(O111="",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1" s="39" t="str">
        <f>IFERROR(Table142[[#This Row],[SALE PRICE PER ITEM]]*Table142[[#This Row],[TOTAL REMAINING STOCK QUANTITY]],"")</f>
        <v/>
      </c>
      <c r="AH111" s="41"/>
    </row>
    <row r="112" spans="2:34" ht="18.600000000000001" thickBot="1" x14ac:dyDescent="0.3">
      <c r="B112" s="34" t="s">
        <v>154</v>
      </c>
      <c r="C112" s="42"/>
      <c r="D112" s="83" t="str">
        <f>IF(Table142[[#This Row],[TOTAL BASE STOCK QUANTITY]] = "", "", IF(Table142[[#This Row],[TOTAL BASE STOCK QUANTITY]] &lt;1,"Out of Stock","Avaliable"))</f>
        <v/>
      </c>
      <c r="E112" s="36"/>
      <c r="F112" s="36"/>
      <c r="G112" s="42"/>
      <c r="H112" s="91"/>
      <c r="I112" s="98"/>
      <c r="J112" s="117"/>
      <c r="K11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2" s="72" t="str">
        <f>IFERROR(IF(NOT(ISBLANK(Table142[[#This Row],[BASE PRICE PER ITEM2]])), Table142[[#This Row],[BASE PRICE PER ITEM2]] + $M$2, ""), "")</f>
        <v/>
      </c>
      <c r="M112" s="111"/>
      <c r="N11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2" s="43"/>
      <c r="P112" s="43"/>
      <c r="Q112" s="43"/>
      <c r="R112" s="43"/>
      <c r="S112" s="43"/>
      <c r="T112" s="43"/>
      <c r="U112" s="43"/>
      <c r="V11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2" s="39" t="str">
        <f>IFERROR(Table142[[#This Row],[BASE PRICE PER ITEM2]]*Table142[[#This Row],[TOTAL BASE STOCK QUANTITY]],"")</f>
        <v/>
      </c>
      <c r="X112" s="39" t="str">
        <f>IFERROR(Table142[[#This Row],[LAST SALE PRICE PER ITEM]]*Table142[[#This Row],[TOTAL BASE STOCK QUANTITY]], "")</f>
        <v/>
      </c>
      <c r="Y112" s="44" t="str">
        <f>IF(O112="",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2" s="39" t="str">
        <f>IFERROR(Table142[[#This Row],[SALE PRICE PER ITEM]]*Table142[[#This Row],[TOTAL REMAINING STOCK QUANTITY]],"")</f>
        <v/>
      </c>
      <c r="AH112" s="41"/>
    </row>
    <row r="113" spans="2:34" ht="18.600000000000001" thickBot="1" x14ac:dyDescent="0.3">
      <c r="B113" s="34" t="s">
        <v>155</v>
      </c>
      <c r="C113" s="42"/>
      <c r="D113" s="83" t="str">
        <f>IF(Table142[[#This Row],[TOTAL BASE STOCK QUANTITY]] = "", "", IF(Table142[[#This Row],[TOTAL BASE STOCK QUANTITY]] &lt;1,"Out of Stock","Avaliable"))</f>
        <v/>
      </c>
      <c r="E113" s="36"/>
      <c r="F113" s="36"/>
      <c r="G113" s="42"/>
      <c r="H113" s="91"/>
      <c r="I113" s="98"/>
      <c r="J113" s="117"/>
      <c r="K11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3" s="72" t="str">
        <f>IFERROR(IF(NOT(ISBLANK(Table142[[#This Row],[BASE PRICE PER ITEM2]])), Table142[[#This Row],[BASE PRICE PER ITEM2]] + $M$2, ""), "")</f>
        <v/>
      </c>
      <c r="M113" s="111"/>
      <c r="N11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3" s="43"/>
      <c r="P113" s="43"/>
      <c r="Q113" s="43"/>
      <c r="R113" s="43"/>
      <c r="S113" s="43"/>
      <c r="T113" s="43"/>
      <c r="U113" s="43"/>
      <c r="V11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3" s="39" t="str">
        <f>IFERROR(Table142[[#This Row],[BASE PRICE PER ITEM2]]*Table142[[#This Row],[TOTAL BASE STOCK QUANTITY]],"")</f>
        <v/>
      </c>
      <c r="X113" s="39" t="str">
        <f>IFERROR(Table142[[#This Row],[LAST SALE PRICE PER ITEM]]*Table142[[#This Row],[TOTAL BASE STOCK QUANTITY]], "")</f>
        <v/>
      </c>
      <c r="Y113" s="44" t="str">
        <f>IF(O113="",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3" s="39" t="str">
        <f>IFERROR(Table142[[#This Row],[SALE PRICE PER ITEM]]*Table142[[#This Row],[TOTAL REMAINING STOCK QUANTITY]],"")</f>
        <v/>
      </c>
      <c r="AH113" s="41"/>
    </row>
    <row r="114" spans="2:34" ht="18.600000000000001" thickBot="1" x14ac:dyDescent="0.3">
      <c r="B114" s="34" t="s">
        <v>156</v>
      </c>
      <c r="C114" s="42"/>
      <c r="D114" s="83" t="str">
        <f>IF(Table142[[#This Row],[TOTAL BASE STOCK QUANTITY]] = "", "", IF(Table142[[#This Row],[TOTAL BASE STOCK QUANTITY]] &lt;1,"Out of Stock","Avaliable"))</f>
        <v/>
      </c>
      <c r="E114" s="36"/>
      <c r="F114" s="36"/>
      <c r="G114" s="42"/>
      <c r="H114" s="91"/>
      <c r="I114" s="98"/>
      <c r="J114" s="117"/>
      <c r="K11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4" s="72" t="str">
        <f>IFERROR(IF(NOT(ISBLANK(Table142[[#This Row],[BASE PRICE PER ITEM2]])), Table142[[#This Row],[BASE PRICE PER ITEM2]] + $M$2, ""), "")</f>
        <v/>
      </c>
      <c r="M114" s="111"/>
      <c r="N11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4" s="43"/>
      <c r="P114" s="43"/>
      <c r="Q114" s="43"/>
      <c r="R114" s="43"/>
      <c r="S114" s="43"/>
      <c r="T114" s="43"/>
      <c r="U114" s="43"/>
      <c r="V11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4" s="39" t="str">
        <f>IFERROR(Table142[[#This Row],[BASE PRICE PER ITEM2]]*Table142[[#This Row],[TOTAL BASE STOCK QUANTITY]],"")</f>
        <v/>
      </c>
      <c r="X114" s="39" t="str">
        <f>IFERROR(Table142[[#This Row],[LAST SALE PRICE PER ITEM]]*Table142[[#This Row],[TOTAL BASE STOCK QUANTITY]], "")</f>
        <v/>
      </c>
      <c r="Y114" s="44" t="str">
        <f>IF(O114="",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4" s="39" t="str">
        <f>IFERROR(Table142[[#This Row],[SALE PRICE PER ITEM]]*Table142[[#This Row],[TOTAL REMAINING STOCK QUANTITY]],"")</f>
        <v/>
      </c>
      <c r="AH114" s="41"/>
    </row>
    <row r="115" spans="2:34" ht="18.600000000000001" thickBot="1" x14ac:dyDescent="0.3">
      <c r="B115" s="34" t="s">
        <v>157</v>
      </c>
      <c r="C115" s="42"/>
      <c r="D115" s="83" t="str">
        <f>IF(Table142[[#This Row],[TOTAL BASE STOCK QUANTITY]] = "", "", IF(Table142[[#This Row],[TOTAL BASE STOCK QUANTITY]] &lt;1,"Out of Stock","Avaliable"))</f>
        <v/>
      </c>
      <c r="E115" s="36"/>
      <c r="F115" s="36"/>
      <c r="G115" s="42"/>
      <c r="H115" s="91"/>
      <c r="I115" s="98"/>
      <c r="J115" s="117"/>
      <c r="K11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5" s="72" t="str">
        <f>IFERROR(IF(NOT(ISBLANK(Table142[[#This Row],[BASE PRICE PER ITEM2]])), Table142[[#This Row],[BASE PRICE PER ITEM2]] + $M$2, ""), "")</f>
        <v/>
      </c>
      <c r="M115" s="111"/>
      <c r="N11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5" s="43"/>
      <c r="P115" s="43"/>
      <c r="Q115" s="43"/>
      <c r="R115" s="43"/>
      <c r="S115" s="43"/>
      <c r="T115" s="43"/>
      <c r="U115" s="43"/>
      <c r="V11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5" s="39" t="str">
        <f>IFERROR(Table142[[#This Row],[BASE PRICE PER ITEM2]]*Table142[[#This Row],[TOTAL BASE STOCK QUANTITY]],"")</f>
        <v/>
      </c>
      <c r="X115" s="39" t="str">
        <f>IFERROR(Table142[[#This Row],[LAST SALE PRICE PER ITEM]]*Table142[[#This Row],[TOTAL BASE STOCK QUANTITY]], "")</f>
        <v/>
      </c>
      <c r="Y115" s="44" t="str">
        <f>IF(O115="",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5" s="39" t="str">
        <f>IFERROR(Table142[[#This Row],[SALE PRICE PER ITEM]]*Table142[[#This Row],[TOTAL REMAINING STOCK QUANTITY]],"")</f>
        <v/>
      </c>
      <c r="AH115" s="41"/>
    </row>
    <row r="116" spans="2:34" ht="18.600000000000001" thickBot="1" x14ac:dyDescent="0.3">
      <c r="B116" s="34" t="s">
        <v>158</v>
      </c>
      <c r="C116" s="42"/>
      <c r="D116" s="83" t="str">
        <f>IF(Table142[[#This Row],[TOTAL BASE STOCK QUANTITY]] = "", "", IF(Table142[[#This Row],[TOTAL BASE STOCK QUANTITY]] &lt;1,"Out of Stock","Avaliable"))</f>
        <v/>
      </c>
      <c r="E116" s="36"/>
      <c r="F116" s="36"/>
      <c r="G116" s="42"/>
      <c r="H116" s="91"/>
      <c r="I116" s="98"/>
      <c r="J116" s="117"/>
      <c r="K11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6" s="72" t="str">
        <f>IFERROR(IF(NOT(ISBLANK(Table142[[#This Row],[BASE PRICE PER ITEM2]])), Table142[[#This Row],[BASE PRICE PER ITEM2]] + $M$2, ""), "")</f>
        <v/>
      </c>
      <c r="M116" s="111"/>
      <c r="N11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6" s="43"/>
      <c r="P116" s="43"/>
      <c r="Q116" s="43"/>
      <c r="R116" s="43"/>
      <c r="S116" s="43"/>
      <c r="T116" s="43"/>
      <c r="U116" s="43"/>
      <c r="V11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6" s="39" t="str">
        <f>IFERROR(Table142[[#This Row],[BASE PRICE PER ITEM2]]*Table142[[#This Row],[TOTAL BASE STOCK QUANTITY]],"")</f>
        <v/>
      </c>
      <c r="X116" s="39" t="str">
        <f>IFERROR(Table142[[#This Row],[LAST SALE PRICE PER ITEM]]*Table142[[#This Row],[TOTAL BASE STOCK QUANTITY]], "")</f>
        <v/>
      </c>
      <c r="Y116" s="44" t="str">
        <f>IF(O116="",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6" s="39" t="str">
        <f>IFERROR(Table142[[#This Row],[SALE PRICE PER ITEM]]*Table142[[#This Row],[TOTAL REMAINING STOCK QUANTITY]],"")</f>
        <v/>
      </c>
      <c r="AH116" s="41"/>
    </row>
    <row r="117" spans="2:34" ht="18.600000000000001" thickBot="1" x14ac:dyDescent="0.3">
      <c r="B117" s="34" t="s">
        <v>159</v>
      </c>
      <c r="C117" s="42"/>
      <c r="D117" s="83" t="str">
        <f>IF(Table142[[#This Row],[TOTAL BASE STOCK QUANTITY]] = "", "", IF(Table142[[#This Row],[TOTAL BASE STOCK QUANTITY]] &lt;1,"Out of Stock","Avaliable"))</f>
        <v/>
      </c>
      <c r="E117" s="36"/>
      <c r="F117" s="36"/>
      <c r="G117" s="42"/>
      <c r="H117" s="91"/>
      <c r="I117" s="98"/>
      <c r="J117" s="117"/>
      <c r="K11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7" s="72" t="str">
        <f>IFERROR(IF(NOT(ISBLANK(Table142[[#This Row],[BASE PRICE PER ITEM2]])), Table142[[#This Row],[BASE PRICE PER ITEM2]] + $M$2, ""), "")</f>
        <v/>
      </c>
      <c r="M117" s="111"/>
      <c r="N11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7" s="43"/>
      <c r="P117" s="43"/>
      <c r="Q117" s="43"/>
      <c r="R117" s="43"/>
      <c r="S117" s="43"/>
      <c r="T117" s="43"/>
      <c r="U117" s="43"/>
      <c r="V11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7" s="39" t="str">
        <f>IFERROR(Table142[[#This Row],[BASE PRICE PER ITEM2]]*Table142[[#This Row],[TOTAL BASE STOCK QUANTITY]],"")</f>
        <v/>
      </c>
      <c r="X117" s="39" t="str">
        <f>IFERROR(Table142[[#This Row],[LAST SALE PRICE PER ITEM]]*Table142[[#This Row],[TOTAL BASE STOCK QUANTITY]], "")</f>
        <v/>
      </c>
      <c r="Y117" s="44" t="str">
        <f>IF(O117="",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7" s="39" t="str">
        <f>IFERROR(Table142[[#This Row],[SALE PRICE PER ITEM]]*Table142[[#This Row],[TOTAL REMAINING STOCK QUANTITY]],"")</f>
        <v/>
      </c>
      <c r="AH117" s="41"/>
    </row>
    <row r="118" spans="2:34" ht="18.600000000000001" thickBot="1" x14ac:dyDescent="0.3">
      <c r="B118" s="34" t="s">
        <v>160</v>
      </c>
      <c r="C118" s="42"/>
      <c r="D118" s="83" t="str">
        <f>IF(Table142[[#This Row],[TOTAL BASE STOCK QUANTITY]] = "", "", IF(Table142[[#This Row],[TOTAL BASE STOCK QUANTITY]] &lt;1,"Out of Stock","Avaliable"))</f>
        <v/>
      </c>
      <c r="E118" s="36"/>
      <c r="F118" s="36"/>
      <c r="G118" s="42"/>
      <c r="H118" s="91"/>
      <c r="I118" s="98"/>
      <c r="J118" s="117"/>
      <c r="K11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8" s="72" t="str">
        <f>IFERROR(IF(NOT(ISBLANK(Table142[[#This Row],[BASE PRICE PER ITEM2]])), Table142[[#This Row],[BASE PRICE PER ITEM2]] + $M$2, ""), "")</f>
        <v/>
      </c>
      <c r="M118" s="111"/>
      <c r="N11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8" s="43"/>
      <c r="P118" s="43"/>
      <c r="Q118" s="43"/>
      <c r="R118" s="43"/>
      <c r="S118" s="43"/>
      <c r="T118" s="43"/>
      <c r="U118" s="43"/>
      <c r="V11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8" s="39" t="str">
        <f>IFERROR(Table142[[#This Row],[BASE PRICE PER ITEM2]]*Table142[[#This Row],[TOTAL BASE STOCK QUANTITY]],"")</f>
        <v/>
      </c>
      <c r="X118" s="39" t="str">
        <f>IFERROR(Table142[[#This Row],[LAST SALE PRICE PER ITEM]]*Table142[[#This Row],[TOTAL BASE STOCK QUANTITY]], "")</f>
        <v/>
      </c>
      <c r="Y118" s="44" t="str">
        <f>IF(O118="",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8" s="39" t="str">
        <f>IFERROR(Table142[[#This Row],[SALE PRICE PER ITEM]]*Table142[[#This Row],[TOTAL REMAINING STOCK QUANTITY]],"")</f>
        <v/>
      </c>
      <c r="AH118" s="41"/>
    </row>
    <row r="119" spans="2:34" ht="18.600000000000001" thickBot="1" x14ac:dyDescent="0.3">
      <c r="B119" s="34" t="s">
        <v>161</v>
      </c>
      <c r="C119" s="42"/>
      <c r="D119" s="83" t="str">
        <f>IF(Table142[[#This Row],[TOTAL BASE STOCK QUANTITY]] = "", "", IF(Table142[[#This Row],[TOTAL BASE STOCK QUANTITY]] &lt;1,"Out of Stock","Avaliable"))</f>
        <v/>
      </c>
      <c r="E119" s="36"/>
      <c r="F119" s="36"/>
      <c r="G119" s="42"/>
      <c r="H119" s="91"/>
      <c r="I119" s="98"/>
      <c r="J119" s="117"/>
      <c r="K11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19" s="72" t="str">
        <f>IFERROR(IF(NOT(ISBLANK(Table142[[#This Row],[BASE PRICE PER ITEM2]])), Table142[[#This Row],[BASE PRICE PER ITEM2]] + $M$2, ""), "")</f>
        <v/>
      </c>
      <c r="M119" s="111"/>
      <c r="N11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19" s="43"/>
      <c r="P119" s="43"/>
      <c r="Q119" s="43"/>
      <c r="R119" s="43"/>
      <c r="S119" s="43"/>
      <c r="T119" s="43"/>
      <c r="U119" s="43"/>
      <c r="V11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19" s="39" t="str">
        <f>IFERROR(Table142[[#This Row],[BASE PRICE PER ITEM2]]*Table142[[#This Row],[TOTAL BASE STOCK QUANTITY]],"")</f>
        <v/>
      </c>
      <c r="X119" s="39" t="str">
        <f>IFERROR(Table142[[#This Row],[LAST SALE PRICE PER ITEM]]*Table142[[#This Row],[TOTAL BASE STOCK QUANTITY]], "")</f>
        <v/>
      </c>
      <c r="Y119" s="44" t="str">
        <f>IF(O119="",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1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1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1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1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1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1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1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19" s="39" t="str">
        <f>IFERROR(Table142[[#This Row],[SALE PRICE PER ITEM]]*Table142[[#This Row],[TOTAL REMAINING STOCK QUANTITY]],"")</f>
        <v/>
      </c>
      <c r="AH119" s="41"/>
    </row>
    <row r="120" spans="2:34" ht="18.600000000000001" thickBot="1" x14ac:dyDescent="0.3">
      <c r="B120" s="34" t="s">
        <v>162</v>
      </c>
      <c r="C120" s="42"/>
      <c r="D120" s="83" t="str">
        <f>IF(Table142[[#This Row],[TOTAL BASE STOCK QUANTITY]] = "", "", IF(Table142[[#This Row],[TOTAL BASE STOCK QUANTITY]] &lt;1,"Out of Stock","Avaliable"))</f>
        <v/>
      </c>
      <c r="E120" s="36"/>
      <c r="F120" s="36"/>
      <c r="G120" s="42"/>
      <c r="H120" s="91"/>
      <c r="I120" s="98"/>
      <c r="J120" s="117"/>
      <c r="K12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0" s="72" t="str">
        <f>IFERROR(IF(NOT(ISBLANK(Table142[[#This Row],[BASE PRICE PER ITEM2]])), Table142[[#This Row],[BASE PRICE PER ITEM2]] + $M$2, ""), "")</f>
        <v/>
      </c>
      <c r="M120" s="111"/>
      <c r="N12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0" s="43"/>
      <c r="P120" s="43"/>
      <c r="Q120" s="43"/>
      <c r="R120" s="43"/>
      <c r="S120" s="43"/>
      <c r="T120" s="43"/>
      <c r="U120" s="43"/>
      <c r="V12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0" s="39" t="str">
        <f>IFERROR(Table142[[#This Row],[BASE PRICE PER ITEM2]]*Table142[[#This Row],[TOTAL BASE STOCK QUANTITY]],"")</f>
        <v/>
      </c>
      <c r="X120" s="39" t="str">
        <f>IFERROR(Table142[[#This Row],[LAST SALE PRICE PER ITEM]]*Table142[[#This Row],[TOTAL BASE STOCK QUANTITY]], "")</f>
        <v/>
      </c>
      <c r="Y120" s="44" t="str">
        <f>IF(O120="",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0" s="39" t="str">
        <f>IFERROR(Table142[[#This Row],[SALE PRICE PER ITEM]]*Table142[[#This Row],[TOTAL REMAINING STOCK QUANTITY]],"")</f>
        <v/>
      </c>
      <c r="AH120" s="41"/>
    </row>
    <row r="121" spans="2:34" ht="18.600000000000001" thickBot="1" x14ac:dyDescent="0.3">
      <c r="B121" s="34" t="s">
        <v>163</v>
      </c>
      <c r="C121" s="42"/>
      <c r="D121" s="83" t="str">
        <f>IF(Table142[[#This Row],[TOTAL BASE STOCK QUANTITY]] = "", "", IF(Table142[[#This Row],[TOTAL BASE STOCK QUANTITY]] &lt;1,"Out of Stock","Avaliable"))</f>
        <v/>
      </c>
      <c r="E121" s="36"/>
      <c r="F121" s="36"/>
      <c r="G121" s="42"/>
      <c r="H121" s="91"/>
      <c r="I121" s="98"/>
      <c r="J121" s="117"/>
      <c r="K12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1" s="72" t="str">
        <f>IFERROR(IF(NOT(ISBLANK(Table142[[#This Row],[BASE PRICE PER ITEM2]])), Table142[[#This Row],[BASE PRICE PER ITEM2]] + $M$2, ""), "")</f>
        <v/>
      </c>
      <c r="M121" s="111"/>
      <c r="N12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1" s="43"/>
      <c r="P121" s="43"/>
      <c r="Q121" s="43"/>
      <c r="R121" s="43"/>
      <c r="S121" s="43"/>
      <c r="T121" s="43"/>
      <c r="U121" s="43"/>
      <c r="V12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1" s="39" t="str">
        <f>IFERROR(Table142[[#This Row],[BASE PRICE PER ITEM2]]*Table142[[#This Row],[TOTAL BASE STOCK QUANTITY]],"")</f>
        <v/>
      </c>
      <c r="X121" s="39" t="str">
        <f>IFERROR(Table142[[#This Row],[LAST SALE PRICE PER ITEM]]*Table142[[#This Row],[TOTAL BASE STOCK QUANTITY]], "")</f>
        <v/>
      </c>
      <c r="Y121" s="44" t="str">
        <f>IF(O121="",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1" s="39" t="str">
        <f>IFERROR(Table142[[#This Row],[SALE PRICE PER ITEM]]*Table142[[#This Row],[TOTAL REMAINING STOCK QUANTITY]],"")</f>
        <v/>
      </c>
      <c r="AH121" s="41"/>
    </row>
    <row r="122" spans="2:34" ht="18.600000000000001" thickBot="1" x14ac:dyDescent="0.3">
      <c r="B122" s="34" t="s">
        <v>164</v>
      </c>
      <c r="C122" s="42"/>
      <c r="D122" s="83" t="str">
        <f>IF(Table142[[#This Row],[TOTAL BASE STOCK QUANTITY]] = "", "", IF(Table142[[#This Row],[TOTAL BASE STOCK QUANTITY]] &lt;1,"Out of Stock","Avaliable"))</f>
        <v/>
      </c>
      <c r="E122" s="36"/>
      <c r="F122" s="36"/>
      <c r="G122" s="42"/>
      <c r="H122" s="91"/>
      <c r="I122" s="98"/>
      <c r="J122" s="117"/>
      <c r="K12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2" s="72" t="str">
        <f>IFERROR(IF(NOT(ISBLANK(Table142[[#This Row],[BASE PRICE PER ITEM2]])), Table142[[#This Row],[BASE PRICE PER ITEM2]] + $M$2, ""), "")</f>
        <v/>
      </c>
      <c r="M122" s="111"/>
      <c r="N12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2" s="43"/>
      <c r="P122" s="43"/>
      <c r="Q122" s="43"/>
      <c r="R122" s="43"/>
      <c r="S122" s="43"/>
      <c r="T122" s="43"/>
      <c r="U122" s="43"/>
      <c r="V12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2" s="39" t="str">
        <f>IFERROR(Table142[[#This Row],[BASE PRICE PER ITEM2]]*Table142[[#This Row],[TOTAL BASE STOCK QUANTITY]],"")</f>
        <v/>
      </c>
      <c r="X122" s="39" t="str">
        <f>IFERROR(Table142[[#This Row],[LAST SALE PRICE PER ITEM]]*Table142[[#This Row],[TOTAL BASE STOCK QUANTITY]], "")</f>
        <v/>
      </c>
      <c r="Y122" s="44" t="str">
        <f>IF(O122="",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2" s="39" t="str">
        <f>IFERROR(Table142[[#This Row],[SALE PRICE PER ITEM]]*Table142[[#This Row],[TOTAL REMAINING STOCK QUANTITY]],"")</f>
        <v/>
      </c>
      <c r="AH122" s="41"/>
    </row>
    <row r="123" spans="2:34" ht="18.600000000000001" thickBot="1" x14ac:dyDescent="0.3">
      <c r="B123" s="34" t="s">
        <v>165</v>
      </c>
      <c r="C123" s="42"/>
      <c r="D123" s="83" t="str">
        <f>IF(Table142[[#This Row],[TOTAL BASE STOCK QUANTITY]] = "", "", IF(Table142[[#This Row],[TOTAL BASE STOCK QUANTITY]] &lt;1,"Out of Stock","Avaliable"))</f>
        <v/>
      </c>
      <c r="E123" s="36"/>
      <c r="F123" s="36"/>
      <c r="G123" s="42"/>
      <c r="H123" s="91"/>
      <c r="I123" s="98"/>
      <c r="J123" s="117"/>
      <c r="K12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3" s="72" t="str">
        <f>IFERROR(IF(NOT(ISBLANK(Table142[[#This Row],[BASE PRICE PER ITEM2]])), Table142[[#This Row],[BASE PRICE PER ITEM2]] + $M$2, ""), "")</f>
        <v/>
      </c>
      <c r="M123" s="111"/>
      <c r="N12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3" s="43"/>
      <c r="P123" s="43"/>
      <c r="Q123" s="43"/>
      <c r="R123" s="43"/>
      <c r="S123" s="43"/>
      <c r="T123" s="43"/>
      <c r="U123" s="43"/>
      <c r="V12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3" s="39" t="str">
        <f>IFERROR(Table142[[#This Row],[BASE PRICE PER ITEM2]]*Table142[[#This Row],[TOTAL BASE STOCK QUANTITY]],"")</f>
        <v/>
      </c>
      <c r="X123" s="39" t="str">
        <f>IFERROR(Table142[[#This Row],[LAST SALE PRICE PER ITEM]]*Table142[[#This Row],[TOTAL BASE STOCK QUANTITY]], "")</f>
        <v/>
      </c>
      <c r="Y123" s="44" t="str">
        <f>IF(O123="",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3" s="39" t="str">
        <f>IFERROR(Table142[[#This Row],[SALE PRICE PER ITEM]]*Table142[[#This Row],[TOTAL REMAINING STOCK QUANTITY]],"")</f>
        <v/>
      </c>
      <c r="AH123" s="41"/>
    </row>
    <row r="124" spans="2:34" ht="18.600000000000001" thickBot="1" x14ac:dyDescent="0.3">
      <c r="B124" s="34" t="s">
        <v>166</v>
      </c>
      <c r="C124" s="42"/>
      <c r="D124" s="83" t="str">
        <f>IF(Table142[[#This Row],[TOTAL BASE STOCK QUANTITY]] = "", "", IF(Table142[[#This Row],[TOTAL BASE STOCK QUANTITY]] &lt;1,"Out of Stock","Avaliable"))</f>
        <v/>
      </c>
      <c r="E124" s="36"/>
      <c r="F124" s="36"/>
      <c r="G124" s="42"/>
      <c r="H124" s="91"/>
      <c r="I124" s="98"/>
      <c r="J124" s="117"/>
      <c r="K12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4" s="72" t="str">
        <f>IFERROR(IF(NOT(ISBLANK(Table142[[#This Row],[BASE PRICE PER ITEM2]])), Table142[[#This Row],[BASE PRICE PER ITEM2]] + $M$2, ""), "")</f>
        <v/>
      </c>
      <c r="M124" s="111"/>
      <c r="N12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4" s="43"/>
      <c r="P124" s="43"/>
      <c r="Q124" s="43"/>
      <c r="R124" s="43"/>
      <c r="S124" s="43"/>
      <c r="T124" s="43"/>
      <c r="U124" s="43"/>
      <c r="V12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4" s="39" t="str">
        <f>IFERROR(Table142[[#This Row],[BASE PRICE PER ITEM2]]*Table142[[#This Row],[TOTAL BASE STOCK QUANTITY]],"")</f>
        <v/>
      </c>
      <c r="X124" s="39" t="str">
        <f>IFERROR(Table142[[#This Row],[LAST SALE PRICE PER ITEM]]*Table142[[#This Row],[TOTAL BASE STOCK QUANTITY]], "")</f>
        <v/>
      </c>
      <c r="Y124" s="44" t="str">
        <f>IF(O124="",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4" s="39" t="str">
        <f>IFERROR(Table142[[#This Row],[SALE PRICE PER ITEM]]*Table142[[#This Row],[TOTAL REMAINING STOCK QUANTITY]],"")</f>
        <v/>
      </c>
      <c r="AH124" s="41"/>
    </row>
    <row r="125" spans="2:34" ht="18.600000000000001" thickBot="1" x14ac:dyDescent="0.3">
      <c r="B125" s="34" t="s">
        <v>167</v>
      </c>
      <c r="C125" s="42"/>
      <c r="D125" s="83" t="str">
        <f>IF(Table142[[#This Row],[TOTAL BASE STOCK QUANTITY]] = "", "", IF(Table142[[#This Row],[TOTAL BASE STOCK QUANTITY]] &lt;1,"Out of Stock","Avaliable"))</f>
        <v/>
      </c>
      <c r="E125" s="36"/>
      <c r="F125" s="36"/>
      <c r="G125" s="42"/>
      <c r="H125" s="91"/>
      <c r="I125" s="98"/>
      <c r="J125" s="117"/>
      <c r="K12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5" s="72" t="str">
        <f>IFERROR(IF(NOT(ISBLANK(Table142[[#This Row],[BASE PRICE PER ITEM2]])), Table142[[#This Row],[BASE PRICE PER ITEM2]] + $M$2, ""), "")</f>
        <v/>
      </c>
      <c r="M125" s="111"/>
      <c r="N12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5" s="43"/>
      <c r="P125" s="43"/>
      <c r="Q125" s="43"/>
      <c r="R125" s="43"/>
      <c r="S125" s="43"/>
      <c r="T125" s="43"/>
      <c r="U125" s="43"/>
      <c r="V12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5" s="39" t="str">
        <f>IFERROR(Table142[[#This Row],[BASE PRICE PER ITEM2]]*Table142[[#This Row],[TOTAL BASE STOCK QUANTITY]],"")</f>
        <v/>
      </c>
      <c r="X125" s="39" t="str">
        <f>IFERROR(Table142[[#This Row],[LAST SALE PRICE PER ITEM]]*Table142[[#This Row],[TOTAL BASE STOCK QUANTITY]], "")</f>
        <v/>
      </c>
      <c r="Y125" s="44" t="str">
        <f>IF(O125="",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5" s="39" t="str">
        <f>IFERROR(Table142[[#This Row],[SALE PRICE PER ITEM]]*Table142[[#This Row],[TOTAL REMAINING STOCK QUANTITY]],"")</f>
        <v/>
      </c>
      <c r="AH125" s="41"/>
    </row>
    <row r="126" spans="2:34" ht="18.600000000000001" thickBot="1" x14ac:dyDescent="0.3">
      <c r="B126" s="34" t="s">
        <v>168</v>
      </c>
      <c r="C126" s="42"/>
      <c r="D126" s="83" t="str">
        <f>IF(Table142[[#This Row],[TOTAL BASE STOCK QUANTITY]] = "", "", IF(Table142[[#This Row],[TOTAL BASE STOCK QUANTITY]] &lt;1,"Out of Stock","Avaliable"))</f>
        <v/>
      </c>
      <c r="E126" s="36"/>
      <c r="F126" s="36"/>
      <c r="G126" s="42"/>
      <c r="H126" s="91"/>
      <c r="I126" s="98"/>
      <c r="J126" s="117"/>
      <c r="K12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6" s="72" t="str">
        <f>IFERROR(IF(NOT(ISBLANK(Table142[[#This Row],[BASE PRICE PER ITEM2]])), Table142[[#This Row],[BASE PRICE PER ITEM2]] + $M$2, ""), "")</f>
        <v/>
      </c>
      <c r="M126" s="111"/>
      <c r="N12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6" s="43"/>
      <c r="P126" s="43"/>
      <c r="Q126" s="43"/>
      <c r="R126" s="43"/>
      <c r="S126" s="43"/>
      <c r="T126" s="43"/>
      <c r="U126" s="43"/>
      <c r="V12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6" s="39" t="str">
        <f>IFERROR(Table142[[#This Row],[BASE PRICE PER ITEM2]]*Table142[[#This Row],[TOTAL BASE STOCK QUANTITY]],"")</f>
        <v/>
      </c>
      <c r="X126" s="39" t="str">
        <f>IFERROR(Table142[[#This Row],[LAST SALE PRICE PER ITEM]]*Table142[[#This Row],[TOTAL BASE STOCK QUANTITY]], "")</f>
        <v/>
      </c>
      <c r="Y126" s="44" t="str">
        <f>IF(O126="",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6" s="39" t="str">
        <f>IFERROR(Table142[[#This Row],[SALE PRICE PER ITEM]]*Table142[[#This Row],[TOTAL REMAINING STOCK QUANTITY]],"")</f>
        <v/>
      </c>
      <c r="AH126" s="41"/>
    </row>
    <row r="127" spans="2:34" ht="18.600000000000001" thickBot="1" x14ac:dyDescent="0.3">
      <c r="B127" s="34" t="s">
        <v>169</v>
      </c>
      <c r="C127" s="42"/>
      <c r="D127" s="83" t="str">
        <f>IF(Table142[[#This Row],[TOTAL BASE STOCK QUANTITY]] = "", "", IF(Table142[[#This Row],[TOTAL BASE STOCK QUANTITY]] &lt;1,"Out of Stock","Avaliable"))</f>
        <v/>
      </c>
      <c r="E127" s="36"/>
      <c r="F127" s="36"/>
      <c r="G127" s="42"/>
      <c r="H127" s="91"/>
      <c r="I127" s="98"/>
      <c r="J127" s="117"/>
      <c r="K12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7" s="72" t="str">
        <f>IFERROR(IF(NOT(ISBLANK(Table142[[#This Row],[BASE PRICE PER ITEM2]])), Table142[[#This Row],[BASE PRICE PER ITEM2]] + $M$2, ""), "")</f>
        <v/>
      </c>
      <c r="M127" s="111"/>
      <c r="N12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7" s="43"/>
      <c r="P127" s="43"/>
      <c r="Q127" s="43"/>
      <c r="R127" s="43"/>
      <c r="S127" s="43"/>
      <c r="T127" s="43"/>
      <c r="U127" s="43"/>
      <c r="V12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7" s="39" t="str">
        <f>IFERROR(Table142[[#This Row],[BASE PRICE PER ITEM2]]*Table142[[#This Row],[TOTAL BASE STOCK QUANTITY]],"")</f>
        <v/>
      </c>
      <c r="X127" s="39" t="str">
        <f>IFERROR(Table142[[#This Row],[LAST SALE PRICE PER ITEM]]*Table142[[#This Row],[TOTAL BASE STOCK QUANTITY]], "")</f>
        <v/>
      </c>
      <c r="Y127" s="44" t="str">
        <f>IF(O127="",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7" s="39" t="str">
        <f>IFERROR(Table142[[#This Row],[SALE PRICE PER ITEM]]*Table142[[#This Row],[TOTAL REMAINING STOCK QUANTITY]],"")</f>
        <v/>
      </c>
      <c r="AH127" s="41"/>
    </row>
    <row r="128" spans="2:34" ht="18.600000000000001" thickBot="1" x14ac:dyDescent="0.3">
      <c r="B128" s="34" t="s">
        <v>170</v>
      </c>
      <c r="C128" s="42"/>
      <c r="D128" s="83" t="str">
        <f>IF(Table142[[#This Row],[TOTAL BASE STOCK QUANTITY]] = "", "", IF(Table142[[#This Row],[TOTAL BASE STOCK QUANTITY]] &lt;1,"Out of Stock","Avaliable"))</f>
        <v/>
      </c>
      <c r="E128" s="36"/>
      <c r="F128" s="36"/>
      <c r="G128" s="42"/>
      <c r="H128" s="91"/>
      <c r="I128" s="98"/>
      <c r="J128" s="117"/>
      <c r="K12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8" s="72" t="str">
        <f>IFERROR(IF(NOT(ISBLANK(Table142[[#This Row],[BASE PRICE PER ITEM2]])), Table142[[#This Row],[BASE PRICE PER ITEM2]] + $M$2, ""), "")</f>
        <v/>
      </c>
      <c r="M128" s="111"/>
      <c r="N12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8" s="43"/>
      <c r="P128" s="43"/>
      <c r="Q128" s="43"/>
      <c r="R128" s="43"/>
      <c r="S128" s="43"/>
      <c r="T128" s="43"/>
      <c r="U128" s="43"/>
      <c r="V12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8" s="39" t="str">
        <f>IFERROR(Table142[[#This Row],[BASE PRICE PER ITEM2]]*Table142[[#This Row],[TOTAL BASE STOCK QUANTITY]],"")</f>
        <v/>
      </c>
      <c r="X128" s="39" t="str">
        <f>IFERROR(Table142[[#This Row],[LAST SALE PRICE PER ITEM]]*Table142[[#This Row],[TOTAL BASE STOCK QUANTITY]], "")</f>
        <v/>
      </c>
      <c r="Y128" s="44" t="str">
        <f>IF(O128="",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8" s="39" t="str">
        <f>IFERROR(Table142[[#This Row],[SALE PRICE PER ITEM]]*Table142[[#This Row],[TOTAL REMAINING STOCK QUANTITY]],"")</f>
        <v/>
      </c>
      <c r="AH128" s="41"/>
    </row>
    <row r="129" spans="2:34" ht="18.600000000000001" thickBot="1" x14ac:dyDescent="0.3">
      <c r="B129" s="34" t="s">
        <v>171</v>
      </c>
      <c r="C129" s="42"/>
      <c r="D129" s="83" t="str">
        <f>IF(Table142[[#This Row],[TOTAL BASE STOCK QUANTITY]] = "", "", IF(Table142[[#This Row],[TOTAL BASE STOCK QUANTITY]] &lt;1,"Out of Stock","Avaliable"))</f>
        <v/>
      </c>
      <c r="E129" s="36"/>
      <c r="F129" s="36"/>
      <c r="G129" s="42"/>
      <c r="H129" s="91"/>
      <c r="I129" s="98"/>
      <c r="J129" s="117"/>
      <c r="K12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29" s="72" t="str">
        <f>IFERROR(IF(NOT(ISBLANK(Table142[[#This Row],[BASE PRICE PER ITEM2]])), Table142[[#This Row],[BASE PRICE PER ITEM2]] + $M$2, ""), "")</f>
        <v/>
      </c>
      <c r="M129" s="111"/>
      <c r="N12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29" s="43"/>
      <c r="P129" s="43"/>
      <c r="Q129" s="43"/>
      <c r="R129" s="43"/>
      <c r="S129" s="43"/>
      <c r="T129" s="43"/>
      <c r="U129" s="43"/>
      <c r="V12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29" s="39" t="str">
        <f>IFERROR(Table142[[#This Row],[BASE PRICE PER ITEM2]]*Table142[[#This Row],[TOTAL BASE STOCK QUANTITY]],"")</f>
        <v/>
      </c>
      <c r="X129" s="39" t="str">
        <f>IFERROR(Table142[[#This Row],[LAST SALE PRICE PER ITEM]]*Table142[[#This Row],[TOTAL BASE STOCK QUANTITY]], "")</f>
        <v/>
      </c>
      <c r="Y129" s="44" t="str">
        <f>IF(O129="",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2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2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2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2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2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2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2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29" s="39" t="str">
        <f>IFERROR(Table142[[#This Row],[SALE PRICE PER ITEM]]*Table142[[#This Row],[TOTAL REMAINING STOCK QUANTITY]],"")</f>
        <v/>
      </c>
      <c r="AH129" s="41"/>
    </row>
    <row r="130" spans="2:34" ht="18.600000000000001" thickBot="1" x14ac:dyDescent="0.3">
      <c r="B130" s="34" t="s">
        <v>172</v>
      </c>
      <c r="C130" s="42"/>
      <c r="D130" s="83" t="str">
        <f>IF(Table142[[#This Row],[TOTAL BASE STOCK QUANTITY]] = "", "", IF(Table142[[#This Row],[TOTAL BASE STOCK QUANTITY]] &lt;1,"Out of Stock","Avaliable"))</f>
        <v/>
      </c>
      <c r="E130" s="36"/>
      <c r="F130" s="36"/>
      <c r="G130" s="42"/>
      <c r="H130" s="91"/>
      <c r="I130" s="98"/>
      <c r="J130" s="117"/>
      <c r="K13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0" s="72" t="str">
        <f>IFERROR(IF(NOT(ISBLANK(Table142[[#This Row],[BASE PRICE PER ITEM2]])), Table142[[#This Row],[BASE PRICE PER ITEM2]] + $M$2, ""), "")</f>
        <v/>
      </c>
      <c r="M130" s="111"/>
      <c r="N13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0" s="43"/>
      <c r="P130" s="43"/>
      <c r="Q130" s="43"/>
      <c r="R130" s="43"/>
      <c r="S130" s="43"/>
      <c r="T130" s="43"/>
      <c r="U130" s="43"/>
      <c r="V13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0" s="39" t="str">
        <f>IFERROR(Table142[[#This Row],[BASE PRICE PER ITEM2]]*Table142[[#This Row],[TOTAL BASE STOCK QUANTITY]],"")</f>
        <v/>
      </c>
      <c r="X130" s="39" t="str">
        <f>IFERROR(Table142[[#This Row],[LAST SALE PRICE PER ITEM]]*Table142[[#This Row],[TOTAL BASE STOCK QUANTITY]], "")</f>
        <v/>
      </c>
      <c r="Y130" s="44" t="str">
        <f>IF(O130="",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0" s="39" t="str">
        <f>IFERROR(Table142[[#This Row],[SALE PRICE PER ITEM]]*Table142[[#This Row],[TOTAL REMAINING STOCK QUANTITY]],"")</f>
        <v/>
      </c>
      <c r="AH130" s="41"/>
    </row>
    <row r="131" spans="2:34" ht="18.600000000000001" thickBot="1" x14ac:dyDescent="0.3">
      <c r="B131" s="34" t="s">
        <v>173</v>
      </c>
      <c r="C131" s="42"/>
      <c r="D131" s="83" t="str">
        <f>IF(Table142[[#This Row],[TOTAL BASE STOCK QUANTITY]] = "", "", IF(Table142[[#This Row],[TOTAL BASE STOCK QUANTITY]] &lt;1,"Out of Stock","Avaliable"))</f>
        <v/>
      </c>
      <c r="E131" s="36"/>
      <c r="F131" s="36"/>
      <c r="G131" s="42"/>
      <c r="H131" s="91"/>
      <c r="I131" s="98"/>
      <c r="J131" s="117"/>
      <c r="K13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1" s="72" t="str">
        <f>IFERROR(IF(NOT(ISBLANK(Table142[[#This Row],[BASE PRICE PER ITEM2]])), Table142[[#This Row],[BASE PRICE PER ITEM2]] + $M$2, ""), "")</f>
        <v/>
      </c>
      <c r="M131" s="111"/>
      <c r="N13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1" s="43"/>
      <c r="P131" s="43"/>
      <c r="Q131" s="43"/>
      <c r="R131" s="43"/>
      <c r="S131" s="43"/>
      <c r="T131" s="43"/>
      <c r="U131" s="43"/>
      <c r="V13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1" s="39" t="str">
        <f>IFERROR(Table142[[#This Row],[BASE PRICE PER ITEM2]]*Table142[[#This Row],[TOTAL BASE STOCK QUANTITY]],"")</f>
        <v/>
      </c>
      <c r="X131" s="39" t="str">
        <f>IFERROR(Table142[[#This Row],[LAST SALE PRICE PER ITEM]]*Table142[[#This Row],[TOTAL BASE STOCK QUANTITY]], "")</f>
        <v/>
      </c>
      <c r="Y131" s="44" t="str">
        <f>IF(O131="",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1" s="39" t="str">
        <f>IFERROR(Table142[[#This Row],[SALE PRICE PER ITEM]]*Table142[[#This Row],[TOTAL REMAINING STOCK QUANTITY]],"")</f>
        <v/>
      </c>
      <c r="AH131" s="41"/>
    </row>
    <row r="132" spans="2:34" ht="18.600000000000001" thickBot="1" x14ac:dyDescent="0.3">
      <c r="B132" s="34" t="s">
        <v>174</v>
      </c>
      <c r="C132" s="42"/>
      <c r="D132" s="83" t="str">
        <f>IF(Table142[[#This Row],[TOTAL BASE STOCK QUANTITY]] = "", "", IF(Table142[[#This Row],[TOTAL BASE STOCK QUANTITY]] &lt;1,"Out of Stock","Avaliable"))</f>
        <v/>
      </c>
      <c r="E132" s="36"/>
      <c r="F132" s="36"/>
      <c r="G132" s="42"/>
      <c r="H132" s="91"/>
      <c r="I132" s="98"/>
      <c r="J132" s="117"/>
      <c r="K13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2" s="72" t="str">
        <f>IFERROR(IF(NOT(ISBLANK(Table142[[#This Row],[BASE PRICE PER ITEM2]])), Table142[[#This Row],[BASE PRICE PER ITEM2]] + $M$2, ""), "")</f>
        <v/>
      </c>
      <c r="M132" s="111"/>
      <c r="N13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2" s="43"/>
      <c r="P132" s="43"/>
      <c r="Q132" s="43"/>
      <c r="R132" s="43"/>
      <c r="S132" s="43"/>
      <c r="T132" s="43"/>
      <c r="U132" s="43"/>
      <c r="V13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2" s="39" t="str">
        <f>IFERROR(Table142[[#This Row],[BASE PRICE PER ITEM2]]*Table142[[#This Row],[TOTAL BASE STOCK QUANTITY]],"")</f>
        <v/>
      </c>
      <c r="X132" s="39" t="str">
        <f>IFERROR(Table142[[#This Row],[LAST SALE PRICE PER ITEM]]*Table142[[#This Row],[TOTAL BASE STOCK QUANTITY]], "")</f>
        <v/>
      </c>
      <c r="Y132" s="44" t="str">
        <f>IF(O132="",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2" s="39" t="str">
        <f>IFERROR(Table142[[#This Row],[SALE PRICE PER ITEM]]*Table142[[#This Row],[TOTAL REMAINING STOCK QUANTITY]],"")</f>
        <v/>
      </c>
      <c r="AH132" s="41"/>
    </row>
    <row r="133" spans="2:34" ht="18.600000000000001" thickBot="1" x14ac:dyDescent="0.3">
      <c r="B133" s="34" t="s">
        <v>175</v>
      </c>
      <c r="C133" s="42"/>
      <c r="D133" s="83" t="str">
        <f>IF(Table142[[#This Row],[TOTAL BASE STOCK QUANTITY]] = "", "", IF(Table142[[#This Row],[TOTAL BASE STOCK QUANTITY]] &lt;1,"Out of Stock","Avaliable"))</f>
        <v/>
      </c>
      <c r="E133" s="36"/>
      <c r="F133" s="36"/>
      <c r="G133" s="42"/>
      <c r="H133" s="91"/>
      <c r="I133" s="98"/>
      <c r="J133" s="117"/>
      <c r="K13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3" s="72" t="str">
        <f>IFERROR(IF(NOT(ISBLANK(Table142[[#This Row],[BASE PRICE PER ITEM2]])), Table142[[#This Row],[BASE PRICE PER ITEM2]] + $M$2, ""), "")</f>
        <v/>
      </c>
      <c r="M133" s="111"/>
      <c r="N13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3" s="43"/>
      <c r="P133" s="43"/>
      <c r="Q133" s="43"/>
      <c r="R133" s="43"/>
      <c r="S133" s="43"/>
      <c r="T133" s="43"/>
      <c r="U133" s="43"/>
      <c r="V13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3" s="39" t="str">
        <f>IFERROR(Table142[[#This Row],[BASE PRICE PER ITEM2]]*Table142[[#This Row],[TOTAL BASE STOCK QUANTITY]],"")</f>
        <v/>
      </c>
      <c r="X133" s="39" t="str">
        <f>IFERROR(Table142[[#This Row],[LAST SALE PRICE PER ITEM]]*Table142[[#This Row],[TOTAL BASE STOCK QUANTITY]], "")</f>
        <v/>
      </c>
      <c r="Y133" s="44" t="str">
        <f>IF(O133="",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3" s="39" t="str">
        <f>IFERROR(Table142[[#This Row],[SALE PRICE PER ITEM]]*Table142[[#This Row],[TOTAL REMAINING STOCK QUANTITY]],"")</f>
        <v/>
      </c>
      <c r="AH133" s="41"/>
    </row>
    <row r="134" spans="2:34" ht="18.600000000000001" thickBot="1" x14ac:dyDescent="0.3">
      <c r="B134" s="34" t="s">
        <v>176</v>
      </c>
      <c r="C134" s="42"/>
      <c r="D134" s="83" t="str">
        <f>IF(Table142[[#This Row],[TOTAL BASE STOCK QUANTITY]] = "", "", IF(Table142[[#This Row],[TOTAL BASE STOCK QUANTITY]] &lt;1,"Out of Stock","Avaliable"))</f>
        <v/>
      </c>
      <c r="E134" s="36"/>
      <c r="F134" s="36"/>
      <c r="G134" s="42"/>
      <c r="H134" s="91"/>
      <c r="I134" s="98"/>
      <c r="J134" s="117"/>
      <c r="K13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4" s="72" t="str">
        <f>IFERROR(IF(NOT(ISBLANK(Table142[[#This Row],[BASE PRICE PER ITEM2]])), Table142[[#This Row],[BASE PRICE PER ITEM2]] + $M$2, ""), "")</f>
        <v/>
      </c>
      <c r="M134" s="111"/>
      <c r="N13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4" s="43"/>
      <c r="P134" s="43"/>
      <c r="Q134" s="43"/>
      <c r="R134" s="43"/>
      <c r="S134" s="43"/>
      <c r="T134" s="43"/>
      <c r="U134" s="43"/>
      <c r="V13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4" s="39" t="str">
        <f>IFERROR(Table142[[#This Row],[BASE PRICE PER ITEM2]]*Table142[[#This Row],[TOTAL BASE STOCK QUANTITY]],"")</f>
        <v/>
      </c>
      <c r="X134" s="39" t="str">
        <f>IFERROR(Table142[[#This Row],[LAST SALE PRICE PER ITEM]]*Table142[[#This Row],[TOTAL BASE STOCK QUANTITY]], "")</f>
        <v/>
      </c>
      <c r="Y134" s="44" t="str">
        <f>IF(O134="",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4" s="39" t="str">
        <f>IFERROR(Table142[[#This Row],[SALE PRICE PER ITEM]]*Table142[[#This Row],[TOTAL REMAINING STOCK QUANTITY]],"")</f>
        <v/>
      </c>
      <c r="AH134" s="41"/>
    </row>
    <row r="135" spans="2:34" ht="18.600000000000001" thickBot="1" x14ac:dyDescent="0.3">
      <c r="B135" s="34" t="s">
        <v>177</v>
      </c>
      <c r="C135" s="42"/>
      <c r="D135" s="83" t="str">
        <f>IF(Table142[[#This Row],[TOTAL BASE STOCK QUANTITY]] = "", "", IF(Table142[[#This Row],[TOTAL BASE STOCK QUANTITY]] &lt;1,"Out of Stock","Avaliable"))</f>
        <v/>
      </c>
      <c r="E135" s="36"/>
      <c r="F135" s="36"/>
      <c r="G135" s="42"/>
      <c r="H135" s="91"/>
      <c r="I135" s="98"/>
      <c r="J135" s="117"/>
      <c r="K13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5" s="72" t="str">
        <f>IFERROR(IF(NOT(ISBLANK(Table142[[#This Row],[BASE PRICE PER ITEM2]])), Table142[[#This Row],[BASE PRICE PER ITEM2]] + $M$2, ""), "")</f>
        <v/>
      </c>
      <c r="M135" s="111"/>
      <c r="N13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5" s="43"/>
      <c r="P135" s="43"/>
      <c r="Q135" s="43"/>
      <c r="R135" s="43"/>
      <c r="S135" s="43"/>
      <c r="T135" s="43"/>
      <c r="U135" s="43"/>
      <c r="V13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5" s="39" t="str">
        <f>IFERROR(Table142[[#This Row],[BASE PRICE PER ITEM2]]*Table142[[#This Row],[TOTAL BASE STOCK QUANTITY]],"")</f>
        <v/>
      </c>
      <c r="X135" s="39" t="str">
        <f>IFERROR(Table142[[#This Row],[LAST SALE PRICE PER ITEM]]*Table142[[#This Row],[TOTAL BASE STOCK QUANTITY]], "")</f>
        <v/>
      </c>
      <c r="Y135" s="44" t="str">
        <f>IF(O135="",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5" s="39" t="str">
        <f>IFERROR(Table142[[#This Row],[SALE PRICE PER ITEM]]*Table142[[#This Row],[TOTAL REMAINING STOCK QUANTITY]],"")</f>
        <v/>
      </c>
      <c r="AH135" s="41"/>
    </row>
    <row r="136" spans="2:34" ht="18.600000000000001" thickBot="1" x14ac:dyDescent="0.3">
      <c r="B136" s="34" t="s">
        <v>178</v>
      </c>
      <c r="C136" s="42"/>
      <c r="D136" s="83" t="str">
        <f>IF(Table142[[#This Row],[TOTAL BASE STOCK QUANTITY]] = "", "", IF(Table142[[#This Row],[TOTAL BASE STOCK QUANTITY]] &lt;1,"Out of Stock","Avaliable"))</f>
        <v/>
      </c>
      <c r="E136" s="36"/>
      <c r="F136" s="36"/>
      <c r="G136" s="42"/>
      <c r="H136" s="91"/>
      <c r="I136" s="98"/>
      <c r="J136" s="117"/>
      <c r="K13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6" s="72" t="str">
        <f>IFERROR(IF(NOT(ISBLANK(Table142[[#This Row],[BASE PRICE PER ITEM2]])), Table142[[#This Row],[BASE PRICE PER ITEM2]] + $M$2, ""), "")</f>
        <v/>
      </c>
      <c r="M136" s="111"/>
      <c r="N13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6" s="43"/>
      <c r="P136" s="43"/>
      <c r="Q136" s="43"/>
      <c r="R136" s="43"/>
      <c r="S136" s="43"/>
      <c r="T136" s="43"/>
      <c r="U136" s="43"/>
      <c r="V13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6" s="39" t="str">
        <f>IFERROR(Table142[[#This Row],[BASE PRICE PER ITEM2]]*Table142[[#This Row],[TOTAL BASE STOCK QUANTITY]],"")</f>
        <v/>
      </c>
      <c r="X136" s="39" t="str">
        <f>IFERROR(Table142[[#This Row],[LAST SALE PRICE PER ITEM]]*Table142[[#This Row],[TOTAL BASE STOCK QUANTITY]], "")</f>
        <v/>
      </c>
      <c r="Y136" s="44" t="str">
        <f>IF(O136="",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6" s="39" t="str">
        <f>IFERROR(Table142[[#This Row],[SALE PRICE PER ITEM]]*Table142[[#This Row],[TOTAL REMAINING STOCK QUANTITY]],"")</f>
        <v/>
      </c>
      <c r="AH136" s="41"/>
    </row>
    <row r="137" spans="2:34" ht="18.600000000000001" thickBot="1" x14ac:dyDescent="0.3">
      <c r="B137" s="34" t="s">
        <v>179</v>
      </c>
      <c r="C137" s="42"/>
      <c r="D137" s="83" t="str">
        <f>IF(Table142[[#This Row],[TOTAL BASE STOCK QUANTITY]] = "", "", IF(Table142[[#This Row],[TOTAL BASE STOCK QUANTITY]] &lt;1,"Out of Stock","Avaliable"))</f>
        <v/>
      </c>
      <c r="E137" s="36"/>
      <c r="F137" s="36"/>
      <c r="G137" s="42"/>
      <c r="H137" s="91"/>
      <c r="I137" s="98"/>
      <c r="J137" s="117"/>
      <c r="K13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7" s="72" t="str">
        <f>IFERROR(IF(NOT(ISBLANK(Table142[[#This Row],[BASE PRICE PER ITEM2]])), Table142[[#This Row],[BASE PRICE PER ITEM2]] + $M$2, ""), "")</f>
        <v/>
      </c>
      <c r="M137" s="111"/>
      <c r="N13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7" s="43"/>
      <c r="P137" s="43"/>
      <c r="Q137" s="43"/>
      <c r="R137" s="43"/>
      <c r="S137" s="43"/>
      <c r="T137" s="43"/>
      <c r="U137" s="43"/>
      <c r="V13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7" s="39" t="str">
        <f>IFERROR(Table142[[#This Row],[BASE PRICE PER ITEM2]]*Table142[[#This Row],[TOTAL BASE STOCK QUANTITY]],"")</f>
        <v/>
      </c>
      <c r="X137" s="39" t="str">
        <f>IFERROR(Table142[[#This Row],[LAST SALE PRICE PER ITEM]]*Table142[[#This Row],[TOTAL BASE STOCK QUANTITY]], "")</f>
        <v/>
      </c>
      <c r="Y137" s="44" t="str">
        <f>IF(O137="",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7" s="39" t="str">
        <f>IFERROR(Table142[[#This Row],[SALE PRICE PER ITEM]]*Table142[[#This Row],[TOTAL REMAINING STOCK QUANTITY]],"")</f>
        <v/>
      </c>
      <c r="AH137" s="41"/>
    </row>
    <row r="138" spans="2:34" ht="18.600000000000001" thickBot="1" x14ac:dyDescent="0.3">
      <c r="B138" s="34" t="s">
        <v>180</v>
      </c>
      <c r="C138" s="42"/>
      <c r="D138" s="83" t="str">
        <f>IF(Table142[[#This Row],[TOTAL BASE STOCK QUANTITY]] = "", "", IF(Table142[[#This Row],[TOTAL BASE STOCK QUANTITY]] &lt;1,"Out of Stock","Avaliable"))</f>
        <v/>
      </c>
      <c r="E138" s="36"/>
      <c r="F138" s="36"/>
      <c r="G138" s="42"/>
      <c r="H138" s="91"/>
      <c r="I138" s="98"/>
      <c r="J138" s="117"/>
      <c r="K13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8" s="72" t="str">
        <f>IFERROR(IF(NOT(ISBLANK(Table142[[#This Row],[BASE PRICE PER ITEM2]])), Table142[[#This Row],[BASE PRICE PER ITEM2]] + $M$2, ""), "")</f>
        <v/>
      </c>
      <c r="M138" s="111"/>
      <c r="N13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8" s="43"/>
      <c r="P138" s="43"/>
      <c r="Q138" s="43"/>
      <c r="R138" s="43"/>
      <c r="S138" s="43"/>
      <c r="T138" s="43"/>
      <c r="U138" s="43"/>
      <c r="V13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8" s="39" t="str">
        <f>IFERROR(Table142[[#This Row],[BASE PRICE PER ITEM2]]*Table142[[#This Row],[TOTAL BASE STOCK QUANTITY]],"")</f>
        <v/>
      </c>
      <c r="X138" s="39" t="str">
        <f>IFERROR(Table142[[#This Row],[LAST SALE PRICE PER ITEM]]*Table142[[#This Row],[TOTAL BASE STOCK QUANTITY]], "")</f>
        <v/>
      </c>
      <c r="Y138" s="44" t="str">
        <f>IF(O138="",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8" s="39" t="str">
        <f>IFERROR(Table142[[#This Row],[SALE PRICE PER ITEM]]*Table142[[#This Row],[TOTAL REMAINING STOCK QUANTITY]],"")</f>
        <v/>
      </c>
      <c r="AH138" s="41"/>
    </row>
    <row r="139" spans="2:34" ht="18.600000000000001" thickBot="1" x14ac:dyDescent="0.3">
      <c r="B139" s="34" t="s">
        <v>181</v>
      </c>
      <c r="C139" s="42"/>
      <c r="D139" s="83" t="str">
        <f>IF(Table142[[#This Row],[TOTAL BASE STOCK QUANTITY]] = "", "", IF(Table142[[#This Row],[TOTAL BASE STOCK QUANTITY]] &lt;1,"Out of Stock","Avaliable"))</f>
        <v/>
      </c>
      <c r="E139" s="36"/>
      <c r="F139" s="36"/>
      <c r="G139" s="42"/>
      <c r="H139" s="91"/>
      <c r="I139" s="98"/>
      <c r="J139" s="117"/>
      <c r="K13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39" s="72" t="str">
        <f>IFERROR(IF(NOT(ISBLANK(Table142[[#This Row],[BASE PRICE PER ITEM2]])), Table142[[#This Row],[BASE PRICE PER ITEM2]] + $M$2, ""), "")</f>
        <v/>
      </c>
      <c r="M139" s="111"/>
      <c r="N13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39" s="43"/>
      <c r="P139" s="43"/>
      <c r="Q139" s="43"/>
      <c r="R139" s="43"/>
      <c r="S139" s="43"/>
      <c r="T139" s="43"/>
      <c r="U139" s="43"/>
      <c r="V13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39" s="39" t="str">
        <f>IFERROR(Table142[[#This Row],[BASE PRICE PER ITEM2]]*Table142[[#This Row],[TOTAL BASE STOCK QUANTITY]],"")</f>
        <v/>
      </c>
      <c r="X139" s="39" t="str">
        <f>IFERROR(Table142[[#This Row],[LAST SALE PRICE PER ITEM]]*Table142[[#This Row],[TOTAL BASE STOCK QUANTITY]], "")</f>
        <v/>
      </c>
      <c r="Y139" s="44" t="str">
        <f>IF(O139="",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3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3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3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3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3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3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3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39" s="39" t="str">
        <f>IFERROR(Table142[[#This Row],[SALE PRICE PER ITEM]]*Table142[[#This Row],[TOTAL REMAINING STOCK QUANTITY]],"")</f>
        <v/>
      </c>
      <c r="AH139" s="41"/>
    </row>
    <row r="140" spans="2:34" ht="18.600000000000001" thickBot="1" x14ac:dyDescent="0.3">
      <c r="B140" s="34" t="s">
        <v>182</v>
      </c>
      <c r="C140" s="42"/>
      <c r="D140" s="83" t="str">
        <f>IF(Table142[[#This Row],[TOTAL BASE STOCK QUANTITY]] = "", "", IF(Table142[[#This Row],[TOTAL BASE STOCK QUANTITY]] &lt;1,"Out of Stock","Avaliable"))</f>
        <v/>
      </c>
      <c r="E140" s="36"/>
      <c r="F140" s="36"/>
      <c r="G140" s="42"/>
      <c r="H140" s="91"/>
      <c r="I140" s="98"/>
      <c r="J140" s="117"/>
      <c r="K14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0" s="72" t="str">
        <f>IFERROR(IF(NOT(ISBLANK(Table142[[#This Row],[BASE PRICE PER ITEM2]])), Table142[[#This Row],[BASE PRICE PER ITEM2]] + $M$2, ""), "")</f>
        <v/>
      </c>
      <c r="M140" s="111"/>
      <c r="N14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0" s="43"/>
      <c r="P140" s="43"/>
      <c r="Q140" s="43"/>
      <c r="R140" s="43"/>
      <c r="S140" s="43"/>
      <c r="T140" s="43"/>
      <c r="U140" s="43"/>
      <c r="V14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0" s="39" t="str">
        <f>IFERROR(Table142[[#This Row],[BASE PRICE PER ITEM2]]*Table142[[#This Row],[TOTAL BASE STOCK QUANTITY]],"")</f>
        <v/>
      </c>
      <c r="X140" s="39" t="str">
        <f>IFERROR(Table142[[#This Row],[LAST SALE PRICE PER ITEM]]*Table142[[#This Row],[TOTAL BASE STOCK QUANTITY]], "")</f>
        <v/>
      </c>
      <c r="Y140" s="44" t="str">
        <f>IF(O140="",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0" s="39" t="str">
        <f>IFERROR(Table142[[#This Row],[SALE PRICE PER ITEM]]*Table142[[#This Row],[TOTAL REMAINING STOCK QUANTITY]],"")</f>
        <v/>
      </c>
      <c r="AH140" s="41"/>
    </row>
    <row r="141" spans="2:34" ht="18.600000000000001" thickBot="1" x14ac:dyDescent="0.3">
      <c r="B141" s="34" t="s">
        <v>183</v>
      </c>
      <c r="C141" s="42"/>
      <c r="D141" s="83" t="str">
        <f>IF(Table142[[#This Row],[TOTAL BASE STOCK QUANTITY]] = "", "", IF(Table142[[#This Row],[TOTAL BASE STOCK QUANTITY]] &lt;1,"Out of Stock","Avaliable"))</f>
        <v/>
      </c>
      <c r="E141" s="36"/>
      <c r="F141" s="36"/>
      <c r="G141" s="42"/>
      <c r="H141" s="91"/>
      <c r="I141" s="98"/>
      <c r="J141" s="117"/>
      <c r="K14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1" s="72" t="str">
        <f>IFERROR(IF(NOT(ISBLANK(Table142[[#This Row],[BASE PRICE PER ITEM2]])), Table142[[#This Row],[BASE PRICE PER ITEM2]] + $M$2, ""), "")</f>
        <v/>
      </c>
      <c r="M141" s="111"/>
      <c r="N14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1" s="43"/>
      <c r="P141" s="43"/>
      <c r="Q141" s="43"/>
      <c r="R141" s="43"/>
      <c r="S141" s="43"/>
      <c r="T141" s="43"/>
      <c r="U141" s="43"/>
      <c r="V14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1" s="39" t="str">
        <f>IFERROR(Table142[[#This Row],[BASE PRICE PER ITEM2]]*Table142[[#This Row],[TOTAL BASE STOCK QUANTITY]],"")</f>
        <v/>
      </c>
      <c r="X141" s="39" t="str">
        <f>IFERROR(Table142[[#This Row],[LAST SALE PRICE PER ITEM]]*Table142[[#This Row],[TOTAL BASE STOCK QUANTITY]], "")</f>
        <v/>
      </c>
      <c r="Y141" s="44" t="str">
        <f>IF(O141="",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1" s="39" t="str">
        <f>IFERROR(Table142[[#This Row],[SALE PRICE PER ITEM]]*Table142[[#This Row],[TOTAL REMAINING STOCK QUANTITY]],"")</f>
        <v/>
      </c>
      <c r="AH141" s="41"/>
    </row>
    <row r="142" spans="2:34" ht="18.600000000000001" thickBot="1" x14ac:dyDescent="0.3">
      <c r="B142" s="34" t="s">
        <v>184</v>
      </c>
      <c r="C142" s="42"/>
      <c r="D142" s="83" t="str">
        <f>IF(Table142[[#This Row],[TOTAL BASE STOCK QUANTITY]] = "", "", IF(Table142[[#This Row],[TOTAL BASE STOCK QUANTITY]] &lt;1,"Out of Stock","Avaliable"))</f>
        <v/>
      </c>
      <c r="E142" s="36"/>
      <c r="F142" s="36"/>
      <c r="G142" s="42"/>
      <c r="H142" s="91"/>
      <c r="I142" s="98"/>
      <c r="J142" s="117"/>
      <c r="K14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2" s="72" t="str">
        <f>IFERROR(IF(NOT(ISBLANK(Table142[[#This Row],[BASE PRICE PER ITEM2]])), Table142[[#This Row],[BASE PRICE PER ITEM2]] + $M$2, ""), "")</f>
        <v/>
      </c>
      <c r="M142" s="111"/>
      <c r="N14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2" s="43"/>
      <c r="P142" s="43"/>
      <c r="Q142" s="43"/>
      <c r="R142" s="43"/>
      <c r="S142" s="43"/>
      <c r="T142" s="43"/>
      <c r="U142" s="43"/>
      <c r="V14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2" s="39" t="str">
        <f>IFERROR(Table142[[#This Row],[BASE PRICE PER ITEM2]]*Table142[[#This Row],[TOTAL BASE STOCK QUANTITY]],"")</f>
        <v/>
      </c>
      <c r="X142" s="39" t="str">
        <f>IFERROR(Table142[[#This Row],[LAST SALE PRICE PER ITEM]]*Table142[[#This Row],[TOTAL BASE STOCK QUANTITY]], "")</f>
        <v/>
      </c>
      <c r="Y142" s="44" t="str">
        <f>IF(O142="",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2" s="39" t="str">
        <f>IFERROR(Table142[[#This Row],[SALE PRICE PER ITEM]]*Table142[[#This Row],[TOTAL REMAINING STOCK QUANTITY]],"")</f>
        <v/>
      </c>
      <c r="AH142" s="41"/>
    </row>
    <row r="143" spans="2:34" ht="18.600000000000001" thickBot="1" x14ac:dyDescent="0.3">
      <c r="B143" s="34" t="s">
        <v>185</v>
      </c>
      <c r="C143" s="42"/>
      <c r="D143" s="83" t="str">
        <f>IF(Table142[[#This Row],[TOTAL BASE STOCK QUANTITY]] = "", "", IF(Table142[[#This Row],[TOTAL BASE STOCK QUANTITY]] &lt;1,"Out of Stock","Avaliable"))</f>
        <v/>
      </c>
      <c r="E143" s="36"/>
      <c r="F143" s="36"/>
      <c r="G143" s="42"/>
      <c r="H143" s="91"/>
      <c r="I143" s="98"/>
      <c r="J143" s="117"/>
      <c r="K14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3" s="72" t="str">
        <f>IFERROR(IF(NOT(ISBLANK(Table142[[#This Row],[BASE PRICE PER ITEM2]])), Table142[[#This Row],[BASE PRICE PER ITEM2]] + $M$2, ""), "")</f>
        <v/>
      </c>
      <c r="M143" s="111"/>
      <c r="N14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3" s="43"/>
      <c r="P143" s="43"/>
      <c r="Q143" s="43"/>
      <c r="R143" s="43"/>
      <c r="S143" s="43"/>
      <c r="T143" s="43"/>
      <c r="U143" s="43"/>
      <c r="V14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3" s="39" t="str">
        <f>IFERROR(Table142[[#This Row],[BASE PRICE PER ITEM2]]*Table142[[#This Row],[TOTAL BASE STOCK QUANTITY]],"")</f>
        <v/>
      </c>
      <c r="X143" s="39" t="str">
        <f>IFERROR(Table142[[#This Row],[LAST SALE PRICE PER ITEM]]*Table142[[#This Row],[TOTAL BASE STOCK QUANTITY]], "")</f>
        <v/>
      </c>
      <c r="Y143" s="44" t="str">
        <f>IF(O143="",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3" s="39" t="str">
        <f>IFERROR(Table142[[#This Row],[SALE PRICE PER ITEM]]*Table142[[#This Row],[TOTAL REMAINING STOCK QUANTITY]],"")</f>
        <v/>
      </c>
      <c r="AH143" s="41"/>
    </row>
    <row r="144" spans="2:34" ht="18.600000000000001" thickBot="1" x14ac:dyDescent="0.3">
      <c r="B144" s="34" t="s">
        <v>186</v>
      </c>
      <c r="C144" s="42"/>
      <c r="D144" s="83" t="str">
        <f>IF(Table142[[#This Row],[TOTAL BASE STOCK QUANTITY]] = "", "", IF(Table142[[#This Row],[TOTAL BASE STOCK QUANTITY]] &lt;1,"Out of Stock","Avaliable"))</f>
        <v/>
      </c>
      <c r="E144" s="36"/>
      <c r="F144" s="36"/>
      <c r="G144" s="42"/>
      <c r="H144" s="91"/>
      <c r="I144" s="98"/>
      <c r="J144" s="117"/>
      <c r="K14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4" s="72" t="str">
        <f>IFERROR(IF(NOT(ISBLANK(Table142[[#This Row],[BASE PRICE PER ITEM2]])), Table142[[#This Row],[BASE PRICE PER ITEM2]] + $M$2, ""), "")</f>
        <v/>
      </c>
      <c r="M144" s="111"/>
      <c r="N14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4" s="43"/>
      <c r="P144" s="43"/>
      <c r="Q144" s="43"/>
      <c r="R144" s="43"/>
      <c r="S144" s="43"/>
      <c r="T144" s="43"/>
      <c r="U144" s="43"/>
      <c r="V14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4" s="39" t="str">
        <f>IFERROR(Table142[[#This Row],[BASE PRICE PER ITEM2]]*Table142[[#This Row],[TOTAL BASE STOCK QUANTITY]],"")</f>
        <v/>
      </c>
      <c r="X144" s="39" t="str">
        <f>IFERROR(Table142[[#This Row],[LAST SALE PRICE PER ITEM]]*Table142[[#This Row],[TOTAL BASE STOCK QUANTITY]], "")</f>
        <v/>
      </c>
      <c r="Y144" s="44" t="str">
        <f>IF(O144="",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4" s="39" t="str">
        <f>IFERROR(Table142[[#This Row],[SALE PRICE PER ITEM]]*Table142[[#This Row],[TOTAL REMAINING STOCK QUANTITY]],"")</f>
        <v/>
      </c>
      <c r="AH144" s="41"/>
    </row>
    <row r="145" spans="2:34" ht="18.600000000000001" thickBot="1" x14ac:dyDescent="0.3">
      <c r="B145" s="34" t="s">
        <v>187</v>
      </c>
      <c r="C145" s="42"/>
      <c r="D145" s="83" t="str">
        <f>IF(Table142[[#This Row],[TOTAL BASE STOCK QUANTITY]] = "", "", IF(Table142[[#This Row],[TOTAL BASE STOCK QUANTITY]] &lt;1,"Out of Stock","Avaliable"))</f>
        <v/>
      </c>
      <c r="E145" s="36"/>
      <c r="F145" s="36"/>
      <c r="G145" s="42"/>
      <c r="H145" s="91"/>
      <c r="I145" s="98"/>
      <c r="J145" s="117"/>
      <c r="K14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5" s="72" t="str">
        <f>IFERROR(IF(NOT(ISBLANK(Table142[[#This Row],[BASE PRICE PER ITEM2]])), Table142[[#This Row],[BASE PRICE PER ITEM2]] + $M$2, ""), "")</f>
        <v/>
      </c>
      <c r="M145" s="111"/>
      <c r="N14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5" s="43"/>
      <c r="P145" s="43"/>
      <c r="Q145" s="43"/>
      <c r="R145" s="43"/>
      <c r="S145" s="43"/>
      <c r="T145" s="43"/>
      <c r="U145" s="43"/>
      <c r="V14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5" s="39" t="str">
        <f>IFERROR(Table142[[#This Row],[BASE PRICE PER ITEM2]]*Table142[[#This Row],[TOTAL BASE STOCK QUANTITY]],"")</f>
        <v/>
      </c>
      <c r="X145" s="39" t="str">
        <f>IFERROR(Table142[[#This Row],[LAST SALE PRICE PER ITEM]]*Table142[[#This Row],[TOTAL BASE STOCK QUANTITY]], "")</f>
        <v/>
      </c>
      <c r="Y145" s="44" t="str">
        <f>IF(O145="",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5" s="39" t="str">
        <f>IFERROR(Table142[[#This Row],[SALE PRICE PER ITEM]]*Table142[[#This Row],[TOTAL REMAINING STOCK QUANTITY]],"")</f>
        <v/>
      </c>
      <c r="AH145" s="41"/>
    </row>
    <row r="146" spans="2:34" ht="18.600000000000001" thickBot="1" x14ac:dyDescent="0.3">
      <c r="B146" s="34" t="s">
        <v>188</v>
      </c>
      <c r="C146" s="42"/>
      <c r="D146" s="83" t="str">
        <f>IF(Table142[[#This Row],[TOTAL BASE STOCK QUANTITY]] = "", "", IF(Table142[[#This Row],[TOTAL BASE STOCK QUANTITY]] &lt;1,"Out of Stock","Avaliable"))</f>
        <v/>
      </c>
      <c r="E146" s="36"/>
      <c r="F146" s="36"/>
      <c r="G146" s="42"/>
      <c r="H146" s="91"/>
      <c r="I146" s="98"/>
      <c r="J146" s="117"/>
      <c r="K14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6" s="72" t="str">
        <f>IFERROR(IF(NOT(ISBLANK(Table142[[#This Row],[BASE PRICE PER ITEM2]])), Table142[[#This Row],[BASE PRICE PER ITEM2]] + $M$2, ""), "")</f>
        <v/>
      </c>
      <c r="M146" s="111"/>
      <c r="N14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6" s="43"/>
      <c r="P146" s="43"/>
      <c r="Q146" s="43"/>
      <c r="R146" s="43"/>
      <c r="S146" s="43"/>
      <c r="T146" s="43"/>
      <c r="U146" s="43"/>
      <c r="V14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6" s="39" t="str">
        <f>IFERROR(Table142[[#This Row],[BASE PRICE PER ITEM2]]*Table142[[#This Row],[TOTAL BASE STOCK QUANTITY]],"")</f>
        <v/>
      </c>
      <c r="X146" s="39" t="str">
        <f>IFERROR(Table142[[#This Row],[LAST SALE PRICE PER ITEM]]*Table142[[#This Row],[TOTAL BASE STOCK QUANTITY]], "")</f>
        <v/>
      </c>
      <c r="Y146" s="44" t="str">
        <f>IF(O146="",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6" s="39" t="str">
        <f>IFERROR(Table142[[#This Row],[SALE PRICE PER ITEM]]*Table142[[#This Row],[TOTAL REMAINING STOCK QUANTITY]],"")</f>
        <v/>
      </c>
      <c r="AH146" s="41"/>
    </row>
    <row r="147" spans="2:34" ht="18.600000000000001" thickBot="1" x14ac:dyDescent="0.3">
      <c r="B147" s="34" t="s">
        <v>189</v>
      </c>
      <c r="C147" s="42"/>
      <c r="D147" s="83" t="str">
        <f>IF(Table142[[#This Row],[TOTAL BASE STOCK QUANTITY]] = "", "", IF(Table142[[#This Row],[TOTAL BASE STOCK QUANTITY]] &lt;1,"Out of Stock","Avaliable"))</f>
        <v/>
      </c>
      <c r="E147" s="36"/>
      <c r="F147" s="36"/>
      <c r="G147" s="42"/>
      <c r="H147" s="91"/>
      <c r="I147" s="98"/>
      <c r="J147" s="117"/>
      <c r="K14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7" s="72" t="str">
        <f>IFERROR(IF(NOT(ISBLANK(Table142[[#This Row],[BASE PRICE PER ITEM2]])), Table142[[#This Row],[BASE PRICE PER ITEM2]] + $M$2, ""), "")</f>
        <v/>
      </c>
      <c r="M147" s="111"/>
      <c r="N14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7" s="43"/>
      <c r="P147" s="43"/>
      <c r="Q147" s="43"/>
      <c r="R147" s="43"/>
      <c r="S147" s="43"/>
      <c r="T147" s="43"/>
      <c r="U147" s="43"/>
      <c r="V14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7" s="39" t="str">
        <f>IFERROR(Table142[[#This Row],[BASE PRICE PER ITEM2]]*Table142[[#This Row],[TOTAL BASE STOCK QUANTITY]],"")</f>
        <v/>
      </c>
      <c r="X147" s="39" t="str">
        <f>IFERROR(Table142[[#This Row],[LAST SALE PRICE PER ITEM]]*Table142[[#This Row],[TOTAL BASE STOCK QUANTITY]], "")</f>
        <v/>
      </c>
      <c r="Y147" s="44" t="str">
        <f>IF(O147="",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7" s="39" t="str">
        <f>IFERROR(Table142[[#This Row],[SALE PRICE PER ITEM]]*Table142[[#This Row],[TOTAL REMAINING STOCK QUANTITY]],"")</f>
        <v/>
      </c>
      <c r="AH147" s="41"/>
    </row>
    <row r="148" spans="2:34" ht="18.600000000000001" thickBot="1" x14ac:dyDescent="0.3">
      <c r="B148" s="34" t="s">
        <v>190</v>
      </c>
      <c r="C148" s="42"/>
      <c r="D148" s="83" t="str">
        <f>IF(Table142[[#This Row],[TOTAL BASE STOCK QUANTITY]] = "", "", IF(Table142[[#This Row],[TOTAL BASE STOCK QUANTITY]] &lt;1,"Out of Stock","Avaliable"))</f>
        <v/>
      </c>
      <c r="E148" s="36"/>
      <c r="F148" s="36"/>
      <c r="G148" s="42"/>
      <c r="H148" s="91"/>
      <c r="I148" s="98"/>
      <c r="J148" s="117"/>
      <c r="K14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8" s="72" t="str">
        <f>IFERROR(IF(NOT(ISBLANK(Table142[[#This Row],[BASE PRICE PER ITEM2]])), Table142[[#This Row],[BASE PRICE PER ITEM2]] + $M$2, ""), "")</f>
        <v/>
      </c>
      <c r="M148" s="111"/>
      <c r="N148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8" s="43"/>
      <c r="P148" s="43"/>
      <c r="Q148" s="43"/>
      <c r="R148" s="43"/>
      <c r="S148" s="43"/>
      <c r="T148" s="43"/>
      <c r="U148" s="43"/>
      <c r="V148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8" s="39" t="str">
        <f>IFERROR(Table142[[#This Row],[BASE PRICE PER ITEM2]]*Table142[[#This Row],[TOTAL BASE STOCK QUANTITY]],"")</f>
        <v/>
      </c>
      <c r="X148" s="39" t="str">
        <f>IFERROR(Table142[[#This Row],[LAST SALE PRICE PER ITEM]]*Table142[[#This Row],[TOTAL BASE STOCK QUANTITY]], "")</f>
        <v/>
      </c>
      <c r="Y148" s="44" t="str">
        <f>IF(O148="",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8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8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8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8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8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8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8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8" s="39" t="str">
        <f>IFERROR(Table142[[#This Row],[SALE PRICE PER ITEM]]*Table142[[#This Row],[TOTAL REMAINING STOCK QUANTITY]],"")</f>
        <v/>
      </c>
      <c r="AH148" s="41"/>
    </row>
    <row r="149" spans="2:34" ht="18.600000000000001" thickBot="1" x14ac:dyDescent="0.3">
      <c r="B149" s="34" t="s">
        <v>191</v>
      </c>
      <c r="C149" s="42"/>
      <c r="D149" s="83" t="str">
        <f>IF(Table142[[#This Row],[TOTAL BASE STOCK QUANTITY]] = "", "", IF(Table142[[#This Row],[TOTAL BASE STOCK QUANTITY]] &lt;1,"Out of Stock","Avaliable"))</f>
        <v/>
      </c>
      <c r="E149" s="36"/>
      <c r="F149" s="36"/>
      <c r="G149" s="42"/>
      <c r="H149" s="91"/>
      <c r="I149" s="98"/>
      <c r="J149" s="117"/>
      <c r="K14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49" s="72" t="str">
        <f>IFERROR(IF(NOT(ISBLANK(Table142[[#This Row],[BASE PRICE PER ITEM2]])), Table142[[#This Row],[BASE PRICE PER ITEM2]] + $M$2, ""), "")</f>
        <v/>
      </c>
      <c r="M149" s="111"/>
      <c r="N149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49" s="43"/>
      <c r="P149" s="43"/>
      <c r="Q149" s="43"/>
      <c r="R149" s="43"/>
      <c r="S149" s="43"/>
      <c r="T149" s="43"/>
      <c r="U149" s="43"/>
      <c r="V149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49" s="39" t="str">
        <f>IFERROR(Table142[[#This Row],[BASE PRICE PER ITEM2]]*Table142[[#This Row],[TOTAL BASE STOCK QUANTITY]],"")</f>
        <v/>
      </c>
      <c r="X149" s="39" t="str">
        <f>IFERROR(Table142[[#This Row],[LAST SALE PRICE PER ITEM]]*Table142[[#This Row],[TOTAL BASE STOCK QUANTITY]], "")</f>
        <v/>
      </c>
      <c r="Y149" s="44" t="str">
        <f>IF(O149="",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49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49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49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49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49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49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49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49" s="39" t="str">
        <f>IFERROR(Table142[[#This Row],[SALE PRICE PER ITEM]]*Table142[[#This Row],[TOTAL REMAINING STOCK QUANTITY]],"")</f>
        <v/>
      </c>
      <c r="AH149" s="41"/>
    </row>
    <row r="150" spans="2:34" ht="18.600000000000001" thickBot="1" x14ac:dyDescent="0.3">
      <c r="B150" s="34" t="s">
        <v>192</v>
      </c>
      <c r="C150" s="42"/>
      <c r="D150" s="83" t="str">
        <f>IF(Table142[[#This Row],[TOTAL BASE STOCK QUANTITY]] = "", "", IF(Table142[[#This Row],[TOTAL BASE STOCK QUANTITY]] &lt;1,"Out of Stock","Avaliable"))</f>
        <v/>
      </c>
      <c r="E150" s="36"/>
      <c r="F150" s="36"/>
      <c r="G150" s="42"/>
      <c r="H150" s="91"/>
      <c r="I150" s="98"/>
      <c r="J150" s="117"/>
      <c r="K15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0" s="72" t="str">
        <f>IFERROR(IF(NOT(ISBLANK(Table142[[#This Row],[BASE PRICE PER ITEM2]])), Table142[[#This Row],[BASE PRICE PER ITEM2]] + $M$2, ""), "")</f>
        <v/>
      </c>
      <c r="M150" s="111"/>
      <c r="N150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0" s="43"/>
      <c r="P150" s="43"/>
      <c r="Q150" s="43"/>
      <c r="R150" s="43"/>
      <c r="S150" s="43"/>
      <c r="T150" s="43"/>
      <c r="U150" s="43"/>
      <c r="V150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0" s="39" t="str">
        <f>IFERROR(Table142[[#This Row],[BASE PRICE PER ITEM2]]*Table142[[#This Row],[TOTAL BASE STOCK QUANTITY]],"")</f>
        <v/>
      </c>
      <c r="X150" s="39" t="str">
        <f>IFERROR(Table142[[#This Row],[LAST SALE PRICE PER ITEM]]*Table142[[#This Row],[TOTAL BASE STOCK QUANTITY]], "")</f>
        <v/>
      </c>
      <c r="Y150" s="44" t="str">
        <f>IF(O150="",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0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0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0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0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0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0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0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0" s="39" t="str">
        <f>IFERROR(Table142[[#This Row],[SALE PRICE PER ITEM]]*Table142[[#This Row],[TOTAL REMAINING STOCK QUANTITY]],"")</f>
        <v/>
      </c>
      <c r="AH150" s="41"/>
    </row>
    <row r="151" spans="2:34" ht="18.600000000000001" thickBot="1" x14ac:dyDescent="0.3">
      <c r="B151" s="34" t="s">
        <v>193</v>
      </c>
      <c r="C151" s="42"/>
      <c r="D151" s="83" t="str">
        <f>IF(Table142[[#This Row],[TOTAL BASE STOCK QUANTITY]] = "", "", IF(Table142[[#This Row],[TOTAL BASE STOCK QUANTITY]] &lt;1,"Out of Stock","Avaliable"))</f>
        <v/>
      </c>
      <c r="E151" s="36"/>
      <c r="F151" s="36"/>
      <c r="G151" s="42"/>
      <c r="H151" s="91"/>
      <c r="I151" s="98"/>
      <c r="J151" s="117"/>
      <c r="K15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1" s="72" t="str">
        <f>IFERROR(IF(NOT(ISBLANK(Table142[[#This Row],[BASE PRICE PER ITEM2]])), Table142[[#This Row],[BASE PRICE PER ITEM2]] + $M$2, ""), "")</f>
        <v/>
      </c>
      <c r="M151" s="111"/>
      <c r="N151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1" s="43"/>
      <c r="P151" s="43"/>
      <c r="Q151" s="43"/>
      <c r="R151" s="43"/>
      <c r="S151" s="43"/>
      <c r="T151" s="43"/>
      <c r="U151" s="43"/>
      <c r="V151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1" s="39" t="str">
        <f>IFERROR(Table142[[#This Row],[BASE PRICE PER ITEM2]]*Table142[[#This Row],[TOTAL BASE STOCK QUANTITY]],"")</f>
        <v/>
      </c>
      <c r="X151" s="39" t="str">
        <f>IFERROR(Table142[[#This Row],[LAST SALE PRICE PER ITEM]]*Table142[[#This Row],[TOTAL BASE STOCK QUANTITY]], "")</f>
        <v/>
      </c>
      <c r="Y151" s="44" t="str">
        <f>IF(O151="",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1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1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1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1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1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1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1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1" s="39" t="str">
        <f>IFERROR(Table142[[#This Row],[SALE PRICE PER ITEM]]*Table142[[#This Row],[TOTAL REMAINING STOCK QUANTITY]],"")</f>
        <v/>
      </c>
      <c r="AH151" s="41"/>
    </row>
    <row r="152" spans="2:34" ht="18.600000000000001" thickBot="1" x14ac:dyDescent="0.3">
      <c r="B152" s="34" t="s">
        <v>194</v>
      </c>
      <c r="C152" s="42"/>
      <c r="D152" s="83" t="str">
        <f>IF(Table142[[#This Row],[TOTAL BASE STOCK QUANTITY]] = "", "", IF(Table142[[#This Row],[TOTAL BASE STOCK QUANTITY]] &lt;1,"Out of Stock","Avaliable"))</f>
        <v/>
      </c>
      <c r="E152" s="36"/>
      <c r="F152" s="36"/>
      <c r="G152" s="42"/>
      <c r="H152" s="91"/>
      <c r="I152" s="98"/>
      <c r="J152" s="117"/>
      <c r="K15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2" s="72" t="str">
        <f>IFERROR(IF(NOT(ISBLANK(Table142[[#This Row],[BASE PRICE PER ITEM2]])), Table142[[#This Row],[BASE PRICE PER ITEM2]] + $M$2, ""), "")</f>
        <v/>
      </c>
      <c r="M152" s="111"/>
      <c r="N152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2" s="43"/>
      <c r="P152" s="43"/>
      <c r="Q152" s="43"/>
      <c r="R152" s="43"/>
      <c r="S152" s="43"/>
      <c r="T152" s="43"/>
      <c r="U152" s="43"/>
      <c r="V152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2" s="39" t="str">
        <f>IFERROR(Table142[[#This Row],[BASE PRICE PER ITEM2]]*Table142[[#This Row],[TOTAL BASE STOCK QUANTITY]],"")</f>
        <v/>
      </c>
      <c r="X152" s="39" t="str">
        <f>IFERROR(Table142[[#This Row],[LAST SALE PRICE PER ITEM]]*Table142[[#This Row],[TOTAL BASE STOCK QUANTITY]], "")</f>
        <v/>
      </c>
      <c r="Y152" s="44" t="str">
        <f>IF(O152="",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2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2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2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2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2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2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2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2" s="39" t="str">
        <f>IFERROR(Table142[[#This Row],[SALE PRICE PER ITEM]]*Table142[[#This Row],[TOTAL REMAINING STOCK QUANTITY]],"")</f>
        <v/>
      </c>
      <c r="AH152" s="41"/>
    </row>
    <row r="153" spans="2:34" ht="18.600000000000001" thickBot="1" x14ac:dyDescent="0.3">
      <c r="B153" s="34" t="s">
        <v>195</v>
      </c>
      <c r="C153" s="42"/>
      <c r="D153" s="83" t="str">
        <f>IF(Table142[[#This Row],[TOTAL BASE STOCK QUANTITY]] = "", "", IF(Table142[[#This Row],[TOTAL BASE STOCK QUANTITY]] &lt;1,"Out of Stock","Avaliable"))</f>
        <v/>
      </c>
      <c r="E153" s="36"/>
      <c r="F153" s="36"/>
      <c r="G153" s="42"/>
      <c r="H153" s="91"/>
      <c r="I153" s="98"/>
      <c r="J153" s="117"/>
      <c r="K15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3" s="72" t="str">
        <f>IFERROR(IF(NOT(ISBLANK(Table142[[#This Row],[BASE PRICE PER ITEM2]])), Table142[[#This Row],[BASE PRICE PER ITEM2]] + $M$2, ""), "")</f>
        <v/>
      </c>
      <c r="M153" s="111"/>
      <c r="N153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3" s="43"/>
      <c r="P153" s="43"/>
      <c r="Q153" s="43"/>
      <c r="R153" s="43"/>
      <c r="S153" s="43"/>
      <c r="T153" s="43"/>
      <c r="U153" s="43"/>
      <c r="V153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3" s="39" t="str">
        <f>IFERROR(Table142[[#This Row],[BASE PRICE PER ITEM2]]*Table142[[#This Row],[TOTAL BASE STOCK QUANTITY]],"")</f>
        <v/>
      </c>
      <c r="X153" s="39" t="str">
        <f>IFERROR(Table142[[#This Row],[LAST SALE PRICE PER ITEM]]*Table142[[#This Row],[TOTAL BASE STOCK QUANTITY]], "")</f>
        <v/>
      </c>
      <c r="Y153" s="44" t="str">
        <f>IF(O153="",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3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3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3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3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3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3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3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3" s="39" t="str">
        <f>IFERROR(Table142[[#This Row],[SALE PRICE PER ITEM]]*Table142[[#This Row],[TOTAL REMAINING STOCK QUANTITY]],"")</f>
        <v/>
      </c>
      <c r="AH153" s="41"/>
    </row>
    <row r="154" spans="2:34" ht="18.600000000000001" thickBot="1" x14ac:dyDescent="0.3">
      <c r="B154" s="34" t="s">
        <v>196</v>
      </c>
      <c r="C154" s="42"/>
      <c r="D154" s="83" t="str">
        <f>IF(Table142[[#This Row],[TOTAL BASE STOCK QUANTITY]] = "", "", IF(Table142[[#This Row],[TOTAL BASE STOCK QUANTITY]] &lt;1,"Out of Stock","Avaliable"))</f>
        <v/>
      </c>
      <c r="E154" s="36"/>
      <c r="F154" s="36"/>
      <c r="G154" s="42"/>
      <c r="H154" s="91"/>
      <c r="I154" s="98"/>
      <c r="J154" s="117"/>
      <c r="K15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4" s="72" t="str">
        <f>IFERROR(IF(NOT(ISBLANK(Table142[[#This Row],[BASE PRICE PER ITEM2]])), Table142[[#This Row],[BASE PRICE PER ITEM2]] + $M$2, ""), "")</f>
        <v/>
      </c>
      <c r="M154" s="111"/>
      <c r="N154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4" s="43"/>
      <c r="P154" s="43"/>
      <c r="Q154" s="43"/>
      <c r="R154" s="43"/>
      <c r="S154" s="43"/>
      <c r="T154" s="43"/>
      <c r="U154" s="43"/>
      <c r="V154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4" s="39" t="str">
        <f>IFERROR(Table142[[#This Row],[BASE PRICE PER ITEM2]]*Table142[[#This Row],[TOTAL BASE STOCK QUANTITY]],"")</f>
        <v/>
      </c>
      <c r="X154" s="39" t="str">
        <f>IFERROR(Table142[[#This Row],[LAST SALE PRICE PER ITEM]]*Table142[[#This Row],[TOTAL BASE STOCK QUANTITY]], "")</f>
        <v/>
      </c>
      <c r="Y154" s="44" t="str">
        <f>IF(O154="",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4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4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4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4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4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4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4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4" s="39" t="str">
        <f>IFERROR(Table142[[#This Row],[SALE PRICE PER ITEM]]*Table142[[#This Row],[TOTAL REMAINING STOCK QUANTITY]],"")</f>
        <v/>
      </c>
      <c r="AH154" s="41"/>
    </row>
    <row r="155" spans="2:34" ht="18.600000000000001" thickBot="1" x14ac:dyDescent="0.3">
      <c r="B155" s="34" t="s">
        <v>197</v>
      </c>
      <c r="C155" s="42"/>
      <c r="D155" s="83" t="str">
        <f>IF(Table142[[#This Row],[TOTAL BASE STOCK QUANTITY]] = "", "", IF(Table142[[#This Row],[TOTAL BASE STOCK QUANTITY]] &lt;1,"Out of Stock","Avaliable"))</f>
        <v/>
      </c>
      <c r="E155" s="36"/>
      <c r="F155" s="36"/>
      <c r="G155" s="42"/>
      <c r="H155" s="91"/>
      <c r="I155" s="98"/>
      <c r="J155" s="117"/>
      <c r="K15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5" s="72" t="str">
        <f>IFERROR(IF(NOT(ISBLANK(Table142[[#This Row],[BASE PRICE PER ITEM2]])), Table142[[#This Row],[BASE PRICE PER ITEM2]] + $M$2, ""), "")</f>
        <v/>
      </c>
      <c r="M155" s="111"/>
      <c r="N155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5" s="43"/>
      <c r="P155" s="43"/>
      <c r="Q155" s="43"/>
      <c r="R155" s="43"/>
      <c r="S155" s="43"/>
      <c r="T155" s="43"/>
      <c r="U155" s="43"/>
      <c r="V155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5" s="39" t="str">
        <f>IFERROR(Table142[[#This Row],[BASE PRICE PER ITEM2]]*Table142[[#This Row],[TOTAL BASE STOCK QUANTITY]],"")</f>
        <v/>
      </c>
      <c r="X155" s="39" t="str">
        <f>IFERROR(Table142[[#This Row],[LAST SALE PRICE PER ITEM]]*Table142[[#This Row],[TOTAL BASE STOCK QUANTITY]], "")</f>
        <v/>
      </c>
      <c r="Y155" s="44" t="str">
        <f>IF(O155="",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5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5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5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5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5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5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5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5" s="39" t="str">
        <f>IFERROR(Table142[[#This Row],[SALE PRICE PER ITEM]]*Table142[[#This Row],[TOTAL REMAINING STOCK QUANTITY]],"")</f>
        <v/>
      </c>
      <c r="AH155" s="41"/>
    </row>
    <row r="156" spans="2:34" ht="18.600000000000001" thickBot="1" x14ac:dyDescent="0.3">
      <c r="B156" s="34" t="s">
        <v>198</v>
      </c>
      <c r="C156" s="42"/>
      <c r="D156" s="83" t="str">
        <f>IF(Table142[[#This Row],[TOTAL BASE STOCK QUANTITY]] = "", "", IF(Table142[[#This Row],[TOTAL BASE STOCK QUANTITY]] &lt;1,"Out of Stock","Avaliable"))</f>
        <v/>
      </c>
      <c r="E156" s="36"/>
      <c r="F156" s="36"/>
      <c r="G156" s="42"/>
      <c r="H156" s="91"/>
      <c r="I156" s="98"/>
      <c r="J156" s="117"/>
      <c r="K15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6" s="72" t="str">
        <f>IFERROR(IF(NOT(ISBLANK(Table142[[#This Row],[BASE PRICE PER ITEM2]])), Table142[[#This Row],[BASE PRICE PER ITEM2]] + $M$2, ""), "")</f>
        <v/>
      </c>
      <c r="M156" s="111"/>
      <c r="N156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6" s="43"/>
      <c r="P156" s="43"/>
      <c r="Q156" s="43"/>
      <c r="R156" s="43"/>
      <c r="S156" s="43"/>
      <c r="T156" s="43"/>
      <c r="U156" s="43"/>
      <c r="V156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6" s="39" t="str">
        <f>IFERROR(Table142[[#This Row],[BASE PRICE PER ITEM2]]*Table142[[#This Row],[TOTAL BASE STOCK QUANTITY]],"")</f>
        <v/>
      </c>
      <c r="X156" s="39" t="str">
        <f>IFERROR(Table142[[#This Row],[LAST SALE PRICE PER ITEM]]*Table142[[#This Row],[TOTAL BASE STOCK QUANTITY]], "")</f>
        <v/>
      </c>
      <c r="Y156" s="44" t="str">
        <f>IF(O156="",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6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6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6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6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6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6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6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6" s="39" t="str">
        <f>IFERROR(Table142[[#This Row],[SALE PRICE PER ITEM]]*Table142[[#This Row],[TOTAL REMAINING STOCK QUANTITY]],"")</f>
        <v/>
      </c>
      <c r="AH156" s="41"/>
    </row>
    <row r="157" spans="2:34" ht="18.600000000000001" thickBot="1" x14ac:dyDescent="0.3">
      <c r="B157" s="34" t="s">
        <v>199</v>
      </c>
      <c r="C157" s="42"/>
      <c r="D157" s="83" t="str">
        <f>IF(Table142[[#This Row],[TOTAL BASE STOCK QUANTITY]] = "", "", IF(Table142[[#This Row],[TOTAL BASE STOCK QUANTITY]] &lt;1,"Out of Stock","Avaliable"))</f>
        <v/>
      </c>
      <c r="E157" s="36"/>
      <c r="F157" s="36"/>
      <c r="G157" s="42"/>
      <c r="H157" s="91"/>
      <c r="I157" s="98"/>
      <c r="J157" s="117"/>
      <c r="K15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7" s="72" t="str">
        <f>IFERROR(IF(NOT(ISBLANK(Table142[[#This Row],[BASE PRICE PER ITEM2]])), Table142[[#This Row],[BASE PRICE PER ITEM2]] + $M$2, ""), "")</f>
        <v/>
      </c>
      <c r="M157" s="111"/>
      <c r="N157" s="72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7" s="43"/>
      <c r="P157" s="43"/>
      <c r="Q157" s="43"/>
      <c r="R157" s="43"/>
      <c r="S157" s="43"/>
      <c r="T157" s="43"/>
      <c r="U157" s="43"/>
      <c r="V157" s="4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7" s="39" t="str">
        <f>IFERROR(Table142[[#This Row],[BASE PRICE PER ITEM2]]*Table142[[#This Row],[TOTAL BASE STOCK QUANTITY]],"")</f>
        <v/>
      </c>
      <c r="X157" s="39" t="str">
        <f>IFERROR(Table142[[#This Row],[LAST SALE PRICE PER ITEM]]*Table142[[#This Row],[TOTAL BASE STOCK QUANTITY]], "")</f>
        <v/>
      </c>
      <c r="Y157" s="44" t="str">
        <f>IF(O157="",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7" s="4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7" s="4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7" s="3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7" s="4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7" s="4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7" s="4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7" s="40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7" s="39" t="str">
        <f>IFERROR(Table142[[#This Row],[SALE PRICE PER ITEM]]*Table142[[#This Row],[TOTAL REMAINING STOCK QUANTITY]],"")</f>
        <v/>
      </c>
      <c r="AH157" s="41"/>
    </row>
    <row r="158" spans="2:34" ht="18.600000000000001" thickBot="1" x14ac:dyDescent="0.3">
      <c r="B158" s="34" t="s">
        <v>200</v>
      </c>
      <c r="C158" s="45"/>
      <c r="D158" s="84" t="str">
        <f>IF(Table142[[#This Row],[TOTAL BASE STOCK QUANTITY]] = "", "", IF(Table142[[#This Row],[TOTAL BASE STOCK QUANTITY]] &lt;1,"Out of Stock","Avaliable"))</f>
        <v/>
      </c>
      <c r="E158" s="46"/>
      <c r="F158" s="46"/>
      <c r="G158" s="45"/>
      <c r="H158" s="92"/>
      <c r="I158" s="99"/>
      <c r="J158" s="118"/>
      <c r="K15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8" s="72" t="str">
        <f>IFERROR(IF(NOT(ISBLANK(Table142[[#This Row],[BASE PRICE PER ITEM2]])), Table142[[#This Row],[BASE PRICE PER ITEM2]] + $M$2, ""), "")</f>
        <v/>
      </c>
      <c r="M158" s="112"/>
      <c r="N158" s="73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8" s="47"/>
      <c r="P158" s="47"/>
      <c r="Q158" s="47"/>
      <c r="R158" s="47"/>
      <c r="S158" s="47"/>
      <c r="T158" s="47"/>
      <c r="U158" s="47"/>
      <c r="V158" s="48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8" s="49" t="str">
        <f>IFERROR(Table142[[#This Row],[BASE PRICE PER ITEM2]]*Table142[[#This Row],[TOTAL BASE STOCK QUANTITY]],"")</f>
        <v/>
      </c>
      <c r="X158" s="49" t="str">
        <f>IFERROR(Table142[[#This Row],[LAST SALE PRICE PER ITEM]]*Table142[[#This Row],[TOTAL BASE STOCK QUANTITY]], "")</f>
        <v/>
      </c>
      <c r="Y158" s="48" t="str">
        <f>IF(O158="",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8" s="48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8" s="48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8" s="50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8" s="48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8" s="48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8" s="48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8" s="51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8" s="49" t="str">
        <f>IFERROR(Table142[[#This Row],[SALE PRICE PER ITEM]]*Table142[[#This Row],[TOTAL REMAINING STOCK QUANTITY]],"")</f>
        <v/>
      </c>
      <c r="AH158" s="52"/>
    </row>
    <row r="159" spans="2:34" ht="18.600000000000001" thickBot="1" x14ac:dyDescent="0.3">
      <c r="B159" s="34" t="s">
        <v>201</v>
      </c>
      <c r="C159" s="53"/>
      <c r="D159" s="85" t="str">
        <f>IF(Table142[[#This Row],[TOTAL BASE STOCK QUANTITY]] = "", "", IF(Table142[[#This Row],[TOTAL BASE STOCK QUANTITY]] &lt;1,"Out of Stock","Avaliable"))</f>
        <v/>
      </c>
      <c r="E159" s="54"/>
      <c r="F159" s="54"/>
      <c r="G159" s="53"/>
      <c r="H159" s="93"/>
      <c r="I159" s="100"/>
      <c r="J159" s="119"/>
      <c r="K15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59" s="72" t="str">
        <f>IFERROR(IF(NOT(ISBLANK(Table142[[#This Row],[BASE PRICE PER ITEM2]])), Table142[[#This Row],[BASE PRICE PER ITEM2]] + $M$2, ""), "")</f>
        <v/>
      </c>
      <c r="M159" s="113"/>
      <c r="N159" s="74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59" s="55"/>
      <c r="P159" s="55"/>
      <c r="Q159" s="55"/>
      <c r="R159" s="55"/>
      <c r="S159" s="55"/>
      <c r="T159" s="55"/>
      <c r="U159" s="55"/>
      <c r="V159" s="56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59" s="57" t="str">
        <f>IFERROR(Table142[[#This Row],[BASE PRICE PER ITEM2]]*Table142[[#This Row],[TOTAL BASE STOCK QUANTITY]],"")</f>
        <v/>
      </c>
      <c r="X159" s="57" t="str">
        <f>IFERROR(Table142[[#This Row],[LAST SALE PRICE PER ITEM]]*Table142[[#This Row],[TOTAL BASE STOCK QUANTITY]], "")</f>
        <v/>
      </c>
      <c r="Y159" s="56" t="str">
        <f>IF(O159="",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59" s="5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59" s="5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59" s="58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59" s="5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59" s="5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59" s="5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59" s="59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59" s="57" t="str">
        <f>IFERROR(Table142[[#This Row],[SALE PRICE PER ITEM]]*Table142[[#This Row],[TOTAL REMAINING STOCK QUANTITY]],"")</f>
        <v/>
      </c>
      <c r="AH159" s="60"/>
    </row>
    <row r="160" spans="2:34" ht="18.600000000000001" thickBot="1" x14ac:dyDescent="0.3">
      <c r="B160" s="34" t="s">
        <v>202</v>
      </c>
      <c r="C160" s="61"/>
      <c r="D160" s="86" t="str">
        <f>IF(Table142[[#This Row],[TOTAL BASE STOCK QUANTITY]] = "", "", IF(Table142[[#This Row],[TOTAL BASE STOCK QUANTITY]] &lt;1,"Out of Stock","Avaliable"))</f>
        <v/>
      </c>
      <c r="E160" s="62"/>
      <c r="F160" s="62"/>
      <c r="G160" s="61"/>
      <c r="H160" s="94"/>
      <c r="I160" s="101"/>
      <c r="J160" s="119"/>
      <c r="K16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0" s="72" t="str">
        <f>IFERROR(IF(NOT(ISBLANK(Table142[[#This Row],[BASE PRICE PER ITEM2]])), Table142[[#This Row],[BASE PRICE PER ITEM2]] + $M$2, ""), "")</f>
        <v/>
      </c>
      <c r="M160" s="114"/>
      <c r="N160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0" s="63"/>
      <c r="P160" s="63"/>
      <c r="Q160" s="63"/>
      <c r="R160" s="63"/>
      <c r="S160" s="63"/>
      <c r="T160" s="63"/>
      <c r="U160" s="63"/>
      <c r="V160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0" s="65" t="str">
        <f>IFERROR(Table142[[#This Row],[BASE PRICE PER ITEM2]]*Table142[[#This Row],[TOTAL BASE STOCK QUANTITY]],"")</f>
        <v/>
      </c>
      <c r="X160" s="65" t="str">
        <f>IFERROR(Table142[[#This Row],[LAST SALE PRICE PER ITEM]]*Table142[[#This Row],[TOTAL BASE STOCK QUANTITY]], "")</f>
        <v/>
      </c>
      <c r="Y160" s="64" t="str">
        <f>IF(O160="",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0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0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0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0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0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0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0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0" s="65" t="str">
        <f>IFERROR(Table142[[#This Row],[SALE PRICE PER ITEM]]*Table142[[#This Row],[TOTAL REMAINING STOCK QUANTITY]],"")</f>
        <v/>
      </c>
      <c r="AH160" s="60"/>
    </row>
    <row r="161" spans="2:34" ht="18.600000000000001" thickBot="1" x14ac:dyDescent="0.3">
      <c r="B161" s="34" t="s">
        <v>203</v>
      </c>
      <c r="C161" s="61"/>
      <c r="D161" s="86" t="str">
        <f>IF(Table142[[#This Row],[TOTAL BASE STOCK QUANTITY]] = "", "", IF(Table142[[#This Row],[TOTAL BASE STOCK QUANTITY]] &lt;1,"Out of Stock","Avaliable"))</f>
        <v/>
      </c>
      <c r="E161" s="62"/>
      <c r="F161" s="62"/>
      <c r="G161" s="61"/>
      <c r="H161" s="94"/>
      <c r="I161" s="101"/>
      <c r="J161" s="119"/>
      <c r="K16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1" s="72" t="str">
        <f>IFERROR(IF(NOT(ISBLANK(Table142[[#This Row],[BASE PRICE PER ITEM2]])), Table142[[#This Row],[BASE PRICE PER ITEM2]] + $M$2, ""), "")</f>
        <v/>
      </c>
      <c r="M161" s="114"/>
      <c r="N161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1" s="63"/>
      <c r="P161" s="63"/>
      <c r="Q161" s="63"/>
      <c r="R161" s="63"/>
      <c r="S161" s="63"/>
      <c r="T161" s="63"/>
      <c r="U161" s="63"/>
      <c r="V161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1" s="65" t="str">
        <f>IFERROR(Table142[[#This Row],[BASE PRICE PER ITEM2]]*Table142[[#This Row],[TOTAL BASE STOCK QUANTITY]],"")</f>
        <v/>
      </c>
      <c r="X161" s="65" t="str">
        <f>IFERROR(Table142[[#This Row],[LAST SALE PRICE PER ITEM]]*Table142[[#This Row],[TOTAL BASE STOCK QUANTITY]], "")</f>
        <v/>
      </c>
      <c r="Y161" s="64" t="str">
        <f>IF(O161="",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1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1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1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1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1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1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1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1" s="65" t="str">
        <f>IFERROR(Table142[[#This Row],[SALE PRICE PER ITEM]]*Table142[[#This Row],[TOTAL REMAINING STOCK QUANTITY]],"")</f>
        <v/>
      </c>
      <c r="AH161" s="60"/>
    </row>
    <row r="162" spans="2:34" ht="18.600000000000001" thickBot="1" x14ac:dyDescent="0.3">
      <c r="B162" s="34" t="s">
        <v>204</v>
      </c>
      <c r="C162" s="61"/>
      <c r="D162" s="86" t="str">
        <f>IF(Table142[[#This Row],[TOTAL BASE STOCK QUANTITY]] = "", "", IF(Table142[[#This Row],[TOTAL BASE STOCK QUANTITY]] &lt;1,"Out of Stock","Avaliable"))</f>
        <v/>
      </c>
      <c r="E162" s="62"/>
      <c r="F162" s="62"/>
      <c r="G162" s="61"/>
      <c r="H162" s="94"/>
      <c r="I162" s="101"/>
      <c r="J162" s="119"/>
      <c r="K16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2" s="72" t="str">
        <f>IFERROR(IF(NOT(ISBLANK(Table142[[#This Row],[BASE PRICE PER ITEM2]])), Table142[[#This Row],[BASE PRICE PER ITEM2]] + $M$2, ""), "")</f>
        <v/>
      </c>
      <c r="M162" s="114"/>
      <c r="N162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2" s="63"/>
      <c r="P162" s="63"/>
      <c r="Q162" s="63"/>
      <c r="R162" s="63"/>
      <c r="S162" s="63"/>
      <c r="T162" s="63"/>
      <c r="U162" s="63"/>
      <c r="V162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2" s="65" t="str">
        <f>IFERROR(Table142[[#This Row],[BASE PRICE PER ITEM2]]*Table142[[#This Row],[TOTAL BASE STOCK QUANTITY]],"")</f>
        <v/>
      </c>
      <c r="X162" s="65" t="str">
        <f>IFERROR(Table142[[#This Row],[LAST SALE PRICE PER ITEM]]*Table142[[#This Row],[TOTAL BASE STOCK QUANTITY]], "")</f>
        <v/>
      </c>
      <c r="Y162" s="64" t="str">
        <f>IF(O162="",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2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2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2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2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2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2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2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2" s="65" t="str">
        <f>IFERROR(Table142[[#This Row],[SALE PRICE PER ITEM]]*Table142[[#This Row],[TOTAL REMAINING STOCK QUANTITY]],"")</f>
        <v/>
      </c>
      <c r="AH162" s="60"/>
    </row>
    <row r="163" spans="2:34" ht="18.600000000000001" thickBot="1" x14ac:dyDescent="0.3">
      <c r="B163" s="34" t="s">
        <v>205</v>
      </c>
      <c r="C163" s="61"/>
      <c r="D163" s="86" t="str">
        <f>IF(Table142[[#This Row],[TOTAL BASE STOCK QUANTITY]] = "", "", IF(Table142[[#This Row],[TOTAL BASE STOCK QUANTITY]] &lt;1,"Out of Stock","Avaliable"))</f>
        <v/>
      </c>
      <c r="E163" s="62"/>
      <c r="F163" s="62"/>
      <c r="G163" s="61"/>
      <c r="H163" s="94"/>
      <c r="I163" s="101"/>
      <c r="J163" s="119"/>
      <c r="K16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3" s="72" t="str">
        <f>IFERROR(IF(NOT(ISBLANK(Table142[[#This Row],[BASE PRICE PER ITEM2]])), Table142[[#This Row],[BASE PRICE PER ITEM2]] + $M$2, ""), "")</f>
        <v/>
      </c>
      <c r="M163" s="114"/>
      <c r="N163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3" s="63"/>
      <c r="P163" s="63"/>
      <c r="Q163" s="63"/>
      <c r="R163" s="63"/>
      <c r="S163" s="63"/>
      <c r="T163" s="63"/>
      <c r="U163" s="63"/>
      <c r="V163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3" s="65" t="str">
        <f>IFERROR(Table142[[#This Row],[BASE PRICE PER ITEM2]]*Table142[[#This Row],[TOTAL BASE STOCK QUANTITY]],"")</f>
        <v/>
      </c>
      <c r="X163" s="65" t="str">
        <f>IFERROR(Table142[[#This Row],[LAST SALE PRICE PER ITEM]]*Table142[[#This Row],[TOTAL BASE STOCK QUANTITY]], "")</f>
        <v/>
      </c>
      <c r="Y163" s="64" t="str">
        <f>IF(O163="",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3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3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3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3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3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3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3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3" s="65" t="str">
        <f>IFERROR(Table142[[#This Row],[SALE PRICE PER ITEM]]*Table142[[#This Row],[TOTAL REMAINING STOCK QUANTITY]],"")</f>
        <v/>
      </c>
      <c r="AH163" s="60"/>
    </row>
    <row r="164" spans="2:34" ht="18.600000000000001" thickBot="1" x14ac:dyDescent="0.3">
      <c r="B164" s="34" t="s">
        <v>206</v>
      </c>
      <c r="C164" s="61"/>
      <c r="D164" s="86" t="str">
        <f>IF(Table142[[#This Row],[TOTAL BASE STOCK QUANTITY]] = "", "", IF(Table142[[#This Row],[TOTAL BASE STOCK QUANTITY]] &lt;1,"Out of Stock","Avaliable"))</f>
        <v/>
      </c>
      <c r="E164" s="62"/>
      <c r="F164" s="62"/>
      <c r="G164" s="61"/>
      <c r="H164" s="94"/>
      <c r="I164" s="101"/>
      <c r="J164" s="119"/>
      <c r="K16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4" s="72" t="str">
        <f>IFERROR(IF(NOT(ISBLANK(Table142[[#This Row],[BASE PRICE PER ITEM2]])), Table142[[#This Row],[BASE PRICE PER ITEM2]] + $M$2, ""), "")</f>
        <v/>
      </c>
      <c r="M164" s="114"/>
      <c r="N164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4" s="63"/>
      <c r="P164" s="63"/>
      <c r="Q164" s="63"/>
      <c r="R164" s="63"/>
      <c r="S164" s="63"/>
      <c r="T164" s="63"/>
      <c r="U164" s="63"/>
      <c r="V164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4" s="65" t="str">
        <f>IFERROR(Table142[[#This Row],[BASE PRICE PER ITEM2]]*Table142[[#This Row],[TOTAL BASE STOCK QUANTITY]],"")</f>
        <v/>
      </c>
      <c r="X164" s="65" t="str">
        <f>IFERROR(Table142[[#This Row],[LAST SALE PRICE PER ITEM]]*Table142[[#This Row],[TOTAL BASE STOCK QUANTITY]], "")</f>
        <v/>
      </c>
      <c r="Y164" s="64" t="str">
        <f>IF(O164="",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4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4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4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4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4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4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4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4" s="65" t="str">
        <f>IFERROR(Table142[[#This Row],[SALE PRICE PER ITEM]]*Table142[[#This Row],[TOTAL REMAINING STOCK QUANTITY]],"")</f>
        <v/>
      </c>
      <c r="AH164" s="60"/>
    </row>
    <row r="165" spans="2:34" ht="18.600000000000001" thickBot="1" x14ac:dyDescent="0.3">
      <c r="B165" s="34" t="s">
        <v>207</v>
      </c>
      <c r="C165" s="61"/>
      <c r="D165" s="86" t="str">
        <f>IF(Table142[[#This Row],[TOTAL BASE STOCK QUANTITY]] = "", "", IF(Table142[[#This Row],[TOTAL BASE STOCK QUANTITY]] &lt;1,"Out of Stock","Avaliable"))</f>
        <v/>
      </c>
      <c r="E165" s="62"/>
      <c r="F165" s="62"/>
      <c r="G165" s="61"/>
      <c r="H165" s="94"/>
      <c r="I165" s="101"/>
      <c r="J165" s="119"/>
      <c r="K16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5" s="72" t="str">
        <f>IFERROR(IF(NOT(ISBLANK(Table142[[#This Row],[BASE PRICE PER ITEM2]])), Table142[[#This Row],[BASE PRICE PER ITEM2]] + $M$2, ""), "")</f>
        <v/>
      </c>
      <c r="M165" s="114"/>
      <c r="N165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5" s="63"/>
      <c r="P165" s="63"/>
      <c r="Q165" s="63"/>
      <c r="R165" s="63"/>
      <c r="S165" s="63"/>
      <c r="T165" s="63"/>
      <c r="U165" s="63"/>
      <c r="V165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5" s="65" t="str">
        <f>IFERROR(Table142[[#This Row],[BASE PRICE PER ITEM2]]*Table142[[#This Row],[TOTAL BASE STOCK QUANTITY]],"")</f>
        <v/>
      </c>
      <c r="X165" s="65" t="str">
        <f>IFERROR(Table142[[#This Row],[LAST SALE PRICE PER ITEM]]*Table142[[#This Row],[TOTAL BASE STOCK QUANTITY]], "")</f>
        <v/>
      </c>
      <c r="Y165" s="64" t="str">
        <f>IF(O165="",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5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5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5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5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5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5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5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5" s="65" t="str">
        <f>IFERROR(Table142[[#This Row],[SALE PRICE PER ITEM]]*Table142[[#This Row],[TOTAL REMAINING STOCK QUANTITY]],"")</f>
        <v/>
      </c>
      <c r="AH165" s="60"/>
    </row>
    <row r="166" spans="2:34" ht="18.600000000000001" thickBot="1" x14ac:dyDescent="0.3">
      <c r="B166" s="34" t="s">
        <v>208</v>
      </c>
      <c r="C166" s="61"/>
      <c r="D166" s="86" t="str">
        <f>IF(Table142[[#This Row],[TOTAL BASE STOCK QUANTITY]] = "", "", IF(Table142[[#This Row],[TOTAL BASE STOCK QUANTITY]] &lt;1,"Out of Stock","Avaliable"))</f>
        <v/>
      </c>
      <c r="E166" s="62"/>
      <c r="F166" s="62"/>
      <c r="G166" s="61"/>
      <c r="H166" s="94"/>
      <c r="I166" s="101"/>
      <c r="J166" s="119"/>
      <c r="K16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6" s="72" t="str">
        <f>IFERROR(IF(NOT(ISBLANK(Table142[[#This Row],[BASE PRICE PER ITEM2]])), Table142[[#This Row],[BASE PRICE PER ITEM2]] + $M$2, ""), "")</f>
        <v/>
      </c>
      <c r="M166" s="114"/>
      <c r="N166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6" s="63"/>
      <c r="P166" s="63"/>
      <c r="Q166" s="63"/>
      <c r="R166" s="63"/>
      <c r="S166" s="63"/>
      <c r="T166" s="63"/>
      <c r="U166" s="63"/>
      <c r="V166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6" s="65" t="str">
        <f>IFERROR(Table142[[#This Row],[BASE PRICE PER ITEM2]]*Table142[[#This Row],[TOTAL BASE STOCK QUANTITY]],"")</f>
        <v/>
      </c>
      <c r="X166" s="65" t="str">
        <f>IFERROR(Table142[[#This Row],[LAST SALE PRICE PER ITEM]]*Table142[[#This Row],[TOTAL BASE STOCK QUANTITY]], "")</f>
        <v/>
      </c>
      <c r="Y166" s="64" t="str">
        <f>IF(O166="",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6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6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6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6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6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6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6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6" s="65" t="str">
        <f>IFERROR(Table142[[#This Row],[SALE PRICE PER ITEM]]*Table142[[#This Row],[TOTAL REMAINING STOCK QUANTITY]],"")</f>
        <v/>
      </c>
      <c r="AH166" s="60"/>
    </row>
    <row r="167" spans="2:34" ht="18.600000000000001" thickBot="1" x14ac:dyDescent="0.3">
      <c r="B167" s="34" t="s">
        <v>209</v>
      </c>
      <c r="C167" s="61"/>
      <c r="D167" s="86" t="str">
        <f>IF(Table142[[#This Row],[TOTAL BASE STOCK QUANTITY]] = "", "", IF(Table142[[#This Row],[TOTAL BASE STOCK QUANTITY]] &lt;1,"Out of Stock","Avaliable"))</f>
        <v/>
      </c>
      <c r="E167" s="62"/>
      <c r="F167" s="62"/>
      <c r="G167" s="61"/>
      <c r="H167" s="94"/>
      <c r="I167" s="101"/>
      <c r="J167" s="119"/>
      <c r="K16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7" s="72" t="str">
        <f>IFERROR(IF(NOT(ISBLANK(Table142[[#This Row],[BASE PRICE PER ITEM2]])), Table142[[#This Row],[BASE PRICE PER ITEM2]] + $M$2, ""), "")</f>
        <v/>
      </c>
      <c r="M167" s="114"/>
      <c r="N167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7" s="63"/>
      <c r="P167" s="63"/>
      <c r="Q167" s="63"/>
      <c r="R167" s="63"/>
      <c r="S167" s="63"/>
      <c r="T167" s="63"/>
      <c r="U167" s="63"/>
      <c r="V167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7" s="65" t="str">
        <f>IFERROR(Table142[[#This Row],[BASE PRICE PER ITEM2]]*Table142[[#This Row],[TOTAL BASE STOCK QUANTITY]],"")</f>
        <v/>
      </c>
      <c r="X167" s="65" t="str">
        <f>IFERROR(Table142[[#This Row],[LAST SALE PRICE PER ITEM]]*Table142[[#This Row],[TOTAL BASE STOCK QUANTITY]], "")</f>
        <v/>
      </c>
      <c r="Y167" s="64" t="str">
        <f>IF(O167="",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7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7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7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7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7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7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7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7" s="65" t="str">
        <f>IFERROR(Table142[[#This Row],[SALE PRICE PER ITEM]]*Table142[[#This Row],[TOTAL REMAINING STOCK QUANTITY]],"")</f>
        <v/>
      </c>
      <c r="AH167" s="60"/>
    </row>
    <row r="168" spans="2:34" ht="18.600000000000001" thickBot="1" x14ac:dyDescent="0.3">
      <c r="B168" s="34" t="s">
        <v>210</v>
      </c>
      <c r="C168" s="61"/>
      <c r="D168" s="86" t="str">
        <f>IF(Table142[[#This Row],[TOTAL BASE STOCK QUANTITY]] = "", "", IF(Table142[[#This Row],[TOTAL BASE STOCK QUANTITY]] &lt;1,"Out of Stock","Avaliable"))</f>
        <v/>
      </c>
      <c r="E168" s="62"/>
      <c r="F168" s="62"/>
      <c r="G168" s="61"/>
      <c r="H168" s="94"/>
      <c r="I168" s="101"/>
      <c r="J168" s="119"/>
      <c r="K16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8" s="72" t="str">
        <f>IFERROR(IF(NOT(ISBLANK(Table142[[#This Row],[BASE PRICE PER ITEM2]])), Table142[[#This Row],[BASE PRICE PER ITEM2]] + $M$2, ""), "")</f>
        <v/>
      </c>
      <c r="M168" s="114"/>
      <c r="N168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8" s="63"/>
      <c r="P168" s="63"/>
      <c r="Q168" s="63"/>
      <c r="R168" s="63"/>
      <c r="S168" s="63"/>
      <c r="T168" s="63"/>
      <c r="U168" s="63"/>
      <c r="V168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8" s="65" t="str">
        <f>IFERROR(Table142[[#This Row],[BASE PRICE PER ITEM2]]*Table142[[#This Row],[TOTAL BASE STOCK QUANTITY]],"")</f>
        <v/>
      </c>
      <c r="X168" s="65" t="str">
        <f>IFERROR(Table142[[#This Row],[LAST SALE PRICE PER ITEM]]*Table142[[#This Row],[TOTAL BASE STOCK QUANTITY]], "")</f>
        <v/>
      </c>
      <c r="Y168" s="64" t="str">
        <f>IF(O168="",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8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8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8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8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8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8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8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8" s="65" t="str">
        <f>IFERROR(Table142[[#This Row],[SALE PRICE PER ITEM]]*Table142[[#This Row],[TOTAL REMAINING STOCK QUANTITY]],"")</f>
        <v/>
      </c>
      <c r="AH168" s="60"/>
    </row>
    <row r="169" spans="2:34" ht="18.600000000000001" thickBot="1" x14ac:dyDescent="0.3">
      <c r="B169" s="34" t="s">
        <v>211</v>
      </c>
      <c r="C169" s="61"/>
      <c r="D169" s="86" t="str">
        <f>IF(Table142[[#This Row],[TOTAL BASE STOCK QUANTITY]] = "", "", IF(Table142[[#This Row],[TOTAL BASE STOCK QUANTITY]] &lt;1,"Out of Stock","Avaliable"))</f>
        <v/>
      </c>
      <c r="E169" s="62"/>
      <c r="F169" s="62"/>
      <c r="G169" s="61"/>
      <c r="H169" s="94"/>
      <c r="I169" s="101"/>
      <c r="J169" s="119"/>
      <c r="K16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69" s="72" t="str">
        <f>IFERROR(IF(NOT(ISBLANK(Table142[[#This Row],[BASE PRICE PER ITEM2]])), Table142[[#This Row],[BASE PRICE PER ITEM2]] + $M$2, ""), "")</f>
        <v/>
      </c>
      <c r="M169" s="114"/>
      <c r="N169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69" s="63"/>
      <c r="P169" s="63"/>
      <c r="Q169" s="63"/>
      <c r="R169" s="63"/>
      <c r="S169" s="63"/>
      <c r="T169" s="63"/>
      <c r="U169" s="63"/>
      <c r="V169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69" s="65" t="str">
        <f>IFERROR(Table142[[#This Row],[BASE PRICE PER ITEM2]]*Table142[[#This Row],[TOTAL BASE STOCK QUANTITY]],"")</f>
        <v/>
      </c>
      <c r="X169" s="65" t="str">
        <f>IFERROR(Table142[[#This Row],[LAST SALE PRICE PER ITEM]]*Table142[[#This Row],[TOTAL BASE STOCK QUANTITY]], "")</f>
        <v/>
      </c>
      <c r="Y169" s="64" t="str">
        <f>IF(O169="",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69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69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69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69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69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69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69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69" s="65" t="str">
        <f>IFERROR(Table142[[#This Row],[SALE PRICE PER ITEM]]*Table142[[#This Row],[TOTAL REMAINING STOCK QUANTITY]],"")</f>
        <v/>
      </c>
      <c r="AH169" s="60"/>
    </row>
    <row r="170" spans="2:34" ht="18.600000000000001" thickBot="1" x14ac:dyDescent="0.3">
      <c r="B170" s="34" t="s">
        <v>212</v>
      </c>
      <c r="C170" s="61"/>
      <c r="D170" s="86" t="str">
        <f>IF(Table142[[#This Row],[TOTAL BASE STOCK QUANTITY]] = "", "", IF(Table142[[#This Row],[TOTAL BASE STOCK QUANTITY]] &lt;1,"Out of Stock","Avaliable"))</f>
        <v/>
      </c>
      <c r="E170" s="62"/>
      <c r="F170" s="62"/>
      <c r="G170" s="61"/>
      <c r="H170" s="94"/>
      <c r="I170" s="101"/>
      <c r="J170" s="119"/>
      <c r="K17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0" s="72" t="str">
        <f>IFERROR(IF(NOT(ISBLANK(Table142[[#This Row],[BASE PRICE PER ITEM2]])), Table142[[#This Row],[BASE PRICE PER ITEM2]] + $M$2, ""), "")</f>
        <v/>
      </c>
      <c r="M170" s="114"/>
      <c r="N170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0" s="63"/>
      <c r="P170" s="63"/>
      <c r="Q170" s="63"/>
      <c r="R170" s="63"/>
      <c r="S170" s="63"/>
      <c r="T170" s="63"/>
      <c r="U170" s="63"/>
      <c r="V170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0" s="65" t="str">
        <f>IFERROR(Table142[[#This Row],[BASE PRICE PER ITEM2]]*Table142[[#This Row],[TOTAL BASE STOCK QUANTITY]],"")</f>
        <v/>
      </c>
      <c r="X170" s="65" t="str">
        <f>IFERROR(Table142[[#This Row],[LAST SALE PRICE PER ITEM]]*Table142[[#This Row],[TOTAL BASE STOCK QUANTITY]], "")</f>
        <v/>
      </c>
      <c r="Y170" s="64" t="str">
        <f>IF(O170="",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0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0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0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0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0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0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0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0" s="65" t="str">
        <f>IFERROR(Table142[[#This Row],[SALE PRICE PER ITEM]]*Table142[[#This Row],[TOTAL REMAINING STOCK QUANTITY]],"")</f>
        <v/>
      </c>
      <c r="AH170" s="60"/>
    </row>
    <row r="171" spans="2:34" ht="18.600000000000001" thickBot="1" x14ac:dyDescent="0.3">
      <c r="B171" s="34" t="s">
        <v>213</v>
      </c>
      <c r="C171" s="61"/>
      <c r="D171" s="86" t="str">
        <f>IF(Table142[[#This Row],[TOTAL BASE STOCK QUANTITY]] = "", "", IF(Table142[[#This Row],[TOTAL BASE STOCK QUANTITY]] &lt;1,"Out of Stock","Avaliable"))</f>
        <v/>
      </c>
      <c r="E171" s="62"/>
      <c r="F171" s="62"/>
      <c r="G171" s="61"/>
      <c r="H171" s="94"/>
      <c r="I171" s="101"/>
      <c r="J171" s="119"/>
      <c r="K17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1" s="72" t="str">
        <f>IFERROR(IF(NOT(ISBLANK(Table142[[#This Row],[BASE PRICE PER ITEM2]])), Table142[[#This Row],[BASE PRICE PER ITEM2]] + $M$2, ""), "")</f>
        <v/>
      </c>
      <c r="M171" s="114"/>
      <c r="N171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1" s="63"/>
      <c r="P171" s="63"/>
      <c r="Q171" s="63"/>
      <c r="R171" s="63"/>
      <c r="S171" s="63"/>
      <c r="T171" s="63"/>
      <c r="U171" s="63"/>
      <c r="V171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1" s="65" t="str">
        <f>IFERROR(Table142[[#This Row],[BASE PRICE PER ITEM2]]*Table142[[#This Row],[TOTAL BASE STOCK QUANTITY]],"")</f>
        <v/>
      </c>
      <c r="X171" s="65" t="str">
        <f>IFERROR(Table142[[#This Row],[LAST SALE PRICE PER ITEM]]*Table142[[#This Row],[TOTAL BASE STOCK QUANTITY]], "")</f>
        <v/>
      </c>
      <c r="Y171" s="64" t="str">
        <f>IF(O171="",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1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1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1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1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1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1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1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1" s="65" t="str">
        <f>IFERROR(Table142[[#This Row],[SALE PRICE PER ITEM]]*Table142[[#This Row],[TOTAL REMAINING STOCK QUANTITY]],"")</f>
        <v/>
      </c>
      <c r="AH171" s="60"/>
    </row>
    <row r="172" spans="2:34" ht="18.600000000000001" thickBot="1" x14ac:dyDescent="0.3">
      <c r="B172" s="34" t="s">
        <v>214</v>
      </c>
      <c r="C172" s="61"/>
      <c r="D172" s="86" t="str">
        <f>IF(Table142[[#This Row],[TOTAL BASE STOCK QUANTITY]] = "", "", IF(Table142[[#This Row],[TOTAL BASE STOCK QUANTITY]] &lt;1,"Out of Stock","Avaliable"))</f>
        <v/>
      </c>
      <c r="E172" s="62"/>
      <c r="F172" s="62"/>
      <c r="G172" s="61"/>
      <c r="H172" s="94"/>
      <c r="I172" s="101"/>
      <c r="J172" s="119"/>
      <c r="K17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2" s="72" t="str">
        <f>IFERROR(IF(NOT(ISBLANK(Table142[[#This Row],[BASE PRICE PER ITEM2]])), Table142[[#This Row],[BASE PRICE PER ITEM2]] + $M$2, ""), "")</f>
        <v/>
      </c>
      <c r="M172" s="114"/>
      <c r="N172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2" s="63"/>
      <c r="P172" s="63"/>
      <c r="Q172" s="63"/>
      <c r="R172" s="63"/>
      <c r="S172" s="63"/>
      <c r="T172" s="63"/>
      <c r="U172" s="63"/>
      <c r="V172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2" s="65" t="str">
        <f>IFERROR(Table142[[#This Row],[BASE PRICE PER ITEM2]]*Table142[[#This Row],[TOTAL BASE STOCK QUANTITY]],"")</f>
        <v/>
      </c>
      <c r="X172" s="65" t="str">
        <f>IFERROR(Table142[[#This Row],[LAST SALE PRICE PER ITEM]]*Table142[[#This Row],[TOTAL BASE STOCK QUANTITY]], "")</f>
        <v/>
      </c>
      <c r="Y172" s="64" t="str">
        <f>IF(O172="",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2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2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2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2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2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2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2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2" s="65" t="str">
        <f>IFERROR(Table142[[#This Row],[SALE PRICE PER ITEM]]*Table142[[#This Row],[TOTAL REMAINING STOCK QUANTITY]],"")</f>
        <v/>
      </c>
      <c r="AH172" s="60"/>
    </row>
    <row r="173" spans="2:34" ht="18.600000000000001" thickBot="1" x14ac:dyDescent="0.3">
      <c r="B173" s="34" t="s">
        <v>215</v>
      </c>
      <c r="C173" s="61"/>
      <c r="D173" s="86" t="str">
        <f>IF(Table142[[#This Row],[TOTAL BASE STOCK QUANTITY]] = "", "", IF(Table142[[#This Row],[TOTAL BASE STOCK QUANTITY]] &lt;1,"Out of Stock","Avaliable"))</f>
        <v/>
      </c>
      <c r="E173" s="62"/>
      <c r="F173" s="62"/>
      <c r="G173" s="61"/>
      <c r="H173" s="94"/>
      <c r="I173" s="101"/>
      <c r="J173" s="119"/>
      <c r="K17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3" s="72" t="str">
        <f>IFERROR(IF(NOT(ISBLANK(Table142[[#This Row],[BASE PRICE PER ITEM2]])), Table142[[#This Row],[BASE PRICE PER ITEM2]] + $M$2, ""), "")</f>
        <v/>
      </c>
      <c r="M173" s="114"/>
      <c r="N173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3" s="63"/>
      <c r="P173" s="63"/>
      <c r="Q173" s="63"/>
      <c r="R173" s="63"/>
      <c r="S173" s="63"/>
      <c r="T173" s="63"/>
      <c r="U173" s="63"/>
      <c r="V173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3" s="65" t="str">
        <f>IFERROR(Table142[[#This Row],[BASE PRICE PER ITEM2]]*Table142[[#This Row],[TOTAL BASE STOCK QUANTITY]],"")</f>
        <v/>
      </c>
      <c r="X173" s="65" t="str">
        <f>IFERROR(Table142[[#This Row],[LAST SALE PRICE PER ITEM]]*Table142[[#This Row],[TOTAL BASE STOCK QUANTITY]], "")</f>
        <v/>
      </c>
      <c r="Y173" s="64" t="str">
        <f>IF(O173="",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3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3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3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3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3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3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3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3" s="65" t="str">
        <f>IFERROR(Table142[[#This Row],[SALE PRICE PER ITEM]]*Table142[[#This Row],[TOTAL REMAINING STOCK QUANTITY]],"")</f>
        <v/>
      </c>
      <c r="AH173" s="60"/>
    </row>
    <row r="174" spans="2:34" ht="18.600000000000001" thickBot="1" x14ac:dyDescent="0.3">
      <c r="B174" s="34" t="s">
        <v>216</v>
      </c>
      <c r="C174" s="61"/>
      <c r="D174" s="86" t="str">
        <f>IF(Table142[[#This Row],[TOTAL BASE STOCK QUANTITY]] = "", "", IF(Table142[[#This Row],[TOTAL BASE STOCK QUANTITY]] &lt;1,"Out of Stock","Avaliable"))</f>
        <v/>
      </c>
      <c r="E174" s="62"/>
      <c r="F174" s="62"/>
      <c r="G174" s="61"/>
      <c r="H174" s="94"/>
      <c r="I174" s="101"/>
      <c r="J174" s="119"/>
      <c r="K17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4" s="72" t="str">
        <f>IFERROR(IF(NOT(ISBLANK(Table142[[#This Row],[BASE PRICE PER ITEM2]])), Table142[[#This Row],[BASE PRICE PER ITEM2]] + $M$2, ""), "")</f>
        <v/>
      </c>
      <c r="M174" s="114"/>
      <c r="N174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4" s="63"/>
      <c r="P174" s="63"/>
      <c r="Q174" s="63"/>
      <c r="R174" s="63"/>
      <c r="S174" s="63"/>
      <c r="T174" s="63"/>
      <c r="U174" s="63"/>
      <c r="V174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4" s="65" t="str">
        <f>IFERROR(Table142[[#This Row],[BASE PRICE PER ITEM2]]*Table142[[#This Row],[TOTAL BASE STOCK QUANTITY]],"")</f>
        <v/>
      </c>
      <c r="X174" s="65" t="str">
        <f>IFERROR(Table142[[#This Row],[LAST SALE PRICE PER ITEM]]*Table142[[#This Row],[TOTAL BASE STOCK QUANTITY]], "")</f>
        <v/>
      </c>
      <c r="Y174" s="64" t="str">
        <f>IF(O174="",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4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4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4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4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4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4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4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4" s="65" t="str">
        <f>IFERROR(Table142[[#This Row],[SALE PRICE PER ITEM]]*Table142[[#This Row],[TOTAL REMAINING STOCK QUANTITY]],"")</f>
        <v/>
      </c>
      <c r="AH174" s="60"/>
    </row>
    <row r="175" spans="2:34" ht="18.600000000000001" thickBot="1" x14ac:dyDescent="0.3">
      <c r="B175" s="34" t="s">
        <v>217</v>
      </c>
      <c r="C175" s="61"/>
      <c r="D175" s="86" t="str">
        <f>IF(Table142[[#This Row],[TOTAL BASE STOCK QUANTITY]] = "", "", IF(Table142[[#This Row],[TOTAL BASE STOCK QUANTITY]] &lt;1,"Out of Stock","Avaliable"))</f>
        <v/>
      </c>
      <c r="E175" s="62"/>
      <c r="F175" s="62"/>
      <c r="G175" s="61"/>
      <c r="H175" s="94"/>
      <c r="I175" s="101"/>
      <c r="J175" s="119"/>
      <c r="K17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5" s="72" t="str">
        <f>IFERROR(IF(NOT(ISBLANK(Table142[[#This Row],[BASE PRICE PER ITEM2]])), Table142[[#This Row],[BASE PRICE PER ITEM2]] + $M$2, ""), "")</f>
        <v/>
      </c>
      <c r="M175" s="114"/>
      <c r="N175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5" s="63"/>
      <c r="P175" s="63"/>
      <c r="Q175" s="63"/>
      <c r="R175" s="63"/>
      <c r="S175" s="63"/>
      <c r="T175" s="63"/>
      <c r="U175" s="63"/>
      <c r="V175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5" s="65" t="str">
        <f>IFERROR(Table142[[#This Row],[BASE PRICE PER ITEM2]]*Table142[[#This Row],[TOTAL BASE STOCK QUANTITY]],"")</f>
        <v/>
      </c>
      <c r="X175" s="65" t="str">
        <f>IFERROR(Table142[[#This Row],[LAST SALE PRICE PER ITEM]]*Table142[[#This Row],[TOTAL BASE STOCK QUANTITY]], "")</f>
        <v/>
      </c>
      <c r="Y175" s="64" t="str">
        <f>IF(O175="",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5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5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5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5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5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5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5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5" s="65" t="str">
        <f>IFERROR(Table142[[#This Row],[SALE PRICE PER ITEM]]*Table142[[#This Row],[TOTAL REMAINING STOCK QUANTITY]],"")</f>
        <v/>
      </c>
      <c r="AH175" s="60"/>
    </row>
    <row r="176" spans="2:34" ht="18.600000000000001" thickBot="1" x14ac:dyDescent="0.3">
      <c r="B176" s="34" t="s">
        <v>218</v>
      </c>
      <c r="C176" s="61"/>
      <c r="D176" s="86" t="str">
        <f>IF(Table142[[#This Row],[TOTAL BASE STOCK QUANTITY]] = "", "", IF(Table142[[#This Row],[TOTAL BASE STOCK QUANTITY]] &lt;1,"Out of Stock","Avaliable"))</f>
        <v/>
      </c>
      <c r="E176" s="62"/>
      <c r="F176" s="62"/>
      <c r="G176" s="61"/>
      <c r="H176" s="94"/>
      <c r="I176" s="101"/>
      <c r="J176" s="119"/>
      <c r="K17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6" s="72" t="str">
        <f>IFERROR(IF(NOT(ISBLANK(Table142[[#This Row],[BASE PRICE PER ITEM2]])), Table142[[#This Row],[BASE PRICE PER ITEM2]] + $M$2, ""), "")</f>
        <v/>
      </c>
      <c r="M176" s="114"/>
      <c r="N176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6" s="63"/>
      <c r="P176" s="63"/>
      <c r="Q176" s="63"/>
      <c r="R176" s="63"/>
      <c r="S176" s="63"/>
      <c r="T176" s="63"/>
      <c r="U176" s="63"/>
      <c r="V176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6" s="65" t="str">
        <f>IFERROR(Table142[[#This Row],[BASE PRICE PER ITEM2]]*Table142[[#This Row],[TOTAL BASE STOCK QUANTITY]],"")</f>
        <v/>
      </c>
      <c r="X176" s="65" t="str">
        <f>IFERROR(Table142[[#This Row],[LAST SALE PRICE PER ITEM]]*Table142[[#This Row],[TOTAL BASE STOCK QUANTITY]], "")</f>
        <v/>
      </c>
      <c r="Y176" s="64" t="str">
        <f>IF(O176="",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6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6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6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6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6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6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6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6" s="65" t="str">
        <f>IFERROR(Table142[[#This Row],[SALE PRICE PER ITEM]]*Table142[[#This Row],[TOTAL REMAINING STOCK QUANTITY]],"")</f>
        <v/>
      </c>
      <c r="AH176" s="60"/>
    </row>
    <row r="177" spans="2:34" ht="18.600000000000001" thickBot="1" x14ac:dyDescent="0.3">
      <c r="B177" s="34" t="s">
        <v>219</v>
      </c>
      <c r="C177" s="61"/>
      <c r="D177" s="86" t="str">
        <f>IF(Table142[[#This Row],[TOTAL BASE STOCK QUANTITY]] = "", "", IF(Table142[[#This Row],[TOTAL BASE STOCK QUANTITY]] &lt;1,"Out of Stock","Avaliable"))</f>
        <v/>
      </c>
      <c r="E177" s="62"/>
      <c r="F177" s="62"/>
      <c r="G177" s="61"/>
      <c r="H177" s="94"/>
      <c r="I177" s="101"/>
      <c r="J177" s="119"/>
      <c r="K17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7" s="72" t="str">
        <f>IFERROR(IF(NOT(ISBLANK(Table142[[#This Row],[BASE PRICE PER ITEM2]])), Table142[[#This Row],[BASE PRICE PER ITEM2]] + $M$2, ""), "")</f>
        <v/>
      </c>
      <c r="M177" s="114"/>
      <c r="N177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7" s="63"/>
      <c r="P177" s="63"/>
      <c r="Q177" s="63"/>
      <c r="R177" s="63"/>
      <c r="S177" s="63"/>
      <c r="T177" s="63"/>
      <c r="U177" s="63"/>
      <c r="V177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7" s="65" t="str">
        <f>IFERROR(Table142[[#This Row],[BASE PRICE PER ITEM2]]*Table142[[#This Row],[TOTAL BASE STOCK QUANTITY]],"")</f>
        <v/>
      </c>
      <c r="X177" s="65" t="str">
        <f>IFERROR(Table142[[#This Row],[LAST SALE PRICE PER ITEM]]*Table142[[#This Row],[TOTAL BASE STOCK QUANTITY]], "")</f>
        <v/>
      </c>
      <c r="Y177" s="64" t="str">
        <f>IF(O177="",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7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7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7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7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7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7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7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7" s="65" t="str">
        <f>IFERROR(Table142[[#This Row],[SALE PRICE PER ITEM]]*Table142[[#This Row],[TOTAL REMAINING STOCK QUANTITY]],"")</f>
        <v/>
      </c>
      <c r="AH177" s="60"/>
    </row>
    <row r="178" spans="2:34" ht="18.600000000000001" thickBot="1" x14ac:dyDescent="0.3">
      <c r="B178" s="34" t="s">
        <v>220</v>
      </c>
      <c r="C178" s="61"/>
      <c r="D178" s="86" t="str">
        <f>IF(Table142[[#This Row],[TOTAL BASE STOCK QUANTITY]] = "", "", IF(Table142[[#This Row],[TOTAL BASE STOCK QUANTITY]] &lt;1,"Out of Stock","Avaliable"))</f>
        <v/>
      </c>
      <c r="E178" s="62"/>
      <c r="F178" s="62"/>
      <c r="G178" s="61"/>
      <c r="H178" s="94"/>
      <c r="I178" s="101"/>
      <c r="J178" s="119"/>
      <c r="K17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8" s="72" t="str">
        <f>IFERROR(IF(NOT(ISBLANK(Table142[[#This Row],[BASE PRICE PER ITEM2]])), Table142[[#This Row],[BASE PRICE PER ITEM2]] + $M$2, ""), "")</f>
        <v/>
      </c>
      <c r="M178" s="114"/>
      <c r="N178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8" s="63"/>
      <c r="P178" s="63"/>
      <c r="Q178" s="63"/>
      <c r="R178" s="63"/>
      <c r="S178" s="63"/>
      <c r="T178" s="63"/>
      <c r="U178" s="63"/>
      <c r="V178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8" s="65" t="str">
        <f>IFERROR(Table142[[#This Row],[BASE PRICE PER ITEM2]]*Table142[[#This Row],[TOTAL BASE STOCK QUANTITY]],"")</f>
        <v/>
      </c>
      <c r="X178" s="65" t="str">
        <f>IFERROR(Table142[[#This Row],[LAST SALE PRICE PER ITEM]]*Table142[[#This Row],[TOTAL BASE STOCK QUANTITY]], "")</f>
        <v/>
      </c>
      <c r="Y178" s="64" t="str">
        <f>IF(O178="",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8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8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8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8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8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8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8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8" s="65" t="str">
        <f>IFERROR(Table142[[#This Row],[SALE PRICE PER ITEM]]*Table142[[#This Row],[TOTAL REMAINING STOCK QUANTITY]],"")</f>
        <v/>
      </c>
      <c r="AH178" s="60"/>
    </row>
    <row r="179" spans="2:34" ht="18.600000000000001" thickBot="1" x14ac:dyDescent="0.3">
      <c r="B179" s="34" t="s">
        <v>221</v>
      </c>
      <c r="C179" s="61"/>
      <c r="D179" s="86" t="str">
        <f>IF(Table142[[#This Row],[TOTAL BASE STOCK QUANTITY]] = "", "", IF(Table142[[#This Row],[TOTAL BASE STOCK QUANTITY]] &lt;1,"Out of Stock","Avaliable"))</f>
        <v/>
      </c>
      <c r="E179" s="62"/>
      <c r="F179" s="62"/>
      <c r="G179" s="61"/>
      <c r="H179" s="94"/>
      <c r="I179" s="101"/>
      <c r="J179" s="119"/>
      <c r="K17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79" s="72" t="str">
        <f>IFERROR(IF(NOT(ISBLANK(Table142[[#This Row],[BASE PRICE PER ITEM2]])), Table142[[#This Row],[BASE PRICE PER ITEM2]] + $M$2, ""), "")</f>
        <v/>
      </c>
      <c r="M179" s="114"/>
      <c r="N179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79" s="63"/>
      <c r="P179" s="63"/>
      <c r="Q179" s="63"/>
      <c r="R179" s="63"/>
      <c r="S179" s="63"/>
      <c r="T179" s="63"/>
      <c r="U179" s="63"/>
      <c r="V179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79" s="65" t="str">
        <f>IFERROR(Table142[[#This Row],[BASE PRICE PER ITEM2]]*Table142[[#This Row],[TOTAL BASE STOCK QUANTITY]],"")</f>
        <v/>
      </c>
      <c r="X179" s="65" t="str">
        <f>IFERROR(Table142[[#This Row],[LAST SALE PRICE PER ITEM]]*Table142[[#This Row],[TOTAL BASE STOCK QUANTITY]], "")</f>
        <v/>
      </c>
      <c r="Y179" s="64" t="str">
        <f>IF(O179="",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79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79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79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79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79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79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79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79" s="65" t="str">
        <f>IFERROR(Table142[[#This Row],[SALE PRICE PER ITEM]]*Table142[[#This Row],[TOTAL REMAINING STOCK QUANTITY]],"")</f>
        <v/>
      </c>
      <c r="AH179" s="60"/>
    </row>
    <row r="180" spans="2:34" ht="18.600000000000001" thickBot="1" x14ac:dyDescent="0.3">
      <c r="B180" s="34" t="s">
        <v>222</v>
      </c>
      <c r="C180" s="61"/>
      <c r="D180" s="86" t="str">
        <f>IF(Table142[[#This Row],[TOTAL BASE STOCK QUANTITY]] = "", "", IF(Table142[[#This Row],[TOTAL BASE STOCK QUANTITY]] &lt;1,"Out of Stock","Avaliable"))</f>
        <v/>
      </c>
      <c r="E180" s="62"/>
      <c r="F180" s="62"/>
      <c r="G180" s="61"/>
      <c r="H180" s="94"/>
      <c r="I180" s="101"/>
      <c r="J180" s="119"/>
      <c r="K18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0" s="72" t="str">
        <f>IFERROR(IF(NOT(ISBLANK(Table142[[#This Row],[BASE PRICE PER ITEM2]])), Table142[[#This Row],[BASE PRICE PER ITEM2]] + $M$2, ""), "")</f>
        <v/>
      </c>
      <c r="M180" s="114"/>
      <c r="N180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0" s="63"/>
      <c r="P180" s="63"/>
      <c r="Q180" s="63"/>
      <c r="R180" s="63"/>
      <c r="S180" s="63"/>
      <c r="T180" s="63"/>
      <c r="U180" s="63"/>
      <c r="V180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0" s="65" t="str">
        <f>IFERROR(Table142[[#This Row],[BASE PRICE PER ITEM2]]*Table142[[#This Row],[TOTAL BASE STOCK QUANTITY]],"")</f>
        <v/>
      </c>
      <c r="X180" s="65" t="str">
        <f>IFERROR(Table142[[#This Row],[LAST SALE PRICE PER ITEM]]*Table142[[#This Row],[TOTAL BASE STOCK QUANTITY]], "")</f>
        <v/>
      </c>
      <c r="Y180" s="64" t="str">
        <f>IF(O180="",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0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0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0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0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0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0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0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0" s="65" t="str">
        <f>IFERROR(Table142[[#This Row],[SALE PRICE PER ITEM]]*Table142[[#This Row],[TOTAL REMAINING STOCK QUANTITY]],"")</f>
        <v/>
      </c>
      <c r="AH180" s="60"/>
    </row>
    <row r="181" spans="2:34" ht="18.600000000000001" thickBot="1" x14ac:dyDescent="0.3">
      <c r="B181" s="34" t="s">
        <v>223</v>
      </c>
      <c r="C181" s="61"/>
      <c r="D181" s="86" t="str">
        <f>IF(Table142[[#This Row],[TOTAL BASE STOCK QUANTITY]] = "", "", IF(Table142[[#This Row],[TOTAL BASE STOCK QUANTITY]] &lt;1,"Out of Stock","Avaliable"))</f>
        <v/>
      </c>
      <c r="E181" s="62"/>
      <c r="F181" s="62"/>
      <c r="G181" s="61"/>
      <c r="H181" s="94"/>
      <c r="I181" s="101"/>
      <c r="J181" s="119"/>
      <c r="K18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1" s="72" t="str">
        <f>IFERROR(IF(NOT(ISBLANK(Table142[[#This Row],[BASE PRICE PER ITEM2]])), Table142[[#This Row],[BASE PRICE PER ITEM2]] + $M$2, ""), "")</f>
        <v/>
      </c>
      <c r="M181" s="114"/>
      <c r="N181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1" s="63"/>
      <c r="P181" s="63"/>
      <c r="Q181" s="63"/>
      <c r="R181" s="63"/>
      <c r="S181" s="63"/>
      <c r="T181" s="63"/>
      <c r="U181" s="63"/>
      <c r="V181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1" s="65" t="str">
        <f>IFERROR(Table142[[#This Row],[BASE PRICE PER ITEM2]]*Table142[[#This Row],[TOTAL BASE STOCK QUANTITY]],"")</f>
        <v/>
      </c>
      <c r="X181" s="65" t="str">
        <f>IFERROR(Table142[[#This Row],[LAST SALE PRICE PER ITEM]]*Table142[[#This Row],[TOTAL BASE STOCK QUANTITY]], "")</f>
        <v/>
      </c>
      <c r="Y181" s="64" t="str">
        <f>IF(O181="",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1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1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1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1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1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1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1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1" s="65" t="str">
        <f>IFERROR(Table142[[#This Row],[SALE PRICE PER ITEM]]*Table142[[#This Row],[TOTAL REMAINING STOCK QUANTITY]],"")</f>
        <v/>
      </c>
      <c r="AH181" s="60"/>
    </row>
    <row r="182" spans="2:34" ht="18.600000000000001" thickBot="1" x14ac:dyDescent="0.3">
      <c r="B182" s="34" t="s">
        <v>224</v>
      </c>
      <c r="C182" s="61"/>
      <c r="D182" s="86" t="str">
        <f>IF(Table142[[#This Row],[TOTAL BASE STOCK QUANTITY]] = "", "", IF(Table142[[#This Row],[TOTAL BASE STOCK QUANTITY]] &lt;1,"Out of Stock","Avaliable"))</f>
        <v/>
      </c>
      <c r="E182" s="62"/>
      <c r="F182" s="62"/>
      <c r="G182" s="61"/>
      <c r="H182" s="94"/>
      <c r="I182" s="101"/>
      <c r="J182" s="119"/>
      <c r="K18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2" s="72" t="str">
        <f>IFERROR(IF(NOT(ISBLANK(Table142[[#This Row],[BASE PRICE PER ITEM2]])), Table142[[#This Row],[BASE PRICE PER ITEM2]] + $M$2, ""), "")</f>
        <v/>
      </c>
      <c r="M182" s="114"/>
      <c r="N182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2" s="63"/>
      <c r="P182" s="63"/>
      <c r="Q182" s="63"/>
      <c r="R182" s="63"/>
      <c r="S182" s="63"/>
      <c r="T182" s="63"/>
      <c r="U182" s="63"/>
      <c r="V182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2" s="65" t="str">
        <f>IFERROR(Table142[[#This Row],[BASE PRICE PER ITEM2]]*Table142[[#This Row],[TOTAL BASE STOCK QUANTITY]],"")</f>
        <v/>
      </c>
      <c r="X182" s="65" t="str">
        <f>IFERROR(Table142[[#This Row],[LAST SALE PRICE PER ITEM]]*Table142[[#This Row],[TOTAL BASE STOCK QUANTITY]], "")</f>
        <v/>
      </c>
      <c r="Y182" s="64" t="str">
        <f>IF(O182="",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2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2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2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2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2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2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2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2" s="65" t="str">
        <f>IFERROR(Table142[[#This Row],[SALE PRICE PER ITEM]]*Table142[[#This Row],[TOTAL REMAINING STOCK QUANTITY]],"")</f>
        <v/>
      </c>
      <c r="AH182" s="60"/>
    </row>
    <row r="183" spans="2:34" ht="18.600000000000001" thickBot="1" x14ac:dyDescent="0.3">
      <c r="B183" s="34" t="s">
        <v>225</v>
      </c>
      <c r="C183" s="61"/>
      <c r="D183" s="86" t="str">
        <f>IF(Table142[[#This Row],[TOTAL BASE STOCK QUANTITY]] = "", "", IF(Table142[[#This Row],[TOTAL BASE STOCK QUANTITY]] &lt;1,"Out of Stock","Avaliable"))</f>
        <v/>
      </c>
      <c r="E183" s="62"/>
      <c r="F183" s="62"/>
      <c r="G183" s="61"/>
      <c r="H183" s="94"/>
      <c r="I183" s="101"/>
      <c r="J183" s="119"/>
      <c r="K18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3" s="72" t="str">
        <f>IFERROR(IF(NOT(ISBLANK(Table142[[#This Row],[BASE PRICE PER ITEM2]])), Table142[[#This Row],[BASE PRICE PER ITEM2]] + $M$2, ""), "")</f>
        <v/>
      </c>
      <c r="M183" s="114"/>
      <c r="N183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3" s="63"/>
      <c r="P183" s="63"/>
      <c r="Q183" s="63"/>
      <c r="R183" s="63"/>
      <c r="S183" s="63"/>
      <c r="T183" s="63"/>
      <c r="U183" s="63"/>
      <c r="V183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3" s="65" t="str">
        <f>IFERROR(Table142[[#This Row],[BASE PRICE PER ITEM2]]*Table142[[#This Row],[TOTAL BASE STOCK QUANTITY]],"")</f>
        <v/>
      </c>
      <c r="X183" s="65" t="str">
        <f>IFERROR(Table142[[#This Row],[LAST SALE PRICE PER ITEM]]*Table142[[#This Row],[TOTAL BASE STOCK QUANTITY]], "")</f>
        <v/>
      </c>
      <c r="Y183" s="64" t="str">
        <f>IF(O183="",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3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3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3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3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3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3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3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3" s="65" t="str">
        <f>IFERROR(Table142[[#This Row],[SALE PRICE PER ITEM]]*Table142[[#This Row],[TOTAL REMAINING STOCK QUANTITY]],"")</f>
        <v/>
      </c>
      <c r="AH183" s="60"/>
    </row>
    <row r="184" spans="2:34" ht="18.600000000000001" thickBot="1" x14ac:dyDescent="0.3">
      <c r="B184" s="34" t="s">
        <v>226</v>
      </c>
      <c r="C184" s="61"/>
      <c r="D184" s="86" t="str">
        <f>IF(Table142[[#This Row],[TOTAL BASE STOCK QUANTITY]] = "", "", IF(Table142[[#This Row],[TOTAL BASE STOCK QUANTITY]] &lt;1,"Out of Stock","Avaliable"))</f>
        <v/>
      </c>
      <c r="E184" s="62"/>
      <c r="F184" s="62"/>
      <c r="G184" s="61"/>
      <c r="H184" s="94"/>
      <c r="I184" s="101"/>
      <c r="J184" s="119"/>
      <c r="K18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4" s="72" t="str">
        <f>IFERROR(IF(NOT(ISBLANK(Table142[[#This Row],[BASE PRICE PER ITEM2]])), Table142[[#This Row],[BASE PRICE PER ITEM2]] + $M$2, ""), "")</f>
        <v/>
      </c>
      <c r="M184" s="114"/>
      <c r="N184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4" s="63"/>
      <c r="P184" s="63"/>
      <c r="Q184" s="63"/>
      <c r="R184" s="63"/>
      <c r="S184" s="63"/>
      <c r="T184" s="63"/>
      <c r="U184" s="63"/>
      <c r="V184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4" s="65" t="str">
        <f>IFERROR(Table142[[#This Row],[BASE PRICE PER ITEM2]]*Table142[[#This Row],[TOTAL BASE STOCK QUANTITY]],"")</f>
        <v/>
      </c>
      <c r="X184" s="65" t="str">
        <f>IFERROR(Table142[[#This Row],[LAST SALE PRICE PER ITEM]]*Table142[[#This Row],[TOTAL BASE STOCK QUANTITY]], "")</f>
        <v/>
      </c>
      <c r="Y184" s="64" t="str">
        <f>IF(O184="",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4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4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4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4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4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4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4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4" s="65" t="str">
        <f>IFERROR(Table142[[#This Row],[SALE PRICE PER ITEM]]*Table142[[#This Row],[TOTAL REMAINING STOCK QUANTITY]],"")</f>
        <v/>
      </c>
      <c r="AH184" s="60"/>
    </row>
    <row r="185" spans="2:34" ht="18.600000000000001" thickBot="1" x14ac:dyDescent="0.3">
      <c r="B185" s="34" t="s">
        <v>227</v>
      </c>
      <c r="C185" s="61"/>
      <c r="D185" s="86" t="str">
        <f>IF(Table142[[#This Row],[TOTAL BASE STOCK QUANTITY]] = "", "", IF(Table142[[#This Row],[TOTAL BASE STOCK QUANTITY]] &lt;1,"Out of Stock","Avaliable"))</f>
        <v/>
      </c>
      <c r="E185" s="62"/>
      <c r="F185" s="62"/>
      <c r="G185" s="61"/>
      <c r="H185" s="94"/>
      <c r="I185" s="101"/>
      <c r="J185" s="119"/>
      <c r="K18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5" s="72" t="str">
        <f>IFERROR(IF(NOT(ISBLANK(Table142[[#This Row],[BASE PRICE PER ITEM2]])), Table142[[#This Row],[BASE PRICE PER ITEM2]] + $M$2, ""), "")</f>
        <v/>
      </c>
      <c r="M185" s="114"/>
      <c r="N185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5" s="63"/>
      <c r="P185" s="63"/>
      <c r="Q185" s="63"/>
      <c r="R185" s="63"/>
      <c r="S185" s="63"/>
      <c r="T185" s="63"/>
      <c r="U185" s="63"/>
      <c r="V185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5" s="65" t="str">
        <f>IFERROR(Table142[[#This Row],[BASE PRICE PER ITEM2]]*Table142[[#This Row],[TOTAL BASE STOCK QUANTITY]],"")</f>
        <v/>
      </c>
      <c r="X185" s="65" t="str">
        <f>IFERROR(Table142[[#This Row],[LAST SALE PRICE PER ITEM]]*Table142[[#This Row],[TOTAL BASE STOCK QUANTITY]], "")</f>
        <v/>
      </c>
      <c r="Y185" s="64" t="str">
        <f>IF(O185="",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5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5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5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5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5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5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5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5" s="65" t="str">
        <f>IFERROR(Table142[[#This Row],[SALE PRICE PER ITEM]]*Table142[[#This Row],[TOTAL REMAINING STOCK QUANTITY]],"")</f>
        <v/>
      </c>
      <c r="AH185" s="60"/>
    </row>
    <row r="186" spans="2:34" ht="18.600000000000001" thickBot="1" x14ac:dyDescent="0.3">
      <c r="B186" s="34" t="s">
        <v>228</v>
      </c>
      <c r="C186" s="61"/>
      <c r="D186" s="86" t="str">
        <f>IF(Table142[[#This Row],[TOTAL BASE STOCK QUANTITY]] = "", "", IF(Table142[[#This Row],[TOTAL BASE STOCK QUANTITY]] &lt;1,"Out of Stock","Avaliable"))</f>
        <v/>
      </c>
      <c r="E186" s="62"/>
      <c r="F186" s="62"/>
      <c r="G186" s="61"/>
      <c r="H186" s="94"/>
      <c r="I186" s="101"/>
      <c r="J186" s="119"/>
      <c r="K18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6" s="72" t="str">
        <f>IFERROR(IF(NOT(ISBLANK(Table142[[#This Row],[BASE PRICE PER ITEM2]])), Table142[[#This Row],[BASE PRICE PER ITEM2]] + $M$2, ""), "")</f>
        <v/>
      </c>
      <c r="M186" s="114"/>
      <c r="N186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6" s="63"/>
      <c r="P186" s="63"/>
      <c r="Q186" s="63"/>
      <c r="R186" s="63"/>
      <c r="S186" s="63"/>
      <c r="T186" s="63"/>
      <c r="U186" s="63"/>
      <c r="V186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6" s="65" t="str">
        <f>IFERROR(Table142[[#This Row],[BASE PRICE PER ITEM2]]*Table142[[#This Row],[TOTAL BASE STOCK QUANTITY]],"")</f>
        <v/>
      </c>
      <c r="X186" s="65" t="str">
        <f>IFERROR(Table142[[#This Row],[LAST SALE PRICE PER ITEM]]*Table142[[#This Row],[TOTAL BASE STOCK QUANTITY]], "")</f>
        <v/>
      </c>
      <c r="Y186" s="64" t="str">
        <f>IF(O186="",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6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6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6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6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6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6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6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6" s="65" t="str">
        <f>IFERROR(Table142[[#This Row],[SALE PRICE PER ITEM]]*Table142[[#This Row],[TOTAL REMAINING STOCK QUANTITY]],"")</f>
        <v/>
      </c>
      <c r="AH186" s="60"/>
    </row>
    <row r="187" spans="2:34" ht="18.600000000000001" thickBot="1" x14ac:dyDescent="0.3">
      <c r="B187" s="34" t="s">
        <v>229</v>
      </c>
      <c r="C187" s="61"/>
      <c r="D187" s="86" t="str">
        <f>IF(Table142[[#This Row],[TOTAL BASE STOCK QUANTITY]] = "", "", IF(Table142[[#This Row],[TOTAL BASE STOCK QUANTITY]] &lt;1,"Out of Stock","Avaliable"))</f>
        <v/>
      </c>
      <c r="E187" s="62"/>
      <c r="F187" s="62"/>
      <c r="G187" s="61"/>
      <c r="H187" s="94"/>
      <c r="I187" s="101"/>
      <c r="J187" s="119"/>
      <c r="K18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7" s="72" t="str">
        <f>IFERROR(IF(NOT(ISBLANK(Table142[[#This Row],[BASE PRICE PER ITEM2]])), Table142[[#This Row],[BASE PRICE PER ITEM2]] + $M$2, ""), "")</f>
        <v/>
      </c>
      <c r="M187" s="114"/>
      <c r="N187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7" s="63"/>
      <c r="P187" s="63"/>
      <c r="Q187" s="63"/>
      <c r="R187" s="63"/>
      <c r="S187" s="63"/>
      <c r="T187" s="63"/>
      <c r="U187" s="63"/>
      <c r="V187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7" s="65" t="str">
        <f>IFERROR(Table142[[#This Row],[BASE PRICE PER ITEM2]]*Table142[[#This Row],[TOTAL BASE STOCK QUANTITY]],"")</f>
        <v/>
      </c>
      <c r="X187" s="65" t="str">
        <f>IFERROR(Table142[[#This Row],[LAST SALE PRICE PER ITEM]]*Table142[[#This Row],[TOTAL BASE STOCK QUANTITY]], "")</f>
        <v/>
      </c>
      <c r="Y187" s="64" t="str">
        <f>IF(O187="",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7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7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7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7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7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7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7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7" s="65" t="str">
        <f>IFERROR(Table142[[#This Row],[SALE PRICE PER ITEM]]*Table142[[#This Row],[TOTAL REMAINING STOCK QUANTITY]],"")</f>
        <v/>
      </c>
      <c r="AH187" s="60"/>
    </row>
    <row r="188" spans="2:34" ht="18.600000000000001" thickBot="1" x14ac:dyDescent="0.3">
      <c r="B188" s="34" t="s">
        <v>230</v>
      </c>
      <c r="C188" s="61"/>
      <c r="D188" s="86" t="str">
        <f>IF(Table142[[#This Row],[TOTAL BASE STOCK QUANTITY]] = "", "", IF(Table142[[#This Row],[TOTAL BASE STOCK QUANTITY]] &lt;1,"Out of Stock","Avaliable"))</f>
        <v/>
      </c>
      <c r="E188" s="62"/>
      <c r="F188" s="62"/>
      <c r="G188" s="61"/>
      <c r="H188" s="94"/>
      <c r="I188" s="101"/>
      <c r="J188" s="119"/>
      <c r="K18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8" s="72" t="str">
        <f>IFERROR(IF(NOT(ISBLANK(Table142[[#This Row],[BASE PRICE PER ITEM2]])), Table142[[#This Row],[BASE PRICE PER ITEM2]] + $M$2, ""), "")</f>
        <v/>
      </c>
      <c r="M188" s="114"/>
      <c r="N188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8" s="63"/>
      <c r="P188" s="63"/>
      <c r="Q188" s="63"/>
      <c r="R188" s="63"/>
      <c r="S188" s="63"/>
      <c r="T188" s="63"/>
      <c r="U188" s="63"/>
      <c r="V188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8" s="65" t="str">
        <f>IFERROR(Table142[[#This Row],[BASE PRICE PER ITEM2]]*Table142[[#This Row],[TOTAL BASE STOCK QUANTITY]],"")</f>
        <v/>
      </c>
      <c r="X188" s="65" t="str">
        <f>IFERROR(Table142[[#This Row],[LAST SALE PRICE PER ITEM]]*Table142[[#This Row],[TOTAL BASE STOCK QUANTITY]], "")</f>
        <v/>
      </c>
      <c r="Y188" s="64" t="str">
        <f>IF(O188="",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8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8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8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8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8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8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8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8" s="65" t="str">
        <f>IFERROR(Table142[[#This Row],[SALE PRICE PER ITEM]]*Table142[[#This Row],[TOTAL REMAINING STOCK QUANTITY]],"")</f>
        <v/>
      </c>
      <c r="AH188" s="60"/>
    </row>
    <row r="189" spans="2:34" ht="18.600000000000001" thickBot="1" x14ac:dyDescent="0.3">
      <c r="B189" s="34" t="s">
        <v>231</v>
      </c>
      <c r="C189" s="61"/>
      <c r="D189" s="86" t="str">
        <f>IF(Table142[[#This Row],[TOTAL BASE STOCK QUANTITY]] = "", "", IF(Table142[[#This Row],[TOTAL BASE STOCK QUANTITY]] &lt;1,"Out of Stock","Avaliable"))</f>
        <v/>
      </c>
      <c r="E189" s="62"/>
      <c r="F189" s="62"/>
      <c r="G189" s="61"/>
      <c r="H189" s="94"/>
      <c r="I189" s="101"/>
      <c r="J189" s="119"/>
      <c r="K18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89" s="72" t="str">
        <f>IFERROR(IF(NOT(ISBLANK(Table142[[#This Row],[BASE PRICE PER ITEM2]])), Table142[[#This Row],[BASE PRICE PER ITEM2]] + $M$2, ""), "")</f>
        <v/>
      </c>
      <c r="M189" s="114"/>
      <c r="N189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89" s="63"/>
      <c r="P189" s="63"/>
      <c r="Q189" s="63"/>
      <c r="R189" s="63"/>
      <c r="S189" s="63"/>
      <c r="T189" s="63"/>
      <c r="U189" s="63"/>
      <c r="V189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89" s="65" t="str">
        <f>IFERROR(Table142[[#This Row],[BASE PRICE PER ITEM2]]*Table142[[#This Row],[TOTAL BASE STOCK QUANTITY]],"")</f>
        <v/>
      </c>
      <c r="X189" s="65" t="str">
        <f>IFERROR(Table142[[#This Row],[LAST SALE PRICE PER ITEM]]*Table142[[#This Row],[TOTAL BASE STOCK QUANTITY]], "")</f>
        <v/>
      </c>
      <c r="Y189" s="64" t="str">
        <f>IF(O189="",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89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89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89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89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89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89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89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89" s="65" t="str">
        <f>IFERROR(Table142[[#This Row],[SALE PRICE PER ITEM]]*Table142[[#This Row],[TOTAL REMAINING STOCK QUANTITY]],"")</f>
        <v/>
      </c>
      <c r="AH189" s="60"/>
    </row>
    <row r="190" spans="2:34" ht="18.600000000000001" thickBot="1" x14ac:dyDescent="0.3">
      <c r="B190" s="34" t="s">
        <v>232</v>
      </c>
      <c r="C190" s="61"/>
      <c r="D190" s="86" t="str">
        <f>IF(Table142[[#This Row],[TOTAL BASE STOCK QUANTITY]] = "", "", IF(Table142[[#This Row],[TOTAL BASE STOCK QUANTITY]] &lt;1,"Out of Stock","Avaliable"))</f>
        <v/>
      </c>
      <c r="E190" s="62"/>
      <c r="F190" s="62"/>
      <c r="G190" s="61"/>
      <c r="H190" s="94"/>
      <c r="I190" s="101"/>
      <c r="J190" s="119"/>
      <c r="K19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0" s="72" t="str">
        <f>IFERROR(IF(NOT(ISBLANK(Table142[[#This Row],[BASE PRICE PER ITEM2]])), Table142[[#This Row],[BASE PRICE PER ITEM2]] + $M$2, ""), "")</f>
        <v/>
      </c>
      <c r="M190" s="114"/>
      <c r="N190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0" s="63"/>
      <c r="P190" s="63"/>
      <c r="Q190" s="63"/>
      <c r="R190" s="63"/>
      <c r="S190" s="63"/>
      <c r="T190" s="63"/>
      <c r="U190" s="63"/>
      <c r="V190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0" s="65" t="str">
        <f>IFERROR(Table142[[#This Row],[BASE PRICE PER ITEM2]]*Table142[[#This Row],[TOTAL BASE STOCK QUANTITY]],"")</f>
        <v/>
      </c>
      <c r="X190" s="65" t="str">
        <f>IFERROR(Table142[[#This Row],[LAST SALE PRICE PER ITEM]]*Table142[[#This Row],[TOTAL BASE STOCK QUANTITY]], "")</f>
        <v/>
      </c>
      <c r="Y190" s="64" t="str">
        <f>IF(O190="",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0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0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0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0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0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0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0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0" s="65" t="str">
        <f>IFERROR(Table142[[#This Row],[SALE PRICE PER ITEM]]*Table142[[#This Row],[TOTAL REMAINING STOCK QUANTITY]],"")</f>
        <v/>
      </c>
      <c r="AH190" s="60"/>
    </row>
    <row r="191" spans="2:34" ht="18.600000000000001" thickBot="1" x14ac:dyDescent="0.3">
      <c r="B191" s="34" t="s">
        <v>233</v>
      </c>
      <c r="C191" s="61"/>
      <c r="D191" s="86" t="str">
        <f>IF(Table142[[#This Row],[TOTAL BASE STOCK QUANTITY]] = "", "", IF(Table142[[#This Row],[TOTAL BASE STOCK QUANTITY]] &lt;1,"Out of Stock","Avaliable"))</f>
        <v/>
      </c>
      <c r="E191" s="62"/>
      <c r="F191" s="62"/>
      <c r="G191" s="61"/>
      <c r="H191" s="94"/>
      <c r="I191" s="101"/>
      <c r="J191" s="119"/>
      <c r="K19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1" s="72" t="str">
        <f>IFERROR(IF(NOT(ISBLANK(Table142[[#This Row],[BASE PRICE PER ITEM2]])), Table142[[#This Row],[BASE PRICE PER ITEM2]] + $M$2, ""), "")</f>
        <v/>
      </c>
      <c r="M191" s="114"/>
      <c r="N191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1" s="63"/>
      <c r="P191" s="63"/>
      <c r="Q191" s="63"/>
      <c r="R191" s="63"/>
      <c r="S191" s="63"/>
      <c r="T191" s="63"/>
      <c r="U191" s="63"/>
      <c r="V191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1" s="65" t="str">
        <f>IFERROR(Table142[[#This Row],[BASE PRICE PER ITEM2]]*Table142[[#This Row],[TOTAL BASE STOCK QUANTITY]],"")</f>
        <v/>
      </c>
      <c r="X191" s="65" t="str">
        <f>IFERROR(Table142[[#This Row],[LAST SALE PRICE PER ITEM]]*Table142[[#This Row],[TOTAL BASE STOCK QUANTITY]], "")</f>
        <v/>
      </c>
      <c r="Y191" s="64" t="str">
        <f>IF(O191="",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1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1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1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1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1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1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1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1" s="65" t="str">
        <f>IFERROR(Table142[[#This Row],[SALE PRICE PER ITEM]]*Table142[[#This Row],[TOTAL REMAINING STOCK QUANTITY]],"")</f>
        <v/>
      </c>
      <c r="AH191" s="60"/>
    </row>
    <row r="192" spans="2:34" ht="18.600000000000001" thickBot="1" x14ac:dyDescent="0.3">
      <c r="B192" s="34" t="s">
        <v>234</v>
      </c>
      <c r="C192" s="61"/>
      <c r="D192" s="86" t="str">
        <f>IF(Table142[[#This Row],[TOTAL BASE STOCK QUANTITY]] = "", "", IF(Table142[[#This Row],[TOTAL BASE STOCK QUANTITY]] &lt;1,"Out of Stock","Avaliable"))</f>
        <v/>
      </c>
      <c r="E192" s="62"/>
      <c r="F192" s="62"/>
      <c r="G192" s="61"/>
      <c r="H192" s="94"/>
      <c r="I192" s="101"/>
      <c r="J192" s="119"/>
      <c r="K19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2" s="72" t="str">
        <f>IFERROR(IF(NOT(ISBLANK(Table142[[#This Row],[BASE PRICE PER ITEM2]])), Table142[[#This Row],[BASE PRICE PER ITEM2]] + $M$2, ""), "")</f>
        <v/>
      </c>
      <c r="M192" s="114"/>
      <c r="N192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2" s="63"/>
      <c r="P192" s="63"/>
      <c r="Q192" s="63"/>
      <c r="R192" s="63"/>
      <c r="S192" s="63"/>
      <c r="T192" s="63"/>
      <c r="U192" s="63"/>
      <c r="V192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2" s="65" t="str">
        <f>IFERROR(Table142[[#This Row],[BASE PRICE PER ITEM2]]*Table142[[#This Row],[TOTAL BASE STOCK QUANTITY]],"")</f>
        <v/>
      </c>
      <c r="X192" s="65" t="str">
        <f>IFERROR(Table142[[#This Row],[LAST SALE PRICE PER ITEM]]*Table142[[#This Row],[TOTAL BASE STOCK QUANTITY]], "")</f>
        <v/>
      </c>
      <c r="Y192" s="64" t="str">
        <f>IF(O192="",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2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2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2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2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2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2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2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2" s="65" t="str">
        <f>IFERROR(Table142[[#This Row],[SALE PRICE PER ITEM]]*Table142[[#This Row],[TOTAL REMAINING STOCK QUANTITY]],"")</f>
        <v/>
      </c>
      <c r="AH192" s="60"/>
    </row>
    <row r="193" spans="2:34" ht="18.600000000000001" thickBot="1" x14ac:dyDescent="0.3">
      <c r="B193" s="34" t="s">
        <v>235</v>
      </c>
      <c r="C193" s="61"/>
      <c r="D193" s="86" t="str">
        <f>IF(Table142[[#This Row],[TOTAL BASE STOCK QUANTITY]] = "", "", IF(Table142[[#This Row],[TOTAL BASE STOCK QUANTITY]] &lt;1,"Out of Stock","Avaliable"))</f>
        <v/>
      </c>
      <c r="E193" s="62"/>
      <c r="F193" s="62"/>
      <c r="G193" s="61"/>
      <c r="H193" s="94"/>
      <c r="I193" s="101"/>
      <c r="J193" s="119"/>
      <c r="K19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3" s="72" t="str">
        <f>IFERROR(IF(NOT(ISBLANK(Table142[[#This Row],[BASE PRICE PER ITEM2]])), Table142[[#This Row],[BASE PRICE PER ITEM2]] + $M$2, ""), "")</f>
        <v/>
      </c>
      <c r="M193" s="114"/>
      <c r="N193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3" s="63"/>
      <c r="P193" s="63"/>
      <c r="Q193" s="63"/>
      <c r="R193" s="63"/>
      <c r="S193" s="63"/>
      <c r="T193" s="63"/>
      <c r="U193" s="63"/>
      <c r="V193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3" s="65" t="str">
        <f>IFERROR(Table142[[#This Row],[BASE PRICE PER ITEM2]]*Table142[[#This Row],[TOTAL BASE STOCK QUANTITY]],"")</f>
        <v/>
      </c>
      <c r="X193" s="65" t="str">
        <f>IFERROR(Table142[[#This Row],[LAST SALE PRICE PER ITEM]]*Table142[[#This Row],[TOTAL BASE STOCK QUANTITY]], "")</f>
        <v/>
      </c>
      <c r="Y193" s="64" t="str">
        <f>IF(O193="",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3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3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3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3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3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3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3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3" s="65" t="str">
        <f>IFERROR(Table142[[#This Row],[SALE PRICE PER ITEM]]*Table142[[#This Row],[TOTAL REMAINING STOCK QUANTITY]],"")</f>
        <v/>
      </c>
      <c r="AH193" s="60"/>
    </row>
    <row r="194" spans="2:34" ht="18.600000000000001" thickBot="1" x14ac:dyDescent="0.3">
      <c r="B194" s="34" t="s">
        <v>236</v>
      </c>
      <c r="C194" s="61"/>
      <c r="D194" s="86" t="str">
        <f>IF(Table142[[#This Row],[TOTAL BASE STOCK QUANTITY]] = "", "", IF(Table142[[#This Row],[TOTAL BASE STOCK QUANTITY]] &lt;1,"Out of Stock","Avaliable"))</f>
        <v/>
      </c>
      <c r="E194" s="62"/>
      <c r="F194" s="62"/>
      <c r="G194" s="61"/>
      <c r="H194" s="94"/>
      <c r="I194" s="101"/>
      <c r="J194" s="119"/>
      <c r="K19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4" s="72" t="str">
        <f>IFERROR(IF(NOT(ISBLANK(Table142[[#This Row],[BASE PRICE PER ITEM2]])), Table142[[#This Row],[BASE PRICE PER ITEM2]] + $M$2, ""), "")</f>
        <v/>
      </c>
      <c r="M194" s="114"/>
      <c r="N194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4" s="63"/>
      <c r="P194" s="63"/>
      <c r="Q194" s="63"/>
      <c r="R194" s="63"/>
      <c r="S194" s="63"/>
      <c r="T194" s="63"/>
      <c r="U194" s="63"/>
      <c r="V194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4" s="65" t="str">
        <f>IFERROR(Table142[[#This Row],[BASE PRICE PER ITEM2]]*Table142[[#This Row],[TOTAL BASE STOCK QUANTITY]],"")</f>
        <v/>
      </c>
      <c r="X194" s="65" t="str">
        <f>IFERROR(Table142[[#This Row],[LAST SALE PRICE PER ITEM]]*Table142[[#This Row],[TOTAL BASE STOCK QUANTITY]], "")</f>
        <v/>
      </c>
      <c r="Y194" s="64" t="str">
        <f>IF(O194="",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4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4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4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4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4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4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4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4" s="65" t="str">
        <f>IFERROR(Table142[[#This Row],[SALE PRICE PER ITEM]]*Table142[[#This Row],[TOTAL REMAINING STOCK QUANTITY]],"")</f>
        <v/>
      </c>
      <c r="AH194" s="60"/>
    </row>
    <row r="195" spans="2:34" ht="18.600000000000001" thickBot="1" x14ac:dyDescent="0.3">
      <c r="B195" s="34" t="s">
        <v>237</v>
      </c>
      <c r="C195" s="61"/>
      <c r="D195" s="86" t="str">
        <f>IF(Table142[[#This Row],[TOTAL BASE STOCK QUANTITY]] = "", "", IF(Table142[[#This Row],[TOTAL BASE STOCK QUANTITY]] &lt;1,"Out of Stock","Avaliable"))</f>
        <v/>
      </c>
      <c r="E195" s="62"/>
      <c r="F195" s="62"/>
      <c r="G195" s="61"/>
      <c r="H195" s="94"/>
      <c r="I195" s="101"/>
      <c r="J195" s="119"/>
      <c r="K19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5" s="72" t="str">
        <f>IFERROR(IF(NOT(ISBLANK(Table142[[#This Row],[BASE PRICE PER ITEM2]])), Table142[[#This Row],[BASE PRICE PER ITEM2]] + $M$2, ""), "")</f>
        <v/>
      </c>
      <c r="M195" s="114"/>
      <c r="N195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5" s="63"/>
      <c r="P195" s="63"/>
      <c r="Q195" s="63"/>
      <c r="R195" s="63"/>
      <c r="S195" s="63"/>
      <c r="T195" s="63"/>
      <c r="U195" s="63"/>
      <c r="V195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5" s="65" t="str">
        <f>IFERROR(Table142[[#This Row],[BASE PRICE PER ITEM2]]*Table142[[#This Row],[TOTAL BASE STOCK QUANTITY]],"")</f>
        <v/>
      </c>
      <c r="X195" s="65" t="str">
        <f>IFERROR(Table142[[#This Row],[LAST SALE PRICE PER ITEM]]*Table142[[#This Row],[TOTAL BASE STOCK QUANTITY]], "")</f>
        <v/>
      </c>
      <c r="Y195" s="64" t="str">
        <f>IF(O195="",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5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5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5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5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5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5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5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5" s="65" t="str">
        <f>IFERROR(Table142[[#This Row],[SALE PRICE PER ITEM]]*Table142[[#This Row],[TOTAL REMAINING STOCK QUANTITY]],"")</f>
        <v/>
      </c>
      <c r="AH195" s="60"/>
    </row>
    <row r="196" spans="2:34" ht="18.600000000000001" thickBot="1" x14ac:dyDescent="0.3">
      <c r="B196" s="34" t="s">
        <v>238</v>
      </c>
      <c r="C196" s="61"/>
      <c r="D196" s="86" t="str">
        <f>IF(Table142[[#This Row],[TOTAL BASE STOCK QUANTITY]] = "", "", IF(Table142[[#This Row],[TOTAL BASE STOCK QUANTITY]] &lt;1,"Out of Stock","Avaliable"))</f>
        <v/>
      </c>
      <c r="E196" s="62"/>
      <c r="F196" s="62"/>
      <c r="G196" s="61"/>
      <c r="H196" s="94"/>
      <c r="I196" s="101"/>
      <c r="J196" s="119"/>
      <c r="K19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6" s="72" t="str">
        <f>IFERROR(IF(NOT(ISBLANK(Table142[[#This Row],[BASE PRICE PER ITEM2]])), Table142[[#This Row],[BASE PRICE PER ITEM2]] + $M$2, ""), "")</f>
        <v/>
      </c>
      <c r="M196" s="114"/>
      <c r="N196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6" s="63"/>
      <c r="P196" s="63"/>
      <c r="Q196" s="63"/>
      <c r="R196" s="63"/>
      <c r="S196" s="63"/>
      <c r="T196" s="63"/>
      <c r="U196" s="63"/>
      <c r="V196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6" s="65" t="str">
        <f>IFERROR(Table142[[#This Row],[BASE PRICE PER ITEM2]]*Table142[[#This Row],[TOTAL BASE STOCK QUANTITY]],"")</f>
        <v/>
      </c>
      <c r="X196" s="65" t="str">
        <f>IFERROR(Table142[[#This Row],[LAST SALE PRICE PER ITEM]]*Table142[[#This Row],[TOTAL BASE STOCK QUANTITY]], "")</f>
        <v/>
      </c>
      <c r="Y196" s="64" t="str">
        <f>IF(O196="",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6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6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6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6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6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6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6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6" s="65" t="str">
        <f>IFERROR(Table142[[#This Row],[SALE PRICE PER ITEM]]*Table142[[#This Row],[TOTAL REMAINING STOCK QUANTITY]],"")</f>
        <v/>
      </c>
      <c r="AH196" s="60"/>
    </row>
    <row r="197" spans="2:34" ht="18.600000000000001" thickBot="1" x14ac:dyDescent="0.3">
      <c r="B197" s="34" t="s">
        <v>239</v>
      </c>
      <c r="C197" s="61"/>
      <c r="D197" s="86" t="str">
        <f>IF(Table142[[#This Row],[TOTAL BASE STOCK QUANTITY]] = "", "", IF(Table142[[#This Row],[TOTAL BASE STOCK QUANTITY]] &lt;1,"Out of Stock","Avaliable"))</f>
        <v/>
      </c>
      <c r="E197" s="62"/>
      <c r="F197" s="62"/>
      <c r="G197" s="61"/>
      <c r="H197" s="94"/>
      <c r="I197" s="101"/>
      <c r="J197" s="119"/>
      <c r="K19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7" s="72" t="str">
        <f>IFERROR(IF(NOT(ISBLANK(Table142[[#This Row],[BASE PRICE PER ITEM2]])), Table142[[#This Row],[BASE PRICE PER ITEM2]] + $M$2, ""), "")</f>
        <v/>
      </c>
      <c r="M197" s="114"/>
      <c r="N197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7" s="63"/>
      <c r="P197" s="63"/>
      <c r="Q197" s="63"/>
      <c r="R197" s="63"/>
      <c r="S197" s="63"/>
      <c r="T197" s="63"/>
      <c r="U197" s="63"/>
      <c r="V197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7" s="65" t="str">
        <f>IFERROR(Table142[[#This Row],[BASE PRICE PER ITEM2]]*Table142[[#This Row],[TOTAL BASE STOCK QUANTITY]],"")</f>
        <v/>
      </c>
      <c r="X197" s="65" t="str">
        <f>IFERROR(Table142[[#This Row],[LAST SALE PRICE PER ITEM]]*Table142[[#This Row],[TOTAL BASE STOCK QUANTITY]], "")</f>
        <v/>
      </c>
      <c r="Y197" s="64" t="str">
        <f>IF(O197="",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7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7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7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7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7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7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7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7" s="65" t="str">
        <f>IFERROR(Table142[[#This Row],[SALE PRICE PER ITEM]]*Table142[[#This Row],[TOTAL REMAINING STOCK QUANTITY]],"")</f>
        <v/>
      </c>
      <c r="AH197" s="60"/>
    </row>
    <row r="198" spans="2:34" ht="18.600000000000001" thickBot="1" x14ac:dyDescent="0.3">
      <c r="B198" s="34" t="s">
        <v>240</v>
      </c>
      <c r="C198" s="61"/>
      <c r="D198" s="86" t="str">
        <f>IF(Table142[[#This Row],[TOTAL BASE STOCK QUANTITY]] = "", "", IF(Table142[[#This Row],[TOTAL BASE STOCK QUANTITY]] &lt;1,"Out of Stock","Avaliable"))</f>
        <v/>
      </c>
      <c r="E198" s="62"/>
      <c r="F198" s="62"/>
      <c r="G198" s="61"/>
      <c r="H198" s="94"/>
      <c r="I198" s="101"/>
      <c r="J198" s="119"/>
      <c r="K19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8" s="72" t="str">
        <f>IFERROR(IF(NOT(ISBLANK(Table142[[#This Row],[BASE PRICE PER ITEM2]])), Table142[[#This Row],[BASE PRICE PER ITEM2]] + $M$2, ""), "")</f>
        <v/>
      </c>
      <c r="M198" s="114"/>
      <c r="N198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8" s="63"/>
      <c r="P198" s="63"/>
      <c r="Q198" s="63"/>
      <c r="R198" s="63"/>
      <c r="S198" s="63"/>
      <c r="T198" s="63"/>
      <c r="U198" s="63"/>
      <c r="V198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8" s="65" t="str">
        <f>IFERROR(Table142[[#This Row],[BASE PRICE PER ITEM2]]*Table142[[#This Row],[TOTAL BASE STOCK QUANTITY]],"")</f>
        <v/>
      </c>
      <c r="X198" s="65" t="str">
        <f>IFERROR(Table142[[#This Row],[LAST SALE PRICE PER ITEM]]*Table142[[#This Row],[TOTAL BASE STOCK QUANTITY]], "")</f>
        <v/>
      </c>
      <c r="Y198" s="64" t="str">
        <f>IF(O198="",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8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8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8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8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8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8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8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8" s="65" t="str">
        <f>IFERROR(Table142[[#This Row],[SALE PRICE PER ITEM]]*Table142[[#This Row],[TOTAL REMAINING STOCK QUANTITY]],"")</f>
        <v/>
      </c>
      <c r="AH198" s="60"/>
    </row>
    <row r="199" spans="2:34" ht="18.600000000000001" thickBot="1" x14ac:dyDescent="0.3">
      <c r="B199" s="34" t="s">
        <v>241</v>
      </c>
      <c r="C199" s="61"/>
      <c r="D199" s="86" t="str">
        <f>IF(Table142[[#This Row],[TOTAL BASE STOCK QUANTITY]] = "", "", IF(Table142[[#This Row],[TOTAL BASE STOCK QUANTITY]] &lt;1,"Out of Stock","Avaliable"))</f>
        <v/>
      </c>
      <c r="E199" s="62"/>
      <c r="F199" s="62"/>
      <c r="G199" s="61"/>
      <c r="H199" s="94"/>
      <c r="I199" s="101"/>
      <c r="J199" s="119"/>
      <c r="K19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199" s="72" t="str">
        <f>IFERROR(IF(NOT(ISBLANK(Table142[[#This Row],[BASE PRICE PER ITEM2]])), Table142[[#This Row],[BASE PRICE PER ITEM2]] + $M$2, ""), "")</f>
        <v/>
      </c>
      <c r="M199" s="114"/>
      <c r="N199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199" s="63"/>
      <c r="P199" s="63"/>
      <c r="Q199" s="63"/>
      <c r="R199" s="63"/>
      <c r="S199" s="63"/>
      <c r="T199" s="63"/>
      <c r="U199" s="63"/>
      <c r="V199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199" s="65" t="str">
        <f>IFERROR(Table142[[#This Row],[BASE PRICE PER ITEM2]]*Table142[[#This Row],[TOTAL BASE STOCK QUANTITY]],"")</f>
        <v/>
      </c>
      <c r="X199" s="65" t="str">
        <f>IFERROR(Table142[[#This Row],[LAST SALE PRICE PER ITEM]]*Table142[[#This Row],[TOTAL BASE STOCK QUANTITY]], "")</f>
        <v/>
      </c>
      <c r="Y199" s="64" t="str">
        <f>IF(O199="",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199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199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199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199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199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199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199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199" s="65" t="str">
        <f>IFERROR(Table142[[#This Row],[SALE PRICE PER ITEM]]*Table142[[#This Row],[TOTAL REMAINING STOCK QUANTITY]],"")</f>
        <v/>
      </c>
      <c r="AH199" s="60"/>
    </row>
    <row r="200" spans="2:34" ht="18.600000000000001" thickBot="1" x14ac:dyDescent="0.3">
      <c r="B200" s="34" t="s">
        <v>242</v>
      </c>
      <c r="C200" s="61"/>
      <c r="D200" s="86" t="str">
        <f>IF(Table142[[#This Row],[TOTAL BASE STOCK QUANTITY]] = "", "", IF(Table142[[#This Row],[TOTAL BASE STOCK QUANTITY]] &lt;1,"Out of Stock","Avaliable"))</f>
        <v/>
      </c>
      <c r="E200" s="62"/>
      <c r="F200" s="62"/>
      <c r="G200" s="61"/>
      <c r="H200" s="94"/>
      <c r="I200" s="101"/>
      <c r="J200" s="119"/>
      <c r="K20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0" s="72" t="str">
        <f>IFERROR(IF(NOT(ISBLANK(Table142[[#This Row],[BASE PRICE PER ITEM2]])), Table142[[#This Row],[BASE PRICE PER ITEM2]] + $M$2, ""), "")</f>
        <v/>
      </c>
      <c r="M200" s="114"/>
      <c r="N200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0" s="63"/>
      <c r="P200" s="63"/>
      <c r="Q200" s="63"/>
      <c r="R200" s="63"/>
      <c r="S200" s="63"/>
      <c r="T200" s="63"/>
      <c r="U200" s="63"/>
      <c r="V200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0" s="65" t="str">
        <f>IFERROR(Table142[[#This Row],[BASE PRICE PER ITEM2]]*Table142[[#This Row],[TOTAL BASE STOCK QUANTITY]],"")</f>
        <v/>
      </c>
      <c r="X200" s="65" t="str">
        <f>IFERROR(Table142[[#This Row],[LAST SALE PRICE PER ITEM]]*Table142[[#This Row],[TOTAL BASE STOCK QUANTITY]], "")</f>
        <v/>
      </c>
      <c r="Y200" s="64" t="str">
        <f>IF(O200="",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0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0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0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0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0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0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0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0" s="65" t="str">
        <f>IFERROR(Table142[[#This Row],[SALE PRICE PER ITEM]]*Table142[[#This Row],[TOTAL REMAINING STOCK QUANTITY]],"")</f>
        <v/>
      </c>
      <c r="AH200" s="60"/>
    </row>
    <row r="201" spans="2:34" ht="18.600000000000001" thickBot="1" x14ac:dyDescent="0.3">
      <c r="B201" s="34" t="s">
        <v>243</v>
      </c>
      <c r="C201" s="61"/>
      <c r="D201" s="86" t="str">
        <f>IF(Table142[[#This Row],[TOTAL BASE STOCK QUANTITY]] = "", "", IF(Table142[[#This Row],[TOTAL BASE STOCK QUANTITY]] &lt;1,"Out of Stock","Avaliable"))</f>
        <v/>
      </c>
      <c r="E201" s="62"/>
      <c r="F201" s="62"/>
      <c r="G201" s="61"/>
      <c r="H201" s="94"/>
      <c r="I201" s="101"/>
      <c r="J201" s="119"/>
      <c r="K20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1" s="72" t="str">
        <f>IFERROR(IF(NOT(ISBLANK(Table142[[#This Row],[BASE PRICE PER ITEM2]])), Table142[[#This Row],[BASE PRICE PER ITEM2]] + $M$2, ""), "")</f>
        <v/>
      </c>
      <c r="M201" s="114"/>
      <c r="N201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1" s="63"/>
      <c r="P201" s="63"/>
      <c r="Q201" s="63"/>
      <c r="R201" s="63"/>
      <c r="S201" s="63"/>
      <c r="T201" s="63"/>
      <c r="U201" s="63"/>
      <c r="V201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1" s="65" t="str">
        <f>IFERROR(Table142[[#This Row],[BASE PRICE PER ITEM2]]*Table142[[#This Row],[TOTAL BASE STOCK QUANTITY]],"")</f>
        <v/>
      </c>
      <c r="X201" s="65" t="str">
        <f>IFERROR(Table142[[#This Row],[LAST SALE PRICE PER ITEM]]*Table142[[#This Row],[TOTAL BASE STOCK QUANTITY]], "")</f>
        <v/>
      </c>
      <c r="Y201" s="64" t="str">
        <f>IF(O201="",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1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1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1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1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1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1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1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1" s="65" t="str">
        <f>IFERROR(Table142[[#This Row],[SALE PRICE PER ITEM]]*Table142[[#This Row],[TOTAL REMAINING STOCK QUANTITY]],"")</f>
        <v/>
      </c>
      <c r="AH201" s="60"/>
    </row>
    <row r="202" spans="2:34" ht="18.600000000000001" thickBot="1" x14ac:dyDescent="0.3">
      <c r="B202" s="34" t="s">
        <v>244</v>
      </c>
      <c r="C202" s="61"/>
      <c r="D202" s="86" t="str">
        <f>IF(Table142[[#This Row],[TOTAL BASE STOCK QUANTITY]] = "", "", IF(Table142[[#This Row],[TOTAL BASE STOCK QUANTITY]] &lt;1,"Out of Stock","Avaliable"))</f>
        <v/>
      </c>
      <c r="E202" s="62"/>
      <c r="F202" s="62"/>
      <c r="G202" s="61"/>
      <c r="H202" s="94"/>
      <c r="I202" s="101"/>
      <c r="J202" s="119"/>
      <c r="K20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2" s="72" t="str">
        <f>IFERROR(IF(NOT(ISBLANK(Table142[[#This Row],[BASE PRICE PER ITEM2]])), Table142[[#This Row],[BASE PRICE PER ITEM2]] + $M$2, ""), "")</f>
        <v/>
      </c>
      <c r="M202" s="114"/>
      <c r="N202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2" s="63"/>
      <c r="P202" s="63"/>
      <c r="Q202" s="63"/>
      <c r="R202" s="63"/>
      <c r="S202" s="63"/>
      <c r="T202" s="63"/>
      <c r="U202" s="63"/>
      <c r="V202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2" s="65" t="str">
        <f>IFERROR(Table142[[#This Row],[BASE PRICE PER ITEM2]]*Table142[[#This Row],[TOTAL BASE STOCK QUANTITY]],"")</f>
        <v/>
      </c>
      <c r="X202" s="65" t="str">
        <f>IFERROR(Table142[[#This Row],[LAST SALE PRICE PER ITEM]]*Table142[[#This Row],[TOTAL BASE STOCK QUANTITY]], "")</f>
        <v/>
      </c>
      <c r="Y202" s="64" t="str">
        <f>IF(O202="",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2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2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2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2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2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2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2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2" s="65" t="str">
        <f>IFERROR(Table142[[#This Row],[SALE PRICE PER ITEM]]*Table142[[#This Row],[TOTAL REMAINING STOCK QUANTITY]],"")</f>
        <v/>
      </c>
      <c r="AH202" s="60"/>
    </row>
    <row r="203" spans="2:34" ht="18.600000000000001" thickBot="1" x14ac:dyDescent="0.3">
      <c r="B203" s="34" t="s">
        <v>245</v>
      </c>
      <c r="C203" s="61"/>
      <c r="D203" s="86" t="str">
        <f>IF(Table142[[#This Row],[TOTAL BASE STOCK QUANTITY]] = "", "", IF(Table142[[#This Row],[TOTAL BASE STOCK QUANTITY]] &lt;1,"Out of Stock","Avaliable"))</f>
        <v/>
      </c>
      <c r="E203" s="62"/>
      <c r="F203" s="62"/>
      <c r="G203" s="61"/>
      <c r="H203" s="94"/>
      <c r="I203" s="101"/>
      <c r="J203" s="119"/>
      <c r="K20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3" s="72" t="str">
        <f>IFERROR(IF(NOT(ISBLANK(Table142[[#This Row],[BASE PRICE PER ITEM2]])), Table142[[#This Row],[BASE PRICE PER ITEM2]] + $M$2, ""), "")</f>
        <v/>
      </c>
      <c r="M203" s="114"/>
      <c r="N203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3" s="63"/>
      <c r="P203" s="63"/>
      <c r="Q203" s="63"/>
      <c r="R203" s="63"/>
      <c r="S203" s="63"/>
      <c r="T203" s="63"/>
      <c r="U203" s="63"/>
      <c r="V203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3" s="65" t="str">
        <f>IFERROR(Table142[[#This Row],[BASE PRICE PER ITEM2]]*Table142[[#This Row],[TOTAL BASE STOCK QUANTITY]],"")</f>
        <v/>
      </c>
      <c r="X203" s="65" t="str">
        <f>IFERROR(Table142[[#This Row],[LAST SALE PRICE PER ITEM]]*Table142[[#This Row],[TOTAL BASE STOCK QUANTITY]], "")</f>
        <v/>
      </c>
      <c r="Y203" s="64" t="str">
        <f>IF(O203="",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3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3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3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3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3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3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3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3" s="65" t="str">
        <f>IFERROR(Table142[[#This Row],[SALE PRICE PER ITEM]]*Table142[[#This Row],[TOTAL REMAINING STOCK QUANTITY]],"")</f>
        <v/>
      </c>
      <c r="AH203" s="60"/>
    </row>
    <row r="204" spans="2:34" ht="18.600000000000001" thickBot="1" x14ac:dyDescent="0.3">
      <c r="B204" s="34" t="s">
        <v>246</v>
      </c>
      <c r="C204" s="61"/>
      <c r="D204" s="86" t="str">
        <f>IF(Table142[[#This Row],[TOTAL BASE STOCK QUANTITY]] = "", "", IF(Table142[[#This Row],[TOTAL BASE STOCK QUANTITY]] &lt;1,"Out of Stock","Avaliable"))</f>
        <v/>
      </c>
      <c r="E204" s="62"/>
      <c r="F204" s="62"/>
      <c r="G204" s="61"/>
      <c r="H204" s="94"/>
      <c r="I204" s="101"/>
      <c r="J204" s="119"/>
      <c r="K20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4" s="72" t="str">
        <f>IFERROR(IF(NOT(ISBLANK(Table142[[#This Row],[BASE PRICE PER ITEM2]])), Table142[[#This Row],[BASE PRICE PER ITEM2]] + $M$2, ""), "")</f>
        <v/>
      </c>
      <c r="M204" s="114"/>
      <c r="N204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4" s="63"/>
      <c r="P204" s="63"/>
      <c r="Q204" s="63"/>
      <c r="R204" s="63"/>
      <c r="S204" s="63"/>
      <c r="T204" s="63"/>
      <c r="U204" s="63"/>
      <c r="V204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4" s="65" t="str">
        <f>IFERROR(Table142[[#This Row],[BASE PRICE PER ITEM2]]*Table142[[#This Row],[TOTAL BASE STOCK QUANTITY]],"")</f>
        <v/>
      </c>
      <c r="X204" s="65" t="str">
        <f>IFERROR(Table142[[#This Row],[LAST SALE PRICE PER ITEM]]*Table142[[#This Row],[TOTAL BASE STOCK QUANTITY]], "")</f>
        <v/>
      </c>
      <c r="Y204" s="64" t="str">
        <f>IF(O204="",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4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4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4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4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4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4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4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4" s="65" t="str">
        <f>IFERROR(Table142[[#This Row],[SALE PRICE PER ITEM]]*Table142[[#This Row],[TOTAL REMAINING STOCK QUANTITY]],"")</f>
        <v/>
      </c>
      <c r="AH204" s="60"/>
    </row>
    <row r="205" spans="2:34" ht="18.600000000000001" thickBot="1" x14ac:dyDescent="0.3">
      <c r="B205" s="34" t="s">
        <v>247</v>
      </c>
      <c r="C205" s="61"/>
      <c r="D205" s="86" t="str">
        <f>IF(Table142[[#This Row],[TOTAL BASE STOCK QUANTITY]] = "", "", IF(Table142[[#This Row],[TOTAL BASE STOCK QUANTITY]] &lt;1,"Out of Stock","Avaliable"))</f>
        <v/>
      </c>
      <c r="E205" s="62"/>
      <c r="F205" s="62"/>
      <c r="G205" s="61"/>
      <c r="H205" s="94"/>
      <c r="I205" s="101"/>
      <c r="J205" s="119"/>
      <c r="K20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5" s="72" t="str">
        <f>IFERROR(IF(NOT(ISBLANK(Table142[[#This Row],[BASE PRICE PER ITEM2]])), Table142[[#This Row],[BASE PRICE PER ITEM2]] + $M$2, ""), "")</f>
        <v/>
      </c>
      <c r="M205" s="114"/>
      <c r="N205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5" s="63"/>
      <c r="P205" s="63"/>
      <c r="Q205" s="63"/>
      <c r="R205" s="63"/>
      <c r="S205" s="63"/>
      <c r="T205" s="63"/>
      <c r="U205" s="63"/>
      <c r="V205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5" s="65" t="str">
        <f>IFERROR(Table142[[#This Row],[BASE PRICE PER ITEM2]]*Table142[[#This Row],[TOTAL BASE STOCK QUANTITY]],"")</f>
        <v/>
      </c>
      <c r="X205" s="65" t="str">
        <f>IFERROR(Table142[[#This Row],[LAST SALE PRICE PER ITEM]]*Table142[[#This Row],[TOTAL BASE STOCK QUANTITY]], "")</f>
        <v/>
      </c>
      <c r="Y205" s="64" t="str">
        <f>IF(O205="",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5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5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5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5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5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5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5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5" s="65" t="str">
        <f>IFERROR(Table142[[#This Row],[SALE PRICE PER ITEM]]*Table142[[#This Row],[TOTAL REMAINING STOCK QUANTITY]],"")</f>
        <v/>
      </c>
      <c r="AH205" s="60"/>
    </row>
    <row r="206" spans="2:34" ht="18.600000000000001" thickBot="1" x14ac:dyDescent="0.3">
      <c r="B206" s="34" t="s">
        <v>248</v>
      </c>
      <c r="C206" s="61"/>
      <c r="D206" s="86" t="str">
        <f>IF(Table142[[#This Row],[TOTAL BASE STOCK QUANTITY]] = "", "", IF(Table142[[#This Row],[TOTAL BASE STOCK QUANTITY]] &lt;1,"Out of Stock","Avaliable"))</f>
        <v/>
      </c>
      <c r="E206" s="62"/>
      <c r="F206" s="62"/>
      <c r="G206" s="61"/>
      <c r="H206" s="94"/>
      <c r="I206" s="101"/>
      <c r="J206" s="119"/>
      <c r="K20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6" s="72" t="str">
        <f>IFERROR(IF(NOT(ISBLANK(Table142[[#This Row],[BASE PRICE PER ITEM2]])), Table142[[#This Row],[BASE PRICE PER ITEM2]] + $M$2, ""), "")</f>
        <v/>
      </c>
      <c r="M206" s="114"/>
      <c r="N206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6" s="63"/>
      <c r="P206" s="63"/>
      <c r="Q206" s="63"/>
      <c r="R206" s="63"/>
      <c r="S206" s="63"/>
      <c r="T206" s="63"/>
      <c r="U206" s="63"/>
      <c r="V206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6" s="65" t="str">
        <f>IFERROR(Table142[[#This Row],[BASE PRICE PER ITEM2]]*Table142[[#This Row],[TOTAL BASE STOCK QUANTITY]],"")</f>
        <v/>
      </c>
      <c r="X206" s="65" t="str">
        <f>IFERROR(Table142[[#This Row],[LAST SALE PRICE PER ITEM]]*Table142[[#This Row],[TOTAL BASE STOCK QUANTITY]], "")</f>
        <v/>
      </c>
      <c r="Y206" s="64" t="str">
        <f>IF(O206="",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6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6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6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6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6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6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6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6" s="65" t="str">
        <f>IFERROR(Table142[[#This Row],[SALE PRICE PER ITEM]]*Table142[[#This Row],[TOTAL REMAINING STOCK QUANTITY]],"")</f>
        <v/>
      </c>
      <c r="AH206" s="60"/>
    </row>
    <row r="207" spans="2:34" ht="18.600000000000001" thickBot="1" x14ac:dyDescent="0.3">
      <c r="B207" s="34" t="s">
        <v>249</v>
      </c>
      <c r="C207" s="61"/>
      <c r="D207" s="86" t="str">
        <f>IF(Table142[[#This Row],[TOTAL BASE STOCK QUANTITY]] = "", "", IF(Table142[[#This Row],[TOTAL BASE STOCK QUANTITY]] &lt;1,"Out of Stock","Avaliable"))</f>
        <v/>
      </c>
      <c r="E207" s="62"/>
      <c r="F207" s="62"/>
      <c r="G207" s="61"/>
      <c r="H207" s="94"/>
      <c r="I207" s="101"/>
      <c r="J207" s="119"/>
      <c r="K20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7" s="72" t="str">
        <f>IFERROR(IF(NOT(ISBLANK(Table142[[#This Row],[BASE PRICE PER ITEM2]])), Table142[[#This Row],[BASE PRICE PER ITEM2]] + $M$2, ""), "")</f>
        <v/>
      </c>
      <c r="M207" s="114"/>
      <c r="N207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7" s="63"/>
      <c r="P207" s="63"/>
      <c r="Q207" s="63"/>
      <c r="R207" s="63"/>
      <c r="S207" s="63"/>
      <c r="T207" s="63"/>
      <c r="U207" s="63"/>
      <c r="V207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7" s="65" t="str">
        <f>IFERROR(Table142[[#This Row],[BASE PRICE PER ITEM2]]*Table142[[#This Row],[TOTAL BASE STOCK QUANTITY]],"")</f>
        <v/>
      </c>
      <c r="X207" s="65" t="str">
        <f>IFERROR(Table142[[#This Row],[LAST SALE PRICE PER ITEM]]*Table142[[#This Row],[TOTAL BASE STOCK QUANTITY]], "")</f>
        <v/>
      </c>
      <c r="Y207" s="64" t="str">
        <f>IF(O207="",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7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7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7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7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7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7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7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7" s="65" t="str">
        <f>IFERROR(Table142[[#This Row],[SALE PRICE PER ITEM]]*Table142[[#This Row],[TOTAL REMAINING STOCK QUANTITY]],"")</f>
        <v/>
      </c>
      <c r="AH207" s="60"/>
    </row>
    <row r="208" spans="2:34" ht="18.600000000000001" thickBot="1" x14ac:dyDescent="0.3">
      <c r="B208" s="34" t="s">
        <v>250</v>
      </c>
      <c r="C208" s="61"/>
      <c r="D208" s="86" t="str">
        <f>IF(Table142[[#This Row],[TOTAL BASE STOCK QUANTITY]] = "", "", IF(Table142[[#This Row],[TOTAL BASE STOCK QUANTITY]] &lt;1,"Out of Stock","Avaliable"))</f>
        <v/>
      </c>
      <c r="E208" s="62"/>
      <c r="F208" s="62"/>
      <c r="G208" s="61"/>
      <c r="H208" s="94"/>
      <c r="I208" s="101"/>
      <c r="J208" s="119"/>
      <c r="K20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8" s="72" t="str">
        <f>IFERROR(IF(NOT(ISBLANK(Table142[[#This Row],[BASE PRICE PER ITEM2]])), Table142[[#This Row],[BASE PRICE PER ITEM2]] + $M$2, ""), "")</f>
        <v/>
      </c>
      <c r="M208" s="114"/>
      <c r="N208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8" s="63"/>
      <c r="P208" s="63"/>
      <c r="Q208" s="63"/>
      <c r="R208" s="63"/>
      <c r="S208" s="63"/>
      <c r="T208" s="63"/>
      <c r="U208" s="63"/>
      <c r="V208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8" s="65" t="str">
        <f>IFERROR(Table142[[#This Row],[BASE PRICE PER ITEM2]]*Table142[[#This Row],[TOTAL BASE STOCK QUANTITY]],"")</f>
        <v/>
      </c>
      <c r="X208" s="65" t="str">
        <f>IFERROR(Table142[[#This Row],[LAST SALE PRICE PER ITEM]]*Table142[[#This Row],[TOTAL BASE STOCK QUANTITY]], "")</f>
        <v/>
      </c>
      <c r="Y208" s="64" t="str">
        <f>IF(O208="",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8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8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8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8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8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8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8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8" s="65" t="str">
        <f>IFERROR(Table142[[#This Row],[SALE PRICE PER ITEM]]*Table142[[#This Row],[TOTAL REMAINING STOCK QUANTITY]],"")</f>
        <v/>
      </c>
      <c r="AH208" s="60"/>
    </row>
    <row r="209" spans="2:34" ht="18.600000000000001" thickBot="1" x14ac:dyDescent="0.3">
      <c r="B209" s="34" t="s">
        <v>251</v>
      </c>
      <c r="C209" s="61"/>
      <c r="D209" s="86" t="str">
        <f>IF(Table142[[#This Row],[TOTAL BASE STOCK QUANTITY]] = "", "", IF(Table142[[#This Row],[TOTAL BASE STOCK QUANTITY]] &lt;1,"Out of Stock","Avaliable"))</f>
        <v/>
      </c>
      <c r="E209" s="62"/>
      <c r="F209" s="62"/>
      <c r="G209" s="61"/>
      <c r="H209" s="94"/>
      <c r="I209" s="101"/>
      <c r="J209" s="119"/>
      <c r="K20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09" s="72" t="str">
        <f>IFERROR(IF(NOT(ISBLANK(Table142[[#This Row],[BASE PRICE PER ITEM2]])), Table142[[#This Row],[BASE PRICE PER ITEM2]] + $M$2, ""), "")</f>
        <v/>
      </c>
      <c r="M209" s="114"/>
      <c r="N209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09" s="63"/>
      <c r="P209" s="63"/>
      <c r="Q209" s="63"/>
      <c r="R209" s="63"/>
      <c r="S209" s="63"/>
      <c r="T209" s="63"/>
      <c r="U209" s="63"/>
      <c r="V209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09" s="65" t="str">
        <f>IFERROR(Table142[[#This Row],[BASE PRICE PER ITEM2]]*Table142[[#This Row],[TOTAL BASE STOCK QUANTITY]],"")</f>
        <v/>
      </c>
      <c r="X209" s="65" t="str">
        <f>IFERROR(Table142[[#This Row],[LAST SALE PRICE PER ITEM]]*Table142[[#This Row],[TOTAL BASE STOCK QUANTITY]], "")</f>
        <v/>
      </c>
      <c r="Y209" s="64" t="str">
        <f>IF(O209="",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09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09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09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09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09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09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09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09" s="65" t="str">
        <f>IFERROR(Table142[[#This Row],[SALE PRICE PER ITEM]]*Table142[[#This Row],[TOTAL REMAINING STOCK QUANTITY]],"")</f>
        <v/>
      </c>
      <c r="AH209" s="60"/>
    </row>
    <row r="210" spans="2:34" ht="18.600000000000001" thickBot="1" x14ac:dyDescent="0.3">
      <c r="B210" s="34" t="s">
        <v>252</v>
      </c>
      <c r="C210" s="61"/>
      <c r="D210" s="86" t="str">
        <f>IF(Table142[[#This Row],[TOTAL BASE STOCK QUANTITY]] = "", "", IF(Table142[[#This Row],[TOTAL BASE STOCK QUANTITY]] &lt;1,"Out of Stock","Avaliable"))</f>
        <v/>
      </c>
      <c r="E210" s="62"/>
      <c r="F210" s="62"/>
      <c r="G210" s="61"/>
      <c r="H210" s="94"/>
      <c r="I210" s="101"/>
      <c r="J210" s="119"/>
      <c r="K21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0" s="72" t="str">
        <f>IFERROR(IF(NOT(ISBLANK(Table142[[#This Row],[BASE PRICE PER ITEM2]])), Table142[[#This Row],[BASE PRICE PER ITEM2]] + $M$2, ""), "")</f>
        <v/>
      </c>
      <c r="M210" s="114"/>
      <c r="N210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0" s="63"/>
      <c r="P210" s="63"/>
      <c r="Q210" s="63"/>
      <c r="R210" s="63"/>
      <c r="S210" s="63"/>
      <c r="T210" s="63"/>
      <c r="U210" s="63"/>
      <c r="V210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0" s="65" t="str">
        <f>IFERROR(Table142[[#This Row],[BASE PRICE PER ITEM2]]*Table142[[#This Row],[TOTAL BASE STOCK QUANTITY]],"")</f>
        <v/>
      </c>
      <c r="X210" s="65" t="str">
        <f>IFERROR(Table142[[#This Row],[LAST SALE PRICE PER ITEM]]*Table142[[#This Row],[TOTAL BASE STOCK QUANTITY]], "")</f>
        <v/>
      </c>
      <c r="Y210" s="64" t="str">
        <f>IF(O210="",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0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0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0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0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0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0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0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0" s="65" t="str">
        <f>IFERROR(Table142[[#This Row],[SALE PRICE PER ITEM]]*Table142[[#This Row],[TOTAL REMAINING STOCK QUANTITY]],"")</f>
        <v/>
      </c>
      <c r="AH210" s="60"/>
    </row>
    <row r="211" spans="2:34" ht="18.600000000000001" thickBot="1" x14ac:dyDescent="0.3">
      <c r="B211" s="34" t="s">
        <v>253</v>
      </c>
      <c r="C211" s="61"/>
      <c r="D211" s="86" t="str">
        <f>IF(Table142[[#This Row],[TOTAL BASE STOCK QUANTITY]] = "", "", IF(Table142[[#This Row],[TOTAL BASE STOCK QUANTITY]] &lt;1,"Out of Stock","Avaliable"))</f>
        <v/>
      </c>
      <c r="E211" s="62"/>
      <c r="F211" s="62"/>
      <c r="G211" s="61"/>
      <c r="H211" s="94"/>
      <c r="I211" s="101"/>
      <c r="J211" s="119"/>
      <c r="K21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1" s="72" t="str">
        <f>IFERROR(IF(NOT(ISBLANK(Table142[[#This Row],[BASE PRICE PER ITEM2]])), Table142[[#This Row],[BASE PRICE PER ITEM2]] + $M$2, ""), "")</f>
        <v/>
      </c>
      <c r="M211" s="114"/>
      <c r="N211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1" s="63"/>
      <c r="P211" s="63"/>
      <c r="Q211" s="63"/>
      <c r="R211" s="63"/>
      <c r="S211" s="63"/>
      <c r="T211" s="63"/>
      <c r="U211" s="63"/>
      <c r="V211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1" s="65" t="str">
        <f>IFERROR(Table142[[#This Row],[BASE PRICE PER ITEM2]]*Table142[[#This Row],[TOTAL BASE STOCK QUANTITY]],"")</f>
        <v/>
      </c>
      <c r="X211" s="65" t="str">
        <f>IFERROR(Table142[[#This Row],[LAST SALE PRICE PER ITEM]]*Table142[[#This Row],[TOTAL BASE STOCK QUANTITY]], "")</f>
        <v/>
      </c>
      <c r="Y211" s="64" t="str">
        <f>IF(O211="",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1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1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1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1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1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1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1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1" s="65" t="str">
        <f>IFERROR(Table142[[#This Row],[SALE PRICE PER ITEM]]*Table142[[#This Row],[TOTAL REMAINING STOCK QUANTITY]],"")</f>
        <v/>
      </c>
      <c r="AH211" s="60"/>
    </row>
    <row r="212" spans="2:34" ht="18.600000000000001" thickBot="1" x14ac:dyDescent="0.3">
      <c r="B212" s="34" t="s">
        <v>254</v>
      </c>
      <c r="C212" s="61"/>
      <c r="D212" s="86" t="str">
        <f>IF(Table142[[#This Row],[TOTAL BASE STOCK QUANTITY]] = "", "", IF(Table142[[#This Row],[TOTAL BASE STOCK QUANTITY]] &lt;1,"Out of Stock","Avaliable"))</f>
        <v/>
      </c>
      <c r="E212" s="62"/>
      <c r="F212" s="62"/>
      <c r="G212" s="61"/>
      <c r="H212" s="94"/>
      <c r="I212" s="101"/>
      <c r="J212" s="119"/>
      <c r="K21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2" s="72" t="str">
        <f>IFERROR(IF(NOT(ISBLANK(Table142[[#This Row],[BASE PRICE PER ITEM2]])), Table142[[#This Row],[BASE PRICE PER ITEM2]] + $M$2, ""), "")</f>
        <v/>
      </c>
      <c r="M212" s="114"/>
      <c r="N212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2" s="63"/>
      <c r="P212" s="63"/>
      <c r="Q212" s="63"/>
      <c r="R212" s="63"/>
      <c r="S212" s="63"/>
      <c r="T212" s="63"/>
      <c r="U212" s="63"/>
      <c r="V212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2" s="65" t="str">
        <f>IFERROR(Table142[[#This Row],[BASE PRICE PER ITEM2]]*Table142[[#This Row],[TOTAL BASE STOCK QUANTITY]],"")</f>
        <v/>
      </c>
      <c r="X212" s="65" t="str">
        <f>IFERROR(Table142[[#This Row],[LAST SALE PRICE PER ITEM]]*Table142[[#This Row],[TOTAL BASE STOCK QUANTITY]], "")</f>
        <v/>
      </c>
      <c r="Y212" s="64" t="str">
        <f>IF(O212="",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2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2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2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2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2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2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2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2" s="65" t="str">
        <f>IFERROR(Table142[[#This Row],[SALE PRICE PER ITEM]]*Table142[[#This Row],[TOTAL REMAINING STOCK QUANTITY]],"")</f>
        <v/>
      </c>
      <c r="AH212" s="60"/>
    </row>
    <row r="213" spans="2:34" ht="18.600000000000001" thickBot="1" x14ac:dyDescent="0.3">
      <c r="B213" s="34" t="s">
        <v>255</v>
      </c>
      <c r="C213" s="61"/>
      <c r="D213" s="86" t="str">
        <f>IF(Table142[[#This Row],[TOTAL BASE STOCK QUANTITY]] = "", "", IF(Table142[[#This Row],[TOTAL BASE STOCK QUANTITY]] &lt;1,"Out of Stock","Avaliable"))</f>
        <v/>
      </c>
      <c r="E213" s="62"/>
      <c r="F213" s="62"/>
      <c r="G213" s="61"/>
      <c r="H213" s="94"/>
      <c r="I213" s="101"/>
      <c r="J213" s="119"/>
      <c r="K21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3" s="72" t="str">
        <f>IFERROR(IF(NOT(ISBLANK(Table142[[#This Row],[BASE PRICE PER ITEM2]])), Table142[[#This Row],[BASE PRICE PER ITEM2]] + $M$2, ""), "")</f>
        <v/>
      </c>
      <c r="M213" s="114"/>
      <c r="N213" s="75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3" s="63"/>
      <c r="P213" s="63"/>
      <c r="Q213" s="63"/>
      <c r="R213" s="63"/>
      <c r="S213" s="63"/>
      <c r="T213" s="63"/>
      <c r="U213" s="63"/>
      <c r="V213" s="64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3" s="65" t="str">
        <f>IFERROR(Table142[[#This Row],[BASE PRICE PER ITEM2]]*Table142[[#This Row],[TOTAL BASE STOCK QUANTITY]],"")</f>
        <v/>
      </c>
      <c r="X213" s="65" t="str">
        <f>IFERROR(Table142[[#This Row],[LAST SALE PRICE PER ITEM]]*Table142[[#This Row],[TOTAL BASE STOCK QUANTITY]], "")</f>
        <v/>
      </c>
      <c r="Y213" s="64" t="str">
        <f>IF(O213="",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3" s="64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3" s="64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3" s="66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3" s="64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3" s="64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3" s="64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3" s="67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3" s="65" t="str">
        <f>IFERROR(Table142[[#This Row],[SALE PRICE PER ITEM]]*Table142[[#This Row],[TOTAL REMAINING STOCK QUANTITY]],"")</f>
        <v/>
      </c>
      <c r="AH213" s="60"/>
    </row>
    <row r="214" spans="2:34" ht="18.600000000000001" thickBot="1" x14ac:dyDescent="0.3">
      <c r="B214" s="34" t="s">
        <v>256</v>
      </c>
      <c r="C214" s="11"/>
      <c r="D214" s="87" t="str">
        <f>IF(Table142[[#This Row],[TOTAL BASE STOCK QUANTITY]] = "", "", IF(Table142[[#This Row],[TOTAL BASE STOCK QUANTITY]] &lt;1,"Out of Stock","Avaliable"))</f>
        <v/>
      </c>
      <c r="E214" s="24"/>
      <c r="F214" s="24"/>
      <c r="G214" s="11"/>
      <c r="H214" s="95"/>
      <c r="I214" s="102"/>
      <c r="J214" s="120"/>
      <c r="K21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4" s="72" t="str">
        <f>IFERROR(IF(NOT(ISBLANK(Table142[[#This Row],[BASE PRICE PER ITEM2]])), Table142[[#This Row],[BASE PRICE PER ITEM2]] + $M$2, ""), "")</f>
        <v/>
      </c>
      <c r="M214" s="115"/>
      <c r="N21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4" s="7"/>
      <c r="P214" s="7"/>
      <c r="Q214" s="7"/>
      <c r="R214" s="7"/>
      <c r="S214" s="7"/>
      <c r="T214" s="7"/>
      <c r="U214" s="7"/>
      <c r="V21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4" s="20" t="str">
        <f>IFERROR(Table142[[#This Row],[BASE PRICE PER ITEM2]]*Table142[[#This Row],[TOTAL BASE STOCK QUANTITY]],"")</f>
        <v/>
      </c>
      <c r="X214" s="20" t="str">
        <f>IFERROR(Table142[[#This Row],[LAST SALE PRICE PER ITEM]]*Table142[[#This Row],[TOTAL BASE STOCK QUANTITY]], "")</f>
        <v/>
      </c>
      <c r="Y214" s="6" t="str">
        <f>IF(O214="",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4" s="22" t="str">
        <f>IFERROR(Table142[[#This Row],[SALE PRICE PER ITEM]]*Table142[[#This Row],[TOTAL REMAINING STOCK QUANTITY]],"")</f>
        <v/>
      </c>
      <c r="AH214" s="27"/>
    </row>
    <row r="215" spans="2:34" ht="18.600000000000001" thickBot="1" x14ac:dyDescent="0.3">
      <c r="B215" s="34" t="s">
        <v>257</v>
      </c>
      <c r="C215" s="11"/>
      <c r="D215" s="87" t="str">
        <f>IF(Table142[[#This Row],[TOTAL BASE STOCK QUANTITY]] = "", "", IF(Table142[[#This Row],[TOTAL BASE STOCK QUANTITY]] &lt;1,"Out of Stock","Avaliable"))</f>
        <v/>
      </c>
      <c r="E215" s="24"/>
      <c r="F215" s="24"/>
      <c r="G215" s="11"/>
      <c r="H215" s="95"/>
      <c r="I215" s="102"/>
      <c r="J215" s="120"/>
      <c r="K21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5" s="72" t="str">
        <f>IFERROR(IF(NOT(ISBLANK(Table142[[#This Row],[BASE PRICE PER ITEM2]])), Table142[[#This Row],[BASE PRICE PER ITEM2]] + $M$2, ""), "")</f>
        <v/>
      </c>
      <c r="M215" s="115"/>
      <c r="N21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5" s="7"/>
      <c r="P215" s="7"/>
      <c r="Q215" s="7"/>
      <c r="R215" s="7"/>
      <c r="S215" s="7"/>
      <c r="T215" s="7"/>
      <c r="U215" s="7"/>
      <c r="V21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5" s="20" t="str">
        <f>IFERROR(Table142[[#This Row],[BASE PRICE PER ITEM2]]*Table142[[#This Row],[TOTAL BASE STOCK QUANTITY]],"")</f>
        <v/>
      </c>
      <c r="X215" s="20" t="str">
        <f>IFERROR(Table142[[#This Row],[LAST SALE PRICE PER ITEM]]*Table142[[#This Row],[TOTAL BASE STOCK QUANTITY]], "")</f>
        <v/>
      </c>
      <c r="Y215" s="6" t="str">
        <f>IF(O215="",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5" s="22" t="str">
        <f>IFERROR(Table142[[#This Row],[SALE PRICE PER ITEM]]*Table142[[#This Row],[TOTAL REMAINING STOCK QUANTITY]],"")</f>
        <v/>
      </c>
      <c r="AH215" s="27"/>
    </row>
    <row r="216" spans="2:34" ht="18.600000000000001" thickBot="1" x14ac:dyDescent="0.3">
      <c r="B216" s="34" t="s">
        <v>258</v>
      </c>
      <c r="C216" s="11"/>
      <c r="D216" s="87" t="str">
        <f>IF(Table142[[#This Row],[TOTAL BASE STOCK QUANTITY]] = "", "", IF(Table142[[#This Row],[TOTAL BASE STOCK QUANTITY]] &lt;1,"Out of Stock","Avaliable"))</f>
        <v/>
      </c>
      <c r="E216" s="24"/>
      <c r="F216" s="24"/>
      <c r="G216" s="11"/>
      <c r="H216" s="95"/>
      <c r="I216" s="102"/>
      <c r="J216" s="120"/>
      <c r="K21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6" s="72" t="str">
        <f>IFERROR(IF(NOT(ISBLANK(Table142[[#This Row],[BASE PRICE PER ITEM2]])), Table142[[#This Row],[BASE PRICE PER ITEM2]] + $M$2, ""), "")</f>
        <v/>
      </c>
      <c r="M216" s="115"/>
      <c r="N21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6" s="7"/>
      <c r="P216" s="7"/>
      <c r="Q216" s="7"/>
      <c r="R216" s="7"/>
      <c r="S216" s="7"/>
      <c r="T216" s="7"/>
      <c r="U216" s="7"/>
      <c r="V21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6" s="20" t="str">
        <f>IFERROR(Table142[[#This Row],[BASE PRICE PER ITEM2]]*Table142[[#This Row],[TOTAL BASE STOCK QUANTITY]],"")</f>
        <v/>
      </c>
      <c r="X216" s="20" t="str">
        <f>IFERROR(Table142[[#This Row],[LAST SALE PRICE PER ITEM]]*Table142[[#This Row],[TOTAL BASE STOCK QUANTITY]], "")</f>
        <v/>
      </c>
      <c r="Y216" s="6" t="str">
        <f>IF(O216="",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6" s="22" t="str">
        <f>IFERROR(Table142[[#This Row],[SALE PRICE PER ITEM]]*Table142[[#This Row],[TOTAL REMAINING STOCK QUANTITY]],"")</f>
        <v/>
      </c>
      <c r="AH216" s="27"/>
    </row>
    <row r="217" spans="2:34" ht="18.600000000000001" thickBot="1" x14ac:dyDescent="0.3">
      <c r="B217" s="34" t="s">
        <v>259</v>
      </c>
      <c r="C217" s="11"/>
      <c r="D217" s="87" t="str">
        <f>IF(Table142[[#This Row],[TOTAL BASE STOCK QUANTITY]] = "", "", IF(Table142[[#This Row],[TOTAL BASE STOCK QUANTITY]] &lt;1,"Out of Stock","Avaliable"))</f>
        <v/>
      </c>
      <c r="E217" s="24"/>
      <c r="F217" s="24"/>
      <c r="G217" s="11"/>
      <c r="H217" s="95"/>
      <c r="I217" s="102"/>
      <c r="J217" s="120"/>
      <c r="K21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7" s="72" t="str">
        <f>IFERROR(IF(NOT(ISBLANK(Table142[[#This Row],[BASE PRICE PER ITEM2]])), Table142[[#This Row],[BASE PRICE PER ITEM2]] + $M$2, ""), "")</f>
        <v/>
      </c>
      <c r="M217" s="115"/>
      <c r="N21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7" s="7"/>
      <c r="P217" s="7"/>
      <c r="Q217" s="7"/>
      <c r="R217" s="7"/>
      <c r="S217" s="7"/>
      <c r="T217" s="7"/>
      <c r="U217" s="7"/>
      <c r="V21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7" s="20" t="str">
        <f>IFERROR(Table142[[#This Row],[BASE PRICE PER ITEM2]]*Table142[[#This Row],[TOTAL BASE STOCK QUANTITY]],"")</f>
        <v/>
      </c>
      <c r="X217" s="20" t="str">
        <f>IFERROR(Table142[[#This Row],[LAST SALE PRICE PER ITEM]]*Table142[[#This Row],[TOTAL BASE STOCK QUANTITY]], "")</f>
        <v/>
      </c>
      <c r="Y217" s="6" t="str">
        <f>IF(O217="",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7" s="22" t="str">
        <f>IFERROR(Table142[[#This Row],[SALE PRICE PER ITEM]]*Table142[[#This Row],[TOTAL REMAINING STOCK QUANTITY]],"")</f>
        <v/>
      </c>
      <c r="AH217" s="27"/>
    </row>
    <row r="218" spans="2:34" ht="18.600000000000001" thickBot="1" x14ac:dyDescent="0.3">
      <c r="B218" s="34" t="s">
        <v>260</v>
      </c>
      <c r="C218" s="11"/>
      <c r="D218" s="87" t="str">
        <f>IF(Table142[[#This Row],[TOTAL BASE STOCK QUANTITY]] = "", "", IF(Table142[[#This Row],[TOTAL BASE STOCK QUANTITY]] &lt;1,"Out of Stock","Avaliable"))</f>
        <v/>
      </c>
      <c r="E218" s="24"/>
      <c r="F218" s="24"/>
      <c r="G218" s="11"/>
      <c r="H218" s="95"/>
      <c r="I218" s="102"/>
      <c r="J218" s="120"/>
      <c r="K21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8" s="72" t="str">
        <f>IFERROR(IF(NOT(ISBLANK(Table142[[#This Row],[BASE PRICE PER ITEM2]])), Table142[[#This Row],[BASE PRICE PER ITEM2]] + $M$2, ""), "")</f>
        <v/>
      </c>
      <c r="M218" s="115"/>
      <c r="N21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8" s="7"/>
      <c r="P218" s="7"/>
      <c r="Q218" s="7"/>
      <c r="R218" s="7"/>
      <c r="S218" s="7"/>
      <c r="T218" s="7"/>
      <c r="U218" s="7"/>
      <c r="V21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8" s="20" t="str">
        <f>IFERROR(Table142[[#This Row],[BASE PRICE PER ITEM2]]*Table142[[#This Row],[TOTAL BASE STOCK QUANTITY]],"")</f>
        <v/>
      </c>
      <c r="X218" s="20" t="str">
        <f>IFERROR(Table142[[#This Row],[LAST SALE PRICE PER ITEM]]*Table142[[#This Row],[TOTAL BASE STOCK QUANTITY]], "")</f>
        <v/>
      </c>
      <c r="Y218" s="6" t="str">
        <f>IF(O218="",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8" s="22" t="str">
        <f>IFERROR(Table142[[#This Row],[SALE PRICE PER ITEM]]*Table142[[#This Row],[TOTAL REMAINING STOCK QUANTITY]],"")</f>
        <v/>
      </c>
      <c r="AH218" s="27"/>
    </row>
    <row r="219" spans="2:34" ht="18.600000000000001" thickBot="1" x14ac:dyDescent="0.3">
      <c r="B219" s="34" t="s">
        <v>261</v>
      </c>
      <c r="C219" s="11"/>
      <c r="D219" s="87" t="str">
        <f>IF(Table142[[#This Row],[TOTAL BASE STOCK QUANTITY]] = "", "", IF(Table142[[#This Row],[TOTAL BASE STOCK QUANTITY]] &lt;1,"Out of Stock","Avaliable"))</f>
        <v/>
      </c>
      <c r="E219" s="24"/>
      <c r="F219" s="24"/>
      <c r="G219" s="11"/>
      <c r="H219" s="95"/>
      <c r="I219" s="102"/>
      <c r="J219" s="120"/>
      <c r="K21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19" s="72" t="str">
        <f>IFERROR(IF(NOT(ISBLANK(Table142[[#This Row],[BASE PRICE PER ITEM2]])), Table142[[#This Row],[BASE PRICE PER ITEM2]] + $M$2, ""), "")</f>
        <v/>
      </c>
      <c r="M219" s="115"/>
      <c r="N21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19" s="7"/>
      <c r="P219" s="7"/>
      <c r="Q219" s="7"/>
      <c r="R219" s="7"/>
      <c r="S219" s="7"/>
      <c r="T219" s="7"/>
      <c r="U219" s="7"/>
      <c r="V21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19" s="20" t="str">
        <f>IFERROR(Table142[[#This Row],[BASE PRICE PER ITEM2]]*Table142[[#This Row],[TOTAL BASE STOCK QUANTITY]],"")</f>
        <v/>
      </c>
      <c r="X219" s="20" t="str">
        <f>IFERROR(Table142[[#This Row],[LAST SALE PRICE PER ITEM]]*Table142[[#This Row],[TOTAL BASE STOCK QUANTITY]], "")</f>
        <v/>
      </c>
      <c r="Y219" s="6" t="str">
        <f>IF(O219="",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1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1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1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1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1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1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1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19" s="22" t="str">
        <f>IFERROR(Table142[[#This Row],[SALE PRICE PER ITEM]]*Table142[[#This Row],[TOTAL REMAINING STOCK QUANTITY]],"")</f>
        <v/>
      </c>
      <c r="AH219" s="27"/>
    </row>
    <row r="220" spans="2:34" ht="18.600000000000001" thickBot="1" x14ac:dyDescent="0.3">
      <c r="B220" s="34" t="s">
        <v>262</v>
      </c>
      <c r="C220" s="11"/>
      <c r="D220" s="87" t="str">
        <f>IF(Table142[[#This Row],[TOTAL BASE STOCK QUANTITY]] = "", "", IF(Table142[[#This Row],[TOTAL BASE STOCK QUANTITY]] &lt;1,"Out of Stock","Avaliable"))</f>
        <v/>
      </c>
      <c r="E220" s="24"/>
      <c r="F220" s="24"/>
      <c r="G220" s="11"/>
      <c r="H220" s="95"/>
      <c r="I220" s="102"/>
      <c r="J220" s="120"/>
      <c r="K22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0" s="72" t="str">
        <f>IFERROR(IF(NOT(ISBLANK(Table142[[#This Row],[BASE PRICE PER ITEM2]])), Table142[[#This Row],[BASE PRICE PER ITEM2]] + $M$2, ""), "")</f>
        <v/>
      </c>
      <c r="M220" s="115"/>
      <c r="N22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0" s="7"/>
      <c r="P220" s="7"/>
      <c r="Q220" s="7"/>
      <c r="R220" s="7"/>
      <c r="S220" s="7"/>
      <c r="T220" s="7"/>
      <c r="U220" s="7"/>
      <c r="V22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0" s="20" t="str">
        <f>IFERROR(Table142[[#This Row],[BASE PRICE PER ITEM2]]*Table142[[#This Row],[TOTAL BASE STOCK QUANTITY]],"")</f>
        <v/>
      </c>
      <c r="X220" s="20" t="str">
        <f>IFERROR(Table142[[#This Row],[LAST SALE PRICE PER ITEM]]*Table142[[#This Row],[TOTAL BASE STOCK QUANTITY]], "")</f>
        <v/>
      </c>
      <c r="Y220" s="6" t="str">
        <f>IF(O220="",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0" s="22" t="str">
        <f>IFERROR(Table142[[#This Row],[SALE PRICE PER ITEM]]*Table142[[#This Row],[TOTAL REMAINING STOCK QUANTITY]],"")</f>
        <v/>
      </c>
      <c r="AH220" s="27"/>
    </row>
    <row r="221" spans="2:34" ht="18.600000000000001" thickBot="1" x14ac:dyDescent="0.3">
      <c r="B221" s="34" t="s">
        <v>263</v>
      </c>
      <c r="C221" s="11"/>
      <c r="D221" s="87" t="str">
        <f>IF(Table142[[#This Row],[TOTAL BASE STOCK QUANTITY]] = "", "", IF(Table142[[#This Row],[TOTAL BASE STOCK QUANTITY]] &lt;1,"Out of Stock","Avaliable"))</f>
        <v/>
      </c>
      <c r="E221" s="24"/>
      <c r="F221" s="24"/>
      <c r="G221" s="11"/>
      <c r="H221" s="95"/>
      <c r="I221" s="102"/>
      <c r="J221" s="120"/>
      <c r="K22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1" s="72" t="str">
        <f>IFERROR(IF(NOT(ISBLANK(Table142[[#This Row],[BASE PRICE PER ITEM2]])), Table142[[#This Row],[BASE PRICE PER ITEM2]] + $M$2, ""), "")</f>
        <v/>
      </c>
      <c r="M221" s="115"/>
      <c r="N22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1" s="7"/>
      <c r="P221" s="7"/>
      <c r="Q221" s="7"/>
      <c r="R221" s="7"/>
      <c r="S221" s="7"/>
      <c r="T221" s="7"/>
      <c r="U221" s="7"/>
      <c r="V22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1" s="20" t="str">
        <f>IFERROR(Table142[[#This Row],[BASE PRICE PER ITEM2]]*Table142[[#This Row],[TOTAL BASE STOCK QUANTITY]],"")</f>
        <v/>
      </c>
      <c r="X221" s="20" t="str">
        <f>IFERROR(Table142[[#This Row],[LAST SALE PRICE PER ITEM]]*Table142[[#This Row],[TOTAL BASE STOCK QUANTITY]], "")</f>
        <v/>
      </c>
      <c r="Y221" s="6" t="str">
        <f>IF(O221="",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1" s="22" t="str">
        <f>IFERROR(Table142[[#This Row],[SALE PRICE PER ITEM]]*Table142[[#This Row],[TOTAL REMAINING STOCK QUANTITY]],"")</f>
        <v/>
      </c>
      <c r="AH221" s="27"/>
    </row>
    <row r="222" spans="2:34" ht="18.600000000000001" thickBot="1" x14ac:dyDescent="0.3">
      <c r="B222" s="34" t="s">
        <v>264</v>
      </c>
      <c r="C222" s="11"/>
      <c r="D222" s="87" t="str">
        <f>IF(Table142[[#This Row],[TOTAL BASE STOCK QUANTITY]] = "", "", IF(Table142[[#This Row],[TOTAL BASE STOCK QUANTITY]] &lt;1,"Out of Stock","Avaliable"))</f>
        <v/>
      </c>
      <c r="E222" s="24"/>
      <c r="F222" s="24"/>
      <c r="G222" s="11"/>
      <c r="H222" s="95"/>
      <c r="I222" s="102"/>
      <c r="J222" s="120"/>
      <c r="K22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2" s="72" t="str">
        <f>IFERROR(IF(NOT(ISBLANK(Table142[[#This Row],[BASE PRICE PER ITEM2]])), Table142[[#This Row],[BASE PRICE PER ITEM2]] + $M$2, ""), "")</f>
        <v/>
      </c>
      <c r="M222" s="115"/>
      <c r="N22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2" s="7"/>
      <c r="P222" s="7"/>
      <c r="Q222" s="7"/>
      <c r="R222" s="7"/>
      <c r="S222" s="7"/>
      <c r="T222" s="7"/>
      <c r="U222" s="7"/>
      <c r="V22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2" s="20" t="str">
        <f>IFERROR(Table142[[#This Row],[BASE PRICE PER ITEM2]]*Table142[[#This Row],[TOTAL BASE STOCK QUANTITY]],"")</f>
        <v/>
      </c>
      <c r="X222" s="20" t="str">
        <f>IFERROR(Table142[[#This Row],[LAST SALE PRICE PER ITEM]]*Table142[[#This Row],[TOTAL BASE STOCK QUANTITY]], "")</f>
        <v/>
      </c>
      <c r="Y222" s="6" t="str">
        <f>IF(O222="",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2" s="22" t="str">
        <f>IFERROR(Table142[[#This Row],[SALE PRICE PER ITEM]]*Table142[[#This Row],[TOTAL REMAINING STOCK QUANTITY]],"")</f>
        <v/>
      </c>
      <c r="AH222" s="27"/>
    </row>
    <row r="223" spans="2:34" ht="18.600000000000001" thickBot="1" x14ac:dyDescent="0.3">
      <c r="B223" s="34" t="s">
        <v>265</v>
      </c>
      <c r="C223" s="11"/>
      <c r="D223" s="87" t="str">
        <f>IF(Table142[[#This Row],[TOTAL BASE STOCK QUANTITY]] = "", "", IF(Table142[[#This Row],[TOTAL BASE STOCK QUANTITY]] &lt;1,"Out of Stock","Avaliable"))</f>
        <v/>
      </c>
      <c r="E223" s="24"/>
      <c r="F223" s="24"/>
      <c r="G223" s="11"/>
      <c r="H223" s="95"/>
      <c r="I223" s="102"/>
      <c r="J223" s="120"/>
      <c r="K22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3" s="72" t="str">
        <f>IFERROR(IF(NOT(ISBLANK(Table142[[#This Row],[BASE PRICE PER ITEM2]])), Table142[[#This Row],[BASE PRICE PER ITEM2]] + $M$2, ""), "")</f>
        <v/>
      </c>
      <c r="M223" s="115"/>
      <c r="N22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3" s="7"/>
      <c r="P223" s="7"/>
      <c r="Q223" s="7"/>
      <c r="R223" s="7"/>
      <c r="S223" s="7"/>
      <c r="T223" s="7"/>
      <c r="U223" s="7"/>
      <c r="V22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3" s="20" t="str">
        <f>IFERROR(Table142[[#This Row],[BASE PRICE PER ITEM2]]*Table142[[#This Row],[TOTAL BASE STOCK QUANTITY]],"")</f>
        <v/>
      </c>
      <c r="X223" s="20" t="str">
        <f>IFERROR(Table142[[#This Row],[LAST SALE PRICE PER ITEM]]*Table142[[#This Row],[TOTAL BASE STOCK QUANTITY]], "")</f>
        <v/>
      </c>
      <c r="Y223" s="6" t="str">
        <f>IF(O223="",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3" s="22" t="str">
        <f>IFERROR(Table142[[#This Row],[SALE PRICE PER ITEM]]*Table142[[#This Row],[TOTAL REMAINING STOCK QUANTITY]],"")</f>
        <v/>
      </c>
      <c r="AH223" s="27"/>
    </row>
    <row r="224" spans="2:34" ht="18.600000000000001" thickBot="1" x14ac:dyDescent="0.3">
      <c r="B224" s="34" t="s">
        <v>266</v>
      </c>
      <c r="C224" s="11"/>
      <c r="D224" s="87" t="str">
        <f>IF(Table142[[#This Row],[TOTAL BASE STOCK QUANTITY]] = "", "", IF(Table142[[#This Row],[TOTAL BASE STOCK QUANTITY]] &lt;1,"Out of Stock","Avaliable"))</f>
        <v/>
      </c>
      <c r="E224" s="24"/>
      <c r="F224" s="24"/>
      <c r="G224" s="11"/>
      <c r="H224" s="95"/>
      <c r="I224" s="102"/>
      <c r="J224" s="120"/>
      <c r="K22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4" s="72" t="str">
        <f>IFERROR(IF(NOT(ISBLANK(Table142[[#This Row],[BASE PRICE PER ITEM2]])), Table142[[#This Row],[BASE PRICE PER ITEM2]] + $M$2, ""), "")</f>
        <v/>
      </c>
      <c r="M224" s="115"/>
      <c r="N22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4" s="7"/>
      <c r="P224" s="7"/>
      <c r="Q224" s="7"/>
      <c r="R224" s="7"/>
      <c r="S224" s="7"/>
      <c r="T224" s="7"/>
      <c r="U224" s="7"/>
      <c r="V22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4" s="20" t="str">
        <f>IFERROR(Table142[[#This Row],[BASE PRICE PER ITEM2]]*Table142[[#This Row],[TOTAL BASE STOCK QUANTITY]],"")</f>
        <v/>
      </c>
      <c r="X224" s="20" t="str">
        <f>IFERROR(Table142[[#This Row],[LAST SALE PRICE PER ITEM]]*Table142[[#This Row],[TOTAL BASE STOCK QUANTITY]], "")</f>
        <v/>
      </c>
      <c r="Y224" s="6" t="str">
        <f>IF(O224="",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4" s="22" t="str">
        <f>IFERROR(Table142[[#This Row],[SALE PRICE PER ITEM]]*Table142[[#This Row],[TOTAL REMAINING STOCK QUANTITY]],"")</f>
        <v/>
      </c>
      <c r="AH224" s="27"/>
    </row>
    <row r="225" spans="2:34" ht="18.600000000000001" thickBot="1" x14ac:dyDescent="0.3">
      <c r="B225" s="34" t="s">
        <v>267</v>
      </c>
      <c r="C225" s="11"/>
      <c r="D225" s="87" t="str">
        <f>IF(Table142[[#This Row],[TOTAL BASE STOCK QUANTITY]] = "", "", IF(Table142[[#This Row],[TOTAL BASE STOCK QUANTITY]] &lt;1,"Out of Stock","Avaliable"))</f>
        <v/>
      </c>
      <c r="E225" s="24"/>
      <c r="F225" s="24"/>
      <c r="G225" s="11"/>
      <c r="H225" s="95"/>
      <c r="I225" s="102"/>
      <c r="J225" s="120"/>
      <c r="K22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5" s="72" t="str">
        <f>IFERROR(IF(NOT(ISBLANK(Table142[[#This Row],[BASE PRICE PER ITEM2]])), Table142[[#This Row],[BASE PRICE PER ITEM2]] + $M$2, ""), "")</f>
        <v/>
      </c>
      <c r="M225" s="115"/>
      <c r="N22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5" s="7"/>
      <c r="P225" s="7"/>
      <c r="Q225" s="7"/>
      <c r="R225" s="7"/>
      <c r="S225" s="7"/>
      <c r="T225" s="7"/>
      <c r="U225" s="7"/>
      <c r="V22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5" s="20" t="str">
        <f>IFERROR(Table142[[#This Row],[BASE PRICE PER ITEM2]]*Table142[[#This Row],[TOTAL BASE STOCK QUANTITY]],"")</f>
        <v/>
      </c>
      <c r="X225" s="20" t="str">
        <f>IFERROR(Table142[[#This Row],[LAST SALE PRICE PER ITEM]]*Table142[[#This Row],[TOTAL BASE STOCK QUANTITY]], "")</f>
        <v/>
      </c>
      <c r="Y225" s="6" t="str">
        <f>IF(O225="",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5" s="22" t="str">
        <f>IFERROR(Table142[[#This Row],[SALE PRICE PER ITEM]]*Table142[[#This Row],[TOTAL REMAINING STOCK QUANTITY]],"")</f>
        <v/>
      </c>
      <c r="AH225" s="27"/>
    </row>
    <row r="226" spans="2:34" ht="18.600000000000001" thickBot="1" x14ac:dyDescent="0.3">
      <c r="B226" s="34" t="s">
        <v>268</v>
      </c>
      <c r="C226" s="11"/>
      <c r="D226" s="87" t="str">
        <f>IF(Table142[[#This Row],[TOTAL BASE STOCK QUANTITY]] = "", "", IF(Table142[[#This Row],[TOTAL BASE STOCK QUANTITY]] &lt;1,"Out of Stock","Avaliable"))</f>
        <v/>
      </c>
      <c r="E226" s="24"/>
      <c r="F226" s="24"/>
      <c r="G226" s="11"/>
      <c r="H226" s="95"/>
      <c r="I226" s="102"/>
      <c r="J226" s="120"/>
      <c r="K22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6" s="72" t="str">
        <f>IFERROR(IF(NOT(ISBLANK(Table142[[#This Row],[BASE PRICE PER ITEM2]])), Table142[[#This Row],[BASE PRICE PER ITEM2]] + $M$2, ""), "")</f>
        <v/>
      </c>
      <c r="M226" s="115"/>
      <c r="N22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6" s="7"/>
      <c r="P226" s="7"/>
      <c r="Q226" s="7"/>
      <c r="R226" s="7"/>
      <c r="S226" s="7"/>
      <c r="T226" s="7"/>
      <c r="U226" s="7"/>
      <c r="V22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6" s="20" t="str">
        <f>IFERROR(Table142[[#This Row],[BASE PRICE PER ITEM2]]*Table142[[#This Row],[TOTAL BASE STOCK QUANTITY]],"")</f>
        <v/>
      </c>
      <c r="X226" s="20" t="str">
        <f>IFERROR(Table142[[#This Row],[LAST SALE PRICE PER ITEM]]*Table142[[#This Row],[TOTAL BASE STOCK QUANTITY]], "")</f>
        <v/>
      </c>
      <c r="Y226" s="6" t="str">
        <f>IF(O226="",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6" s="22" t="str">
        <f>IFERROR(Table142[[#This Row],[SALE PRICE PER ITEM]]*Table142[[#This Row],[TOTAL REMAINING STOCK QUANTITY]],"")</f>
        <v/>
      </c>
      <c r="AH226" s="27"/>
    </row>
    <row r="227" spans="2:34" ht="18.600000000000001" thickBot="1" x14ac:dyDescent="0.3">
      <c r="B227" s="34" t="s">
        <v>269</v>
      </c>
      <c r="C227" s="11"/>
      <c r="D227" s="87" t="str">
        <f>IF(Table142[[#This Row],[TOTAL BASE STOCK QUANTITY]] = "", "", IF(Table142[[#This Row],[TOTAL BASE STOCK QUANTITY]] &lt;1,"Out of Stock","Avaliable"))</f>
        <v/>
      </c>
      <c r="E227" s="24"/>
      <c r="F227" s="24"/>
      <c r="G227" s="11"/>
      <c r="H227" s="95"/>
      <c r="I227" s="102"/>
      <c r="J227" s="120"/>
      <c r="K22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7" s="72" t="str">
        <f>IFERROR(IF(NOT(ISBLANK(Table142[[#This Row],[BASE PRICE PER ITEM2]])), Table142[[#This Row],[BASE PRICE PER ITEM2]] + $M$2, ""), "")</f>
        <v/>
      </c>
      <c r="M227" s="115"/>
      <c r="N22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7" s="7"/>
      <c r="P227" s="7"/>
      <c r="Q227" s="7"/>
      <c r="R227" s="7"/>
      <c r="S227" s="7"/>
      <c r="T227" s="7"/>
      <c r="U227" s="7"/>
      <c r="V22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7" s="20" t="str">
        <f>IFERROR(Table142[[#This Row],[BASE PRICE PER ITEM2]]*Table142[[#This Row],[TOTAL BASE STOCK QUANTITY]],"")</f>
        <v/>
      </c>
      <c r="X227" s="20" t="str">
        <f>IFERROR(Table142[[#This Row],[LAST SALE PRICE PER ITEM]]*Table142[[#This Row],[TOTAL BASE STOCK QUANTITY]], "")</f>
        <v/>
      </c>
      <c r="Y227" s="6" t="str">
        <f>IF(O227="",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7" s="22" t="str">
        <f>IFERROR(Table142[[#This Row],[SALE PRICE PER ITEM]]*Table142[[#This Row],[TOTAL REMAINING STOCK QUANTITY]],"")</f>
        <v/>
      </c>
      <c r="AH227" s="27"/>
    </row>
    <row r="228" spans="2:34" ht="18.600000000000001" thickBot="1" x14ac:dyDescent="0.3">
      <c r="B228" s="34" t="s">
        <v>270</v>
      </c>
      <c r="C228" s="11"/>
      <c r="D228" s="87" t="str">
        <f>IF(Table142[[#This Row],[TOTAL BASE STOCK QUANTITY]] = "", "", IF(Table142[[#This Row],[TOTAL BASE STOCK QUANTITY]] &lt;1,"Out of Stock","Avaliable"))</f>
        <v/>
      </c>
      <c r="E228" s="24"/>
      <c r="F228" s="24"/>
      <c r="G228" s="11"/>
      <c r="H228" s="95"/>
      <c r="I228" s="102"/>
      <c r="J228" s="120"/>
      <c r="K22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8" s="72" t="str">
        <f>IFERROR(IF(NOT(ISBLANK(Table142[[#This Row],[BASE PRICE PER ITEM2]])), Table142[[#This Row],[BASE PRICE PER ITEM2]] + $M$2, ""), "")</f>
        <v/>
      </c>
      <c r="M228" s="115"/>
      <c r="N22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8" s="7"/>
      <c r="P228" s="7"/>
      <c r="Q228" s="7"/>
      <c r="R228" s="7"/>
      <c r="S228" s="7"/>
      <c r="T228" s="7"/>
      <c r="U228" s="7"/>
      <c r="V22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8" s="20" t="str">
        <f>IFERROR(Table142[[#This Row],[BASE PRICE PER ITEM2]]*Table142[[#This Row],[TOTAL BASE STOCK QUANTITY]],"")</f>
        <v/>
      </c>
      <c r="X228" s="20" t="str">
        <f>IFERROR(Table142[[#This Row],[LAST SALE PRICE PER ITEM]]*Table142[[#This Row],[TOTAL BASE STOCK QUANTITY]], "")</f>
        <v/>
      </c>
      <c r="Y228" s="6" t="str">
        <f>IF(O228="",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8" s="22" t="str">
        <f>IFERROR(Table142[[#This Row],[SALE PRICE PER ITEM]]*Table142[[#This Row],[TOTAL REMAINING STOCK QUANTITY]],"")</f>
        <v/>
      </c>
      <c r="AH228" s="27"/>
    </row>
    <row r="229" spans="2:34" ht="18.600000000000001" thickBot="1" x14ac:dyDescent="0.3">
      <c r="B229" s="34" t="s">
        <v>271</v>
      </c>
      <c r="C229" s="11"/>
      <c r="D229" s="87" t="str">
        <f>IF(Table142[[#This Row],[TOTAL BASE STOCK QUANTITY]] = "", "", IF(Table142[[#This Row],[TOTAL BASE STOCK QUANTITY]] &lt;1,"Out of Stock","Avaliable"))</f>
        <v/>
      </c>
      <c r="E229" s="24"/>
      <c r="F229" s="24"/>
      <c r="G229" s="11"/>
      <c r="H229" s="95"/>
      <c r="I229" s="102"/>
      <c r="J229" s="120"/>
      <c r="K22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29" s="72" t="str">
        <f>IFERROR(IF(NOT(ISBLANK(Table142[[#This Row],[BASE PRICE PER ITEM2]])), Table142[[#This Row],[BASE PRICE PER ITEM2]] + $M$2, ""), "")</f>
        <v/>
      </c>
      <c r="M229" s="115"/>
      <c r="N22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29" s="7"/>
      <c r="P229" s="7"/>
      <c r="Q229" s="7"/>
      <c r="R229" s="7"/>
      <c r="S229" s="7"/>
      <c r="T229" s="7"/>
      <c r="U229" s="7"/>
      <c r="V22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29" s="20" t="str">
        <f>IFERROR(Table142[[#This Row],[BASE PRICE PER ITEM2]]*Table142[[#This Row],[TOTAL BASE STOCK QUANTITY]],"")</f>
        <v/>
      </c>
      <c r="X229" s="20" t="str">
        <f>IFERROR(Table142[[#This Row],[LAST SALE PRICE PER ITEM]]*Table142[[#This Row],[TOTAL BASE STOCK QUANTITY]], "")</f>
        <v/>
      </c>
      <c r="Y229" s="6" t="str">
        <f>IF(O229="",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2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2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2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2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2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2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2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29" s="22" t="str">
        <f>IFERROR(Table142[[#This Row],[SALE PRICE PER ITEM]]*Table142[[#This Row],[TOTAL REMAINING STOCK QUANTITY]],"")</f>
        <v/>
      </c>
      <c r="AH229" s="27"/>
    </row>
    <row r="230" spans="2:34" ht="18.600000000000001" thickBot="1" x14ac:dyDescent="0.3">
      <c r="B230" s="34" t="s">
        <v>272</v>
      </c>
      <c r="C230" s="11"/>
      <c r="D230" s="87" t="str">
        <f>IF(Table142[[#This Row],[TOTAL BASE STOCK QUANTITY]] = "", "", IF(Table142[[#This Row],[TOTAL BASE STOCK QUANTITY]] &lt;1,"Out of Stock","Avaliable"))</f>
        <v/>
      </c>
      <c r="E230" s="24"/>
      <c r="F230" s="24"/>
      <c r="G230" s="11"/>
      <c r="H230" s="95"/>
      <c r="I230" s="102"/>
      <c r="J230" s="120"/>
      <c r="K23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0" s="72" t="str">
        <f>IFERROR(IF(NOT(ISBLANK(Table142[[#This Row],[BASE PRICE PER ITEM2]])), Table142[[#This Row],[BASE PRICE PER ITEM2]] + $M$2, ""), "")</f>
        <v/>
      </c>
      <c r="M230" s="115"/>
      <c r="N23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0" s="7"/>
      <c r="P230" s="7"/>
      <c r="Q230" s="7"/>
      <c r="R230" s="7"/>
      <c r="S230" s="7"/>
      <c r="T230" s="7"/>
      <c r="U230" s="7"/>
      <c r="V23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0" s="20" t="str">
        <f>IFERROR(Table142[[#This Row],[BASE PRICE PER ITEM2]]*Table142[[#This Row],[TOTAL BASE STOCK QUANTITY]],"")</f>
        <v/>
      </c>
      <c r="X230" s="20" t="str">
        <f>IFERROR(Table142[[#This Row],[LAST SALE PRICE PER ITEM]]*Table142[[#This Row],[TOTAL BASE STOCK QUANTITY]], "")</f>
        <v/>
      </c>
      <c r="Y230" s="6" t="str">
        <f>IF(O230="",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0" s="22" t="str">
        <f>IFERROR(Table142[[#This Row],[SALE PRICE PER ITEM]]*Table142[[#This Row],[TOTAL REMAINING STOCK QUANTITY]],"")</f>
        <v/>
      </c>
      <c r="AH230" s="27"/>
    </row>
    <row r="231" spans="2:34" ht="18.600000000000001" thickBot="1" x14ac:dyDescent="0.3">
      <c r="B231" s="34" t="s">
        <v>273</v>
      </c>
      <c r="C231" s="11"/>
      <c r="D231" s="87" t="str">
        <f>IF(Table142[[#This Row],[TOTAL BASE STOCK QUANTITY]] = "", "", IF(Table142[[#This Row],[TOTAL BASE STOCK QUANTITY]] &lt;1,"Out of Stock","Avaliable"))</f>
        <v/>
      </c>
      <c r="E231" s="24"/>
      <c r="F231" s="24"/>
      <c r="G231" s="11"/>
      <c r="H231" s="95"/>
      <c r="I231" s="102"/>
      <c r="J231" s="120"/>
      <c r="K23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1" s="72" t="str">
        <f>IFERROR(IF(NOT(ISBLANK(Table142[[#This Row],[BASE PRICE PER ITEM2]])), Table142[[#This Row],[BASE PRICE PER ITEM2]] + $M$2, ""), "")</f>
        <v/>
      </c>
      <c r="M231" s="115"/>
      <c r="N23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1" s="7"/>
      <c r="P231" s="7"/>
      <c r="Q231" s="7"/>
      <c r="R231" s="7"/>
      <c r="S231" s="7"/>
      <c r="T231" s="7"/>
      <c r="U231" s="7"/>
      <c r="V23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1" s="20" t="str">
        <f>IFERROR(Table142[[#This Row],[BASE PRICE PER ITEM2]]*Table142[[#This Row],[TOTAL BASE STOCK QUANTITY]],"")</f>
        <v/>
      </c>
      <c r="X231" s="20" t="str">
        <f>IFERROR(Table142[[#This Row],[LAST SALE PRICE PER ITEM]]*Table142[[#This Row],[TOTAL BASE STOCK QUANTITY]], "")</f>
        <v/>
      </c>
      <c r="Y231" s="6" t="str">
        <f>IF(O231="",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1" s="22" t="str">
        <f>IFERROR(Table142[[#This Row],[SALE PRICE PER ITEM]]*Table142[[#This Row],[TOTAL REMAINING STOCK QUANTITY]],"")</f>
        <v/>
      </c>
      <c r="AH231" s="27"/>
    </row>
    <row r="232" spans="2:34" ht="18.600000000000001" thickBot="1" x14ac:dyDescent="0.3">
      <c r="B232" s="34" t="s">
        <v>274</v>
      </c>
      <c r="C232" s="11"/>
      <c r="D232" s="87" t="str">
        <f>IF(Table142[[#This Row],[TOTAL BASE STOCK QUANTITY]] = "", "", IF(Table142[[#This Row],[TOTAL BASE STOCK QUANTITY]] &lt;1,"Out of Stock","Avaliable"))</f>
        <v/>
      </c>
      <c r="E232" s="24"/>
      <c r="F232" s="24"/>
      <c r="G232" s="11"/>
      <c r="H232" s="95"/>
      <c r="I232" s="102"/>
      <c r="J232" s="120"/>
      <c r="K23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2" s="72" t="str">
        <f>IFERROR(IF(NOT(ISBLANK(Table142[[#This Row],[BASE PRICE PER ITEM2]])), Table142[[#This Row],[BASE PRICE PER ITEM2]] + $M$2, ""), "")</f>
        <v/>
      </c>
      <c r="M232" s="115"/>
      <c r="N23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2" s="7"/>
      <c r="P232" s="7"/>
      <c r="Q232" s="7"/>
      <c r="R232" s="7"/>
      <c r="S232" s="7"/>
      <c r="T232" s="7"/>
      <c r="U232" s="7"/>
      <c r="V23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2" s="20" t="str">
        <f>IFERROR(Table142[[#This Row],[BASE PRICE PER ITEM2]]*Table142[[#This Row],[TOTAL BASE STOCK QUANTITY]],"")</f>
        <v/>
      </c>
      <c r="X232" s="20" t="str">
        <f>IFERROR(Table142[[#This Row],[LAST SALE PRICE PER ITEM]]*Table142[[#This Row],[TOTAL BASE STOCK QUANTITY]], "")</f>
        <v/>
      </c>
      <c r="Y232" s="6" t="str">
        <f>IF(O232="",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2" s="22" t="str">
        <f>IFERROR(Table142[[#This Row],[SALE PRICE PER ITEM]]*Table142[[#This Row],[TOTAL REMAINING STOCK QUANTITY]],"")</f>
        <v/>
      </c>
      <c r="AH232" s="27"/>
    </row>
    <row r="233" spans="2:34" ht="18.600000000000001" thickBot="1" x14ac:dyDescent="0.3">
      <c r="B233" s="34" t="s">
        <v>275</v>
      </c>
      <c r="C233" s="11"/>
      <c r="D233" s="87" t="str">
        <f>IF(Table142[[#This Row],[TOTAL BASE STOCK QUANTITY]] = "", "", IF(Table142[[#This Row],[TOTAL BASE STOCK QUANTITY]] &lt;1,"Out of Stock","Avaliable"))</f>
        <v/>
      </c>
      <c r="E233" s="24"/>
      <c r="F233" s="24"/>
      <c r="G233" s="11"/>
      <c r="H233" s="95"/>
      <c r="I233" s="102"/>
      <c r="J233" s="120"/>
      <c r="K23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3" s="72" t="str">
        <f>IFERROR(IF(NOT(ISBLANK(Table142[[#This Row],[BASE PRICE PER ITEM2]])), Table142[[#This Row],[BASE PRICE PER ITEM2]] + $M$2, ""), "")</f>
        <v/>
      </c>
      <c r="M233" s="115"/>
      <c r="N23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3" s="7"/>
      <c r="P233" s="7"/>
      <c r="Q233" s="7"/>
      <c r="R233" s="7"/>
      <c r="S233" s="7"/>
      <c r="T233" s="7"/>
      <c r="U233" s="7"/>
      <c r="V23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3" s="20" t="str">
        <f>IFERROR(Table142[[#This Row],[BASE PRICE PER ITEM2]]*Table142[[#This Row],[TOTAL BASE STOCK QUANTITY]],"")</f>
        <v/>
      </c>
      <c r="X233" s="20" t="str">
        <f>IFERROR(Table142[[#This Row],[LAST SALE PRICE PER ITEM]]*Table142[[#This Row],[TOTAL BASE STOCK QUANTITY]], "")</f>
        <v/>
      </c>
      <c r="Y233" s="6" t="str">
        <f>IF(O233="",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3" s="22" t="str">
        <f>IFERROR(Table142[[#This Row],[SALE PRICE PER ITEM]]*Table142[[#This Row],[TOTAL REMAINING STOCK QUANTITY]],"")</f>
        <v/>
      </c>
      <c r="AH233" s="27"/>
    </row>
    <row r="234" spans="2:34" ht="18.600000000000001" thickBot="1" x14ac:dyDescent="0.3">
      <c r="B234" s="34" t="s">
        <v>276</v>
      </c>
      <c r="C234" s="11"/>
      <c r="D234" s="87" t="str">
        <f>IF(Table142[[#This Row],[TOTAL BASE STOCK QUANTITY]] = "", "", IF(Table142[[#This Row],[TOTAL BASE STOCK QUANTITY]] &lt;1,"Out of Stock","Avaliable"))</f>
        <v/>
      </c>
      <c r="E234" s="24"/>
      <c r="F234" s="24"/>
      <c r="G234" s="11"/>
      <c r="H234" s="95"/>
      <c r="I234" s="102"/>
      <c r="J234" s="120"/>
      <c r="K23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4" s="72" t="str">
        <f>IFERROR(IF(NOT(ISBLANK(Table142[[#This Row],[BASE PRICE PER ITEM2]])), Table142[[#This Row],[BASE PRICE PER ITEM2]] + $M$2, ""), "")</f>
        <v/>
      </c>
      <c r="M234" s="115"/>
      <c r="N23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4" s="7"/>
      <c r="P234" s="7"/>
      <c r="Q234" s="7"/>
      <c r="R234" s="7"/>
      <c r="S234" s="7"/>
      <c r="T234" s="7"/>
      <c r="U234" s="7"/>
      <c r="V23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4" s="20" t="str">
        <f>IFERROR(Table142[[#This Row],[BASE PRICE PER ITEM2]]*Table142[[#This Row],[TOTAL BASE STOCK QUANTITY]],"")</f>
        <v/>
      </c>
      <c r="X234" s="20" t="str">
        <f>IFERROR(Table142[[#This Row],[LAST SALE PRICE PER ITEM]]*Table142[[#This Row],[TOTAL BASE STOCK QUANTITY]], "")</f>
        <v/>
      </c>
      <c r="Y234" s="6" t="str">
        <f>IF(O234="",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4" s="22" t="str">
        <f>IFERROR(Table142[[#This Row],[SALE PRICE PER ITEM]]*Table142[[#This Row],[TOTAL REMAINING STOCK QUANTITY]],"")</f>
        <v/>
      </c>
      <c r="AH234" s="27"/>
    </row>
    <row r="235" spans="2:34" ht="18.600000000000001" thickBot="1" x14ac:dyDescent="0.3">
      <c r="B235" s="34" t="s">
        <v>277</v>
      </c>
      <c r="C235" s="11"/>
      <c r="D235" s="87" t="str">
        <f>IF(Table142[[#This Row],[TOTAL BASE STOCK QUANTITY]] = "", "", IF(Table142[[#This Row],[TOTAL BASE STOCK QUANTITY]] &lt;1,"Out of Stock","Avaliable"))</f>
        <v/>
      </c>
      <c r="E235" s="24"/>
      <c r="F235" s="24"/>
      <c r="G235" s="11"/>
      <c r="H235" s="95"/>
      <c r="I235" s="102"/>
      <c r="J235" s="120"/>
      <c r="K23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5" s="72" t="str">
        <f>IFERROR(IF(NOT(ISBLANK(Table142[[#This Row],[BASE PRICE PER ITEM2]])), Table142[[#This Row],[BASE PRICE PER ITEM2]] + $M$2, ""), "")</f>
        <v/>
      </c>
      <c r="M235" s="115"/>
      <c r="N23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5" s="7"/>
      <c r="P235" s="7"/>
      <c r="Q235" s="7"/>
      <c r="R235" s="7"/>
      <c r="S235" s="7"/>
      <c r="T235" s="7"/>
      <c r="U235" s="7"/>
      <c r="V23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5" s="20" t="str">
        <f>IFERROR(Table142[[#This Row],[BASE PRICE PER ITEM2]]*Table142[[#This Row],[TOTAL BASE STOCK QUANTITY]],"")</f>
        <v/>
      </c>
      <c r="X235" s="20" t="str">
        <f>IFERROR(Table142[[#This Row],[LAST SALE PRICE PER ITEM]]*Table142[[#This Row],[TOTAL BASE STOCK QUANTITY]], "")</f>
        <v/>
      </c>
      <c r="Y235" s="6" t="str">
        <f>IF(O235="",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5" s="22" t="str">
        <f>IFERROR(Table142[[#This Row],[SALE PRICE PER ITEM]]*Table142[[#This Row],[TOTAL REMAINING STOCK QUANTITY]],"")</f>
        <v/>
      </c>
      <c r="AH235" s="27"/>
    </row>
    <row r="236" spans="2:34" ht="18.600000000000001" thickBot="1" x14ac:dyDescent="0.3">
      <c r="B236" s="34" t="s">
        <v>278</v>
      </c>
      <c r="C236" s="11"/>
      <c r="D236" s="87" t="str">
        <f>IF(Table142[[#This Row],[TOTAL BASE STOCK QUANTITY]] = "", "", IF(Table142[[#This Row],[TOTAL BASE STOCK QUANTITY]] &lt;1,"Out of Stock","Avaliable"))</f>
        <v/>
      </c>
      <c r="E236" s="24"/>
      <c r="F236" s="24"/>
      <c r="G236" s="11"/>
      <c r="H236" s="95"/>
      <c r="I236" s="102"/>
      <c r="J236" s="120"/>
      <c r="K23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6" s="72" t="str">
        <f>IFERROR(IF(NOT(ISBLANK(Table142[[#This Row],[BASE PRICE PER ITEM2]])), Table142[[#This Row],[BASE PRICE PER ITEM2]] + $M$2, ""), "")</f>
        <v/>
      </c>
      <c r="M236" s="115"/>
      <c r="N23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6" s="7"/>
      <c r="P236" s="7"/>
      <c r="Q236" s="7"/>
      <c r="R236" s="7"/>
      <c r="S236" s="7"/>
      <c r="T236" s="7"/>
      <c r="U236" s="7"/>
      <c r="V23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6" s="20" t="str">
        <f>IFERROR(Table142[[#This Row],[BASE PRICE PER ITEM2]]*Table142[[#This Row],[TOTAL BASE STOCK QUANTITY]],"")</f>
        <v/>
      </c>
      <c r="X236" s="20" t="str">
        <f>IFERROR(Table142[[#This Row],[LAST SALE PRICE PER ITEM]]*Table142[[#This Row],[TOTAL BASE STOCK QUANTITY]], "")</f>
        <v/>
      </c>
      <c r="Y236" s="6" t="str">
        <f>IF(O236="",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6" s="22" t="str">
        <f>IFERROR(Table142[[#This Row],[SALE PRICE PER ITEM]]*Table142[[#This Row],[TOTAL REMAINING STOCK QUANTITY]],"")</f>
        <v/>
      </c>
      <c r="AH236" s="27"/>
    </row>
    <row r="237" spans="2:34" ht="18.600000000000001" thickBot="1" x14ac:dyDescent="0.3">
      <c r="B237" s="34" t="s">
        <v>279</v>
      </c>
      <c r="C237" s="11"/>
      <c r="D237" s="87" t="str">
        <f>IF(Table142[[#This Row],[TOTAL BASE STOCK QUANTITY]] = "", "", IF(Table142[[#This Row],[TOTAL BASE STOCK QUANTITY]] &lt;1,"Out of Stock","Avaliable"))</f>
        <v/>
      </c>
      <c r="E237" s="24"/>
      <c r="F237" s="24"/>
      <c r="G237" s="11"/>
      <c r="H237" s="95"/>
      <c r="I237" s="102"/>
      <c r="J237" s="120"/>
      <c r="K23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7" s="72" t="str">
        <f>IFERROR(IF(NOT(ISBLANK(Table142[[#This Row],[BASE PRICE PER ITEM2]])), Table142[[#This Row],[BASE PRICE PER ITEM2]] + $M$2, ""), "")</f>
        <v/>
      </c>
      <c r="M237" s="115"/>
      <c r="N23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7" s="7"/>
      <c r="P237" s="7"/>
      <c r="Q237" s="7"/>
      <c r="R237" s="7"/>
      <c r="S237" s="7"/>
      <c r="T237" s="7"/>
      <c r="U237" s="7"/>
      <c r="V23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7" s="20" t="str">
        <f>IFERROR(Table142[[#This Row],[BASE PRICE PER ITEM2]]*Table142[[#This Row],[TOTAL BASE STOCK QUANTITY]],"")</f>
        <v/>
      </c>
      <c r="X237" s="20" t="str">
        <f>IFERROR(Table142[[#This Row],[LAST SALE PRICE PER ITEM]]*Table142[[#This Row],[TOTAL BASE STOCK QUANTITY]], "")</f>
        <v/>
      </c>
      <c r="Y237" s="6" t="str">
        <f>IF(O237="",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7" s="22" t="str">
        <f>IFERROR(Table142[[#This Row],[SALE PRICE PER ITEM]]*Table142[[#This Row],[TOTAL REMAINING STOCK QUANTITY]],"")</f>
        <v/>
      </c>
      <c r="AH237" s="27"/>
    </row>
    <row r="238" spans="2:34" ht="18.600000000000001" thickBot="1" x14ac:dyDescent="0.3">
      <c r="B238" s="34" t="s">
        <v>280</v>
      </c>
      <c r="C238" s="11"/>
      <c r="D238" s="87" t="str">
        <f>IF(Table142[[#This Row],[TOTAL BASE STOCK QUANTITY]] = "", "", IF(Table142[[#This Row],[TOTAL BASE STOCK QUANTITY]] &lt;1,"Out of Stock","Avaliable"))</f>
        <v/>
      </c>
      <c r="E238" s="24"/>
      <c r="F238" s="24"/>
      <c r="G238" s="11"/>
      <c r="H238" s="95"/>
      <c r="I238" s="102"/>
      <c r="J238" s="120"/>
      <c r="K23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8" s="72" t="str">
        <f>IFERROR(IF(NOT(ISBLANK(Table142[[#This Row],[BASE PRICE PER ITEM2]])), Table142[[#This Row],[BASE PRICE PER ITEM2]] + $M$2, ""), "")</f>
        <v/>
      </c>
      <c r="M238" s="115"/>
      <c r="N23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8" s="7"/>
      <c r="P238" s="7"/>
      <c r="Q238" s="7"/>
      <c r="R238" s="7"/>
      <c r="S238" s="7"/>
      <c r="T238" s="7"/>
      <c r="U238" s="7"/>
      <c r="V23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8" s="20" t="str">
        <f>IFERROR(Table142[[#This Row],[BASE PRICE PER ITEM2]]*Table142[[#This Row],[TOTAL BASE STOCK QUANTITY]],"")</f>
        <v/>
      </c>
      <c r="X238" s="20" t="str">
        <f>IFERROR(Table142[[#This Row],[LAST SALE PRICE PER ITEM]]*Table142[[#This Row],[TOTAL BASE STOCK QUANTITY]], "")</f>
        <v/>
      </c>
      <c r="Y238" s="6" t="str">
        <f>IF(O238="",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8" s="22" t="str">
        <f>IFERROR(Table142[[#This Row],[SALE PRICE PER ITEM]]*Table142[[#This Row],[TOTAL REMAINING STOCK QUANTITY]],"")</f>
        <v/>
      </c>
      <c r="AH238" s="27"/>
    </row>
    <row r="239" spans="2:34" ht="18.600000000000001" thickBot="1" x14ac:dyDescent="0.3">
      <c r="B239" s="34" t="s">
        <v>281</v>
      </c>
      <c r="C239" s="11"/>
      <c r="D239" s="87" t="str">
        <f>IF(Table142[[#This Row],[TOTAL BASE STOCK QUANTITY]] = "", "", IF(Table142[[#This Row],[TOTAL BASE STOCK QUANTITY]] &lt;1,"Out of Stock","Avaliable"))</f>
        <v/>
      </c>
      <c r="E239" s="24"/>
      <c r="F239" s="24"/>
      <c r="G239" s="11"/>
      <c r="H239" s="95"/>
      <c r="I239" s="102"/>
      <c r="J239" s="120"/>
      <c r="K23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39" s="72" t="str">
        <f>IFERROR(IF(NOT(ISBLANK(Table142[[#This Row],[BASE PRICE PER ITEM2]])), Table142[[#This Row],[BASE PRICE PER ITEM2]] + $M$2, ""), "")</f>
        <v/>
      </c>
      <c r="M239" s="115"/>
      <c r="N23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39" s="7"/>
      <c r="P239" s="7"/>
      <c r="Q239" s="7"/>
      <c r="R239" s="7"/>
      <c r="S239" s="7"/>
      <c r="T239" s="7"/>
      <c r="U239" s="7"/>
      <c r="V23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39" s="20" t="str">
        <f>IFERROR(Table142[[#This Row],[BASE PRICE PER ITEM2]]*Table142[[#This Row],[TOTAL BASE STOCK QUANTITY]],"")</f>
        <v/>
      </c>
      <c r="X239" s="20" t="str">
        <f>IFERROR(Table142[[#This Row],[LAST SALE PRICE PER ITEM]]*Table142[[#This Row],[TOTAL BASE STOCK QUANTITY]], "")</f>
        <v/>
      </c>
      <c r="Y239" s="6" t="str">
        <f>IF(O239="",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3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3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3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3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3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3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3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39" s="22" t="str">
        <f>IFERROR(Table142[[#This Row],[SALE PRICE PER ITEM]]*Table142[[#This Row],[TOTAL REMAINING STOCK QUANTITY]],"")</f>
        <v/>
      </c>
      <c r="AH239" s="27"/>
    </row>
    <row r="240" spans="2:34" ht="18.600000000000001" thickBot="1" x14ac:dyDescent="0.3">
      <c r="B240" s="34" t="s">
        <v>282</v>
      </c>
      <c r="C240" s="11"/>
      <c r="D240" s="87" t="str">
        <f>IF(Table142[[#This Row],[TOTAL BASE STOCK QUANTITY]] = "", "", IF(Table142[[#This Row],[TOTAL BASE STOCK QUANTITY]] &lt;1,"Out of Stock","Avaliable"))</f>
        <v/>
      </c>
      <c r="E240" s="24"/>
      <c r="F240" s="24"/>
      <c r="G240" s="11"/>
      <c r="H240" s="95"/>
      <c r="I240" s="102"/>
      <c r="J240" s="120"/>
      <c r="K24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0" s="72" t="str">
        <f>IFERROR(IF(NOT(ISBLANK(Table142[[#This Row],[BASE PRICE PER ITEM2]])), Table142[[#This Row],[BASE PRICE PER ITEM2]] + $M$2, ""), "")</f>
        <v/>
      </c>
      <c r="M240" s="115"/>
      <c r="N24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0" s="7"/>
      <c r="P240" s="7"/>
      <c r="Q240" s="7"/>
      <c r="R240" s="7"/>
      <c r="S240" s="7"/>
      <c r="T240" s="7"/>
      <c r="U240" s="7"/>
      <c r="V24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0" s="20" t="str">
        <f>IFERROR(Table142[[#This Row],[BASE PRICE PER ITEM2]]*Table142[[#This Row],[TOTAL BASE STOCK QUANTITY]],"")</f>
        <v/>
      </c>
      <c r="X240" s="20" t="str">
        <f>IFERROR(Table142[[#This Row],[LAST SALE PRICE PER ITEM]]*Table142[[#This Row],[TOTAL BASE STOCK QUANTITY]], "")</f>
        <v/>
      </c>
      <c r="Y240" s="6" t="str">
        <f>IF(O240="",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0" s="22" t="str">
        <f>IFERROR(Table142[[#This Row],[SALE PRICE PER ITEM]]*Table142[[#This Row],[TOTAL REMAINING STOCK QUANTITY]],"")</f>
        <v/>
      </c>
      <c r="AH240" s="27"/>
    </row>
    <row r="241" spans="2:34" ht="18.600000000000001" thickBot="1" x14ac:dyDescent="0.3">
      <c r="B241" s="34" t="s">
        <v>283</v>
      </c>
      <c r="C241" s="11"/>
      <c r="D241" s="87" t="str">
        <f>IF(Table142[[#This Row],[TOTAL BASE STOCK QUANTITY]] = "", "", IF(Table142[[#This Row],[TOTAL BASE STOCK QUANTITY]] &lt;1,"Out of Stock","Avaliable"))</f>
        <v/>
      </c>
      <c r="E241" s="24"/>
      <c r="F241" s="24"/>
      <c r="G241" s="11"/>
      <c r="H241" s="95"/>
      <c r="I241" s="102"/>
      <c r="J241" s="120"/>
      <c r="K24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1" s="72" t="str">
        <f>IFERROR(IF(NOT(ISBLANK(Table142[[#This Row],[BASE PRICE PER ITEM2]])), Table142[[#This Row],[BASE PRICE PER ITEM2]] + $M$2, ""), "")</f>
        <v/>
      </c>
      <c r="M241" s="115"/>
      <c r="N24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1" s="7"/>
      <c r="P241" s="7"/>
      <c r="Q241" s="7"/>
      <c r="R241" s="7"/>
      <c r="S241" s="7"/>
      <c r="T241" s="7"/>
      <c r="U241" s="7"/>
      <c r="V24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1" s="20" t="str">
        <f>IFERROR(Table142[[#This Row],[BASE PRICE PER ITEM2]]*Table142[[#This Row],[TOTAL BASE STOCK QUANTITY]],"")</f>
        <v/>
      </c>
      <c r="X241" s="20" t="str">
        <f>IFERROR(Table142[[#This Row],[LAST SALE PRICE PER ITEM]]*Table142[[#This Row],[TOTAL BASE STOCK QUANTITY]], "")</f>
        <v/>
      </c>
      <c r="Y241" s="6" t="str">
        <f>IF(O241="",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1" s="22" t="str">
        <f>IFERROR(Table142[[#This Row],[SALE PRICE PER ITEM]]*Table142[[#This Row],[TOTAL REMAINING STOCK QUANTITY]],"")</f>
        <v/>
      </c>
      <c r="AH241" s="27"/>
    </row>
    <row r="242" spans="2:34" ht="18.600000000000001" thickBot="1" x14ac:dyDescent="0.3">
      <c r="B242" s="34" t="s">
        <v>284</v>
      </c>
      <c r="C242" s="11"/>
      <c r="D242" s="87" t="str">
        <f>IF(Table142[[#This Row],[TOTAL BASE STOCK QUANTITY]] = "", "", IF(Table142[[#This Row],[TOTAL BASE STOCK QUANTITY]] &lt;1,"Out of Stock","Avaliable"))</f>
        <v/>
      </c>
      <c r="E242" s="24"/>
      <c r="F242" s="24"/>
      <c r="G242" s="11"/>
      <c r="H242" s="95"/>
      <c r="I242" s="102"/>
      <c r="J242" s="120"/>
      <c r="K24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2" s="72" t="str">
        <f>IFERROR(IF(NOT(ISBLANK(Table142[[#This Row],[BASE PRICE PER ITEM2]])), Table142[[#This Row],[BASE PRICE PER ITEM2]] + $M$2, ""), "")</f>
        <v/>
      </c>
      <c r="M242" s="115"/>
      <c r="N24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2" s="7"/>
      <c r="P242" s="7"/>
      <c r="Q242" s="7"/>
      <c r="R242" s="7"/>
      <c r="S242" s="7"/>
      <c r="T242" s="7"/>
      <c r="U242" s="7"/>
      <c r="V24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2" s="20" t="str">
        <f>IFERROR(Table142[[#This Row],[BASE PRICE PER ITEM2]]*Table142[[#This Row],[TOTAL BASE STOCK QUANTITY]],"")</f>
        <v/>
      </c>
      <c r="X242" s="20" t="str">
        <f>IFERROR(Table142[[#This Row],[LAST SALE PRICE PER ITEM]]*Table142[[#This Row],[TOTAL BASE STOCK QUANTITY]], "")</f>
        <v/>
      </c>
      <c r="Y242" s="6" t="str">
        <f>IF(O242="",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2" s="22" t="str">
        <f>IFERROR(Table142[[#This Row],[SALE PRICE PER ITEM]]*Table142[[#This Row],[TOTAL REMAINING STOCK QUANTITY]],"")</f>
        <v/>
      </c>
      <c r="AH242" s="27"/>
    </row>
    <row r="243" spans="2:34" ht="18.600000000000001" thickBot="1" x14ac:dyDescent="0.3">
      <c r="B243" s="34" t="s">
        <v>285</v>
      </c>
      <c r="C243" s="11"/>
      <c r="D243" s="87" t="str">
        <f>IF(Table142[[#This Row],[TOTAL BASE STOCK QUANTITY]] = "", "", IF(Table142[[#This Row],[TOTAL BASE STOCK QUANTITY]] &lt;1,"Out of Stock","Avaliable"))</f>
        <v/>
      </c>
      <c r="E243" s="24"/>
      <c r="F243" s="24"/>
      <c r="G243" s="11"/>
      <c r="H243" s="95"/>
      <c r="I243" s="102"/>
      <c r="J243" s="120"/>
      <c r="K24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3" s="72" t="str">
        <f>IFERROR(IF(NOT(ISBLANK(Table142[[#This Row],[BASE PRICE PER ITEM2]])), Table142[[#This Row],[BASE PRICE PER ITEM2]] + $M$2, ""), "")</f>
        <v/>
      </c>
      <c r="M243" s="115"/>
      <c r="N24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3" s="7"/>
      <c r="P243" s="7"/>
      <c r="Q243" s="7"/>
      <c r="R243" s="7"/>
      <c r="S243" s="7"/>
      <c r="T243" s="7"/>
      <c r="U243" s="7"/>
      <c r="V24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3" s="20" t="str">
        <f>IFERROR(Table142[[#This Row],[BASE PRICE PER ITEM2]]*Table142[[#This Row],[TOTAL BASE STOCK QUANTITY]],"")</f>
        <v/>
      </c>
      <c r="X243" s="20" t="str">
        <f>IFERROR(Table142[[#This Row],[LAST SALE PRICE PER ITEM]]*Table142[[#This Row],[TOTAL BASE STOCK QUANTITY]], "")</f>
        <v/>
      </c>
      <c r="Y243" s="6" t="str">
        <f>IF(O243="",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3" s="22" t="str">
        <f>IFERROR(Table142[[#This Row],[SALE PRICE PER ITEM]]*Table142[[#This Row],[TOTAL REMAINING STOCK QUANTITY]],"")</f>
        <v/>
      </c>
      <c r="AH243" s="27"/>
    </row>
    <row r="244" spans="2:34" ht="18.600000000000001" thickBot="1" x14ac:dyDescent="0.3">
      <c r="B244" s="34" t="s">
        <v>286</v>
      </c>
      <c r="C244" s="11"/>
      <c r="D244" s="87" t="str">
        <f>IF(Table142[[#This Row],[TOTAL BASE STOCK QUANTITY]] = "", "", IF(Table142[[#This Row],[TOTAL BASE STOCK QUANTITY]] &lt;1,"Out of Stock","Avaliable"))</f>
        <v/>
      </c>
      <c r="E244" s="24"/>
      <c r="F244" s="24"/>
      <c r="G244" s="11"/>
      <c r="H244" s="95"/>
      <c r="I244" s="102"/>
      <c r="J244" s="120"/>
      <c r="K24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4" s="72" t="str">
        <f>IFERROR(IF(NOT(ISBLANK(Table142[[#This Row],[BASE PRICE PER ITEM2]])), Table142[[#This Row],[BASE PRICE PER ITEM2]] + $M$2, ""), "")</f>
        <v/>
      </c>
      <c r="M244" s="115"/>
      <c r="N24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4" s="7"/>
      <c r="P244" s="7"/>
      <c r="Q244" s="7"/>
      <c r="R244" s="7"/>
      <c r="S244" s="7"/>
      <c r="T244" s="7"/>
      <c r="U244" s="7"/>
      <c r="V24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4" s="20" t="str">
        <f>IFERROR(Table142[[#This Row],[BASE PRICE PER ITEM2]]*Table142[[#This Row],[TOTAL BASE STOCK QUANTITY]],"")</f>
        <v/>
      </c>
      <c r="X244" s="20" t="str">
        <f>IFERROR(Table142[[#This Row],[LAST SALE PRICE PER ITEM]]*Table142[[#This Row],[TOTAL BASE STOCK QUANTITY]], "")</f>
        <v/>
      </c>
      <c r="Y244" s="6" t="str">
        <f>IF(O244="",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4" s="22" t="str">
        <f>IFERROR(Table142[[#This Row],[SALE PRICE PER ITEM]]*Table142[[#This Row],[TOTAL REMAINING STOCK QUANTITY]],"")</f>
        <v/>
      </c>
      <c r="AH244" s="27"/>
    </row>
    <row r="245" spans="2:34" ht="18.600000000000001" thickBot="1" x14ac:dyDescent="0.3">
      <c r="B245" s="34" t="s">
        <v>287</v>
      </c>
      <c r="C245" s="11"/>
      <c r="D245" s="87" t="str">
        <f>IF(Table142[[#This Row],[TOTAL BASE STOCK QUANTITY]] = "", "", IF(Table142[[#This Row],[TOTAL BASE STOCK QUANTITY]] &lt;1,"Out of Stock","Avaliable"))</f>
        <v/>
      </c>
      <c r="E245" s="24"/>
      <c r="F245" s="24"/>
      <c r="G245" s="11"/>
      <c r="H245" s="95"/>
      <c r="I245" s="102"/>
      <c r="J245" s="120"/>
      <c r="K24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5" s="72" t="str">
        <f>IFERROR(IF(NOT(ISBLANK(Table142[[#This Row],[BASE PRICE PER ITEM2]])), Table142[[#This Row],[BASE PRICE PER ITEM2]] + $M$2, ""), "")</f>
        <v/>
      </c>
      <c r="M245" s="115"/>
      <c r="N24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5" s="7"/>
      <c r="P245" s="7"/>
      <c r="Q245" s="7"/>
      <c r="R245" s="7"/>
      <c r="S245" s="7"/>
      <c r="T245" s="7"/>
      <c r="U245" s="7"/>
      <c r="V24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5" s="20" t="str">
        <f>IFERROR(Table142[[#This Row],[BASE PRICE PER ITEM2]]*Table142[[#This Row],[TOTAL BASE STOCK QUANTITY]],"")</f>
        <v/>
      </c>
      <c r="X245" s="20" t="str">
        <f>IFERROR(Table142[[#This Row],[LAST SALE PRICE PER ITEM]]*Table142[[#This Row],[TOTAL BASE STOCK QUANTITY]], "")</f>
        <v/>
      </c>
      <c r="Y245" s="6" t="str">
        <f>IF(O245="",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5" s="22" t="str">
        <f>IFERROR(Table142[[#This Row],[SALE PRICE PER ITEM]]*Table142[[#This Row],[TOTAL REMAINING STOCK QUANTITY]],"")</f>
        <v/>
      </c>
      <c r="AH245" s="27"/>
    </row>
    <row r="246" spans="2:34" ht="18.600000000000001" thickBot="1" x14ac:dyDescent="0.3">
      <c r="B246" s="34" t="s">
        <v>288</v>
      </c>
      <c r="C246" s="11"/>
      <c r="D246" s="87" t="str">
        <f>IF(Table142[[#This Row],[TOTAL BASE STOCK QUANTITY]] = "", "", IF(Table142[[#This Row],[TOTAL BASE STOCK QUANTITY]] &lt;1,"Out of Stock","Avaliable"))</f>
        <v/>
      </c>
      <c r="E246" s="24"/>
      <c r="F246" s="24"/>
      <c r="G246" s="11"/>
      <c r="H246" s="95"/>
      <c r="I246" s="102"/>
      <c r="J246" s="120"/>
      <c r="K24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6" s="72" t="str">
        <f>IFERROR(IF(NOT(ISBLANK(Table142[[#This Row],[BASE PRICE PER ITEM2]])), Table142[[#This Row],[BASE PRICE PER ITEM2]] + $M$2, ""), "")</f>
        <v/>
      </c>
      <c r="M246" s="115"/>
      <c r="N24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6" s="7"/>
      <c r="P246" s="7"/>
      <c r="Q246" s="7"/>
      <c r="R246" s="7"/>
      <c r="S246" s="7"/>
      <c r="T246" s="7"/>
      <c r="U246" s="7"/>
      <c r="V24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6" s="20" t="str">
        <f>IFERROR(Table142[[#This Row],[BASE PRICE PER ITEM2]]*Table142[[#This Row],[TOTAL BASE STOCK QUANTITY]],"")</f>
        <v/>
      </c>
      <c r="X246" s="20" t="str">
        <f>IFERROR(Table142[[#This Row],[LAST SALE PRICE PER ITEM]]*Table142[[#This Row],[TOTAL BASE STOCK QUANTITY]], "")</f>
        <v/>
      </c>
      <c r="Y246" s="6" t="str">
        <f>IF(O246="",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6" s="22" t="str">
        <f>IFERROR(Table142[[#This Row],[SALE PRICE PER ITEM]]*Table142[[#This Row],[TOTAL REMAINING STOCK QUANTITY]],"")</f>
        <v/>
      </c>
      <c r="AH246" s="27"/>
    </row>
    <row r="247" spans="2:34" ht="18.600000000000001" thickBot="1" x14ac:dyDescent="0.3">
      <c r="B247" s="34" t="s">
        <v>289</v>
      </c>
      <c r="C247" s="11"/>
      <c r="D247" s="87" t="str">
        <f>IF(Table142[[#This Row],[TOTAL BASE STOCK QUANTITY]] = "", "", IF(Table142[[#This Row],[TOTAL BASE STOCK QUANTITY]] &lt;1,"Out of Stock","Avaliable"))</f>
        <v/>
      </c>
      <c r="E247" s="24"/>
      <c r="F247" s="24"/>
      <c r="G247" s="11"/>
      <c r="H247" s="95"/>
      <c r="I247" s="102"/>
      <c r="J247" s="120"/>
      <c r="K24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7" s="72" t="str">
        <f>IFERROR(IF(NOT(ISBLANK(Table142[[#This Row],[BASE PRICE PER ITEM2]])), Table142[[#This Row],[BASE PRICE PER ITEM2]] + $M$2, ""), "")</f>
        <v/>
      </c>
      <c r="M247" s="115"/>
      <c r="N24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7" s="7"/>
      <c r="P247" s="7"/>
      <c r="Q247" s="7"/>
      <c r="R247" s="7"/>
      <c r="S247" s="7"/>
      <c r="T247" s="7"/>
      <c r="U247" s="7"/>
      <c r="V24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7" s="20" t="str">
        <f>IFERROR(Table142[[#This Row],[BASE PRICE PER ITEM2]]*Table142[[#This Row],[TOTAL BASE STOCK QUANTITY]],"")</f>
        <v/>
      </c>
      <c r="X247" s="20" t="str">
        <f>IFERROR(Table142[[#This Row],[LAST SALE PRICE PER ITEM]]*Table142[[#This Row],[TOTAL BASE STOCK QUANTITY]], "")</f>
        <v/>
      </c>
      <c r="Y247" s="6" t="str">
        <f>IF(O247="",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7" s="22" t="str">
        <f>IFERROR(Table142[[#This Row],[SALE PRICE PER ITEM]]*Table142[[#This Row],[TOTAL REMAINING STOCK QUANTITY]],"")</f>
        <v/>
      </c>
      <c r="AH247" s="27"/>
    </row>
    <row r="248" spans="2:34" ht="18.600000000000001" thickBot="1" x14ac:dyDescent="0.3">
      <c r="B248" s="34" t="s">
        <v>290</v>
      </c>
      <c r="C248" s="11"/>
      <c r="D248" s="87" t="str">
        <f>IF(Table142[[#This Row],[TOTAL BASE STOCK QUANTITY]] = "", "", IF(Table142[[#This Row],[TOTAL BASE STOCK QUANTITY]] &lt;1,"Out of Stock","Avaliable"))</f>
        <v/>
      </c>
      <c r="E248" s="24"/>
      <c r="F248" s="24"/>
      <c r="G248" s="11"/>
      <c r="H248" s="95"/>
      <c r="I248" s="102"/>
      <c r="J248" s="120"/>
      <c r="K24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8" s="72" t="str">
        <f>IFERROR(IF(NOT(ISBLANK(Table142[[#This Row],[BASE PRICE PER ITEM2]])), Table142[[#This Row],[BASE PRICE PER ITEM2]] + $M$2, ""), "")</f>
        <v/>
      </c>
      <c r="M248" s="115"/>
      <c r="N24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8" s="7"/>
      <c r="P248" s="7"/>
      <c r="Q248" s="7"/>
      <c r="R248" s="7"/>
      <c r="S248" s="7"/>
      <c r="T248" s="7"/>
      <c r="U248" s="7"/>
      <c r="V24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8" s="20" t="str">
        <f>IFERROR(Table142[[#This Row],[BASE PRICE PER ITEM2]]*Table142[[#This Row],[TOTAL BASE STOCK QUANTITY]],"")</f>
        <v/>
      </c>
      <c r="X248" s="20" t="str">
        <f>IFERROR(Table142[[#This Row],[LAST SALE PRICE PER ITEM]]*Table142[[#This Row],[TOTAL BASE STOCK QUANTITY]], "")</f>
        <v/>
      </c>
      <c r="Y248" s="6" t="str">
        <f>IF(O248="",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8" s="22" t="str">
        <f>IFERROR(Table142[[#This Row],[SALE PRICE PER ITEM]]*Table142[[#This Row],[TOTAL REMAINING STOCK QUANTITY]],"")</f>
        <v/>
      </c>
      <c r="AH248" s="27"/>
    </row>
    <row r="249" spans="2:34" ht="18.600000000000001" thickBot="1" x14ac:dyDescent="0.3">
      <c r="B249" s="34" t="s">
        <v>291</v>
      </c>
      <c r="C249" s="11"/>
      <c r="D249" s="87" t="str">
        <f>IF(Table142[[#This Row],[TOTAL BASE STOCK QUANTITY]] = "", "", IF(Table142[[#This Row],[TOTAL BASE STOCK QUANTITY]] &lt;1,"Out of Stock","Avaliable"))</f>
        <v/>
      </c>
      <c r="E249" s="24"/>
      <c r="F249" s="24"/>
      <c r="G249" s="11"/>
      <c r="H249" s="95"/>
      <c r="I249" s="102"/>
      <c r="J249" s="120"/>
      <c r="K24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49" s="72" t="str">
        <f>IFERROR(IF(NOT(ISBLANK(Table142[[#This Row],[BASE PRICE PER ITEM2]])), Table142[[#This Row],[BASE PRICE PER ITEM2]] + $M$2, ""), "")</f>
        <v/>
      </c>
      <c r="M249" s="115"/>
      <c r="N24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49" s="7"/>
      <c r="P249" s="7"/>
      <c r="Q249" s="7"/>
      <c r="R249" s="7"/>
      <c r="S249" s="7"/>
      <c r="T249" s="7"/>
      <c r="U249" s="7"/>
      <c r="V24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49" s="20" t="str">
        <f>IFERROR(Table142[[#This Row],[BASE PRICE PER ITEM2]]*Table142[[#This Row],[TOTAL BASE STOCK QUANTITY]],"")</f>
        <v/>
      </c>
      <c r="X249" s="20" t="str">
        <f>IFERROR(Table142[[#This Row],[LAST SALE PRICE PER ITEM]]*Table142[[#This Row],[TOTAL BASE STOCK QUANTITY]], "")</f>
        <v/>
      </c>
      <c r="Y249" s="6" t="str">
        <f>IF(O249="",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4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4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4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4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4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4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4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49" s="22" t="str">
        <f>IFERROR(Table142[[#This Row],[SALE PRICE PER ITEM]]*Table142[[#This Row],[TOTAL REMAINING STOCK QUANTITY]],"")</f>
        <v/>
      </c>
      <c r="AH249" s="27"/>
    </row>
    <row r="250" spans="2:34" ht="18.600000000000001" thickBot="1" x14ac:dyDescent="0.3">
      <c r="B250" s="34" t="s">
        <v>292</v>
      </c>
      <c r="C250" s="11"/>
      <c r="D250" s="87" t="str">
        <f>IF(Table142[[#This Row],[TOTAL BASE STOCK QUANTITY]] = "", "", IF(Table142[[#This Row],[TOTAL BASE STOCK QUANTITY]] &lt;1,"Out of Stock","Avaliable"))</f>
        <v/>
      </c>
      <c r="E250" s="24"/>
      <c r="F250" s="24"/>
      <c r="G250" s="11"/>
      <c r="H250" s="95"/>
      <c r="I250" s="102"/>
      <c r="J250" s="120"/>
      <c r="K25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0" s="72" t="str">
        <f>IFERROR(IF(NOT(ISBLANK(Table142[[#This Row],[BASE PRICE PER ITEM2]])), Table142[[#This Row],[BASE PRICE PER ITEM2]] + $M$2, ""), "")</f>
        <v/>
      </c>
      <c r="M250" s="115"/>
      <c r="N25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0" s="7"/>
      <c r="P250" s="7"/>
      <c r="Q250" s="7"/>
      <c r="R250" s="7"/>
      <c r="S250" s="7"/>
      <c r="T250" s="7"/>
      <c r="U250" s="7"/>
      <c r="V25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0" s="20" t="str">
        <f>IFERROR(Table142[[#This Row],[BASE PRICE PER ITEM2]]*Table142[[#This Row],[TOTAL BASE STOCK QUANTITY]],"")</f>
        <v/>
      </c>
      <c r="X250" s="20" t="str">
        <f>IFERROR(Table142[[#This Row],[LAST SALE PRICE PER ITEM]]*Table142[[#This Row],[TOTAL BASE STOCK QUANTITY]], "")</f>
        <v/>
      </c>
      <c r="Y250" s="6" t="str">
        <f>IF(O250="",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0" s="22" t="str">
        <f>IFERROR(Table142[[#This Row],[SALE PRICE PER ITEM]]*Table142[[#This Row],[TOTAL REMAINING STOCK QUANTITY]],"")</f>
        <v/>
      </c>
      <c r="AH250" s="27"/>
    </row>
    <row r="251" spans="2:34" ht="18.600000000000001" thickBot="1" x14ac:dyDescent="0.3">
      <c r="B251" s="34" t="s">
        <v>293</v>
      </c>
      <c r="C251" s="11"/>
      <c r="D251" s="87" t="str">
        <f>IF(Table142[[#This Row],[TOTAL BASE STOCK QUANTITY]] = "", "", IF(Table142[[#This Row],[TOTAL BASE STOCK QUANTITY]] &lt;1,"Out of Stock","Avaliable"))</f>
        <v/>
      </c>
      <c r="E251" s="24"/>
      <c r="F251" s="24"/>
      <c r="G251" s="11"/>
      <c r="H251" s="95"/>
      <c r="I251" s="102"/>
      <c r="J251" s="120"/>
      <c r="K25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1" s="72" t="str">
        <f>IFERROR(IF(NOT(ISBLANK(Table142[[#This Row],[BASE PRICE PER ITEM2]])), Table142[[#This Row],[BASE PRICE PER ITEM2]] + $M$2, ""), "")</f>
        <v/>
      </c>
      <c r="M251" s="115"/>
      <c r="N25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1" s="7"/>
      <c r="P251" s="7"/>
      <c r="Q251" s="7"/>
      <c r="R251" s="7"/>
      <c r="S251" s="7"/>
      <c r="T251" s="7"/>
      <c r="U251" s="7"/>
      <c r="V25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1" s="20" t="str">
        <f>IFERROR(Table142[[#This Row],[BASE PRICE PER ITEM2]]*Table142[[#This Row],[TOTAL BASE STOCK QUANTITY]],"")</f>
        <v/>
      </c>
      <c r="X251" s="20" t="str">
        <f>IFERROR(Table142[[#This Row],[LAST SALE PRICE PER ITEM]]*Table142[[#This Row],[TOTAL BASE STOCK QUANTITY]], "")</f>
        <v/>
      </c>
      <c r="Y251" s="6" t="str">
        <f>IF(O251="",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1" s="22" t="str">
        <f>IFERROR(Table142[[#This Row],[SALE PRICE PER ITEM]]*Table142[[#This Row],[TOTAL REMAINING STOCK QUANTITY]],"")</f>
        <v/>
      </c>
      <c r="AH251" s="27"/>
    </row>
    <row r="252" spans="2:34" ht="18.600000000000001" thickBot="1" x14ac:dyDescent="0.3">
      <c r="B252" s="34" t="s">
        <v>294</v>
      </c>
      <c r="C252" s="11"/>
      <c r="D252" s="87" t="str">
        <f>IF(Table142[[#This Row],[TOTAL BASE STOCK QUANTITY]] = "", "", IF(Table142[[#This Row],[TOTAL BASE STOCK QUANTITY]] &lt;1,"Out of Stock","Avaliable"))</f>
        <v/>
      </c>
      <c r="E252" s="24"/>
      <c r="F252" s="24"/>
      <c r="G252" s="11"/>
      <c r="H252" s="95"/>
      <c r="I252" s="102"/>
      <c r="J252" s="120"/>
      <c r="K25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2" s="72" t="str">
        <f>IFERROR(IF(NOT(ISBLANK(Table142[[#This Row],[BASE PRICE PER ITEM2]])), Table142[[#This Row],[BASE PRICE PER ITEM2]] + $M$2, ""), "")</f>
        <v/>
      </c>
      <c r="M252" s="115"/>
      <c r="N25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2" s="7"/>
      <c r="P252" s="7"/>
      <c r="Q252" s="7"/>
      <c r="R252" s="7"/>
      <c r="S252" s="7"/>
      <c r="T252" s="7"/>
      <c r="U252" s="7"/>
      <c r="V25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2" s="20" t="str">
        <f>IFERROR(Table142[[#This Row],[BASE PRICE PER ITEM2]]*Table142[[#This Row],[TOTAL BASE STOCK QUANTITY]],"")</f>
        <v/>
      </c>
      <c r="X252" s="20" t="str">
        <f>IFERROR(Table142[[#This Row],[LAST SALE PRICE PER ITEM]]*Table142[[#This Row],[TOTAL BASE STOCK QUANTITY]], "")</f>
        <v/>
      </c>
      <c r="Y252" s="6" t="str">
        <f>IF(O252="",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2" s="22" t="str">
        <f>IFERROR(Table142[[#This Row],[SALE PRICE PER ITEM]]*Table142[[#This Row],[TOTAL REMAINING STOCK QUANTITY]],"")</f>
        <v/>
      </c>
      <c r="AH252" s="27"/>
    </row>
    <row r="253" spans="2:34" ht="18.600000000000001" thickBot="1" x14ac:dyDescent="0.3">
      <c r="B253" s="34" t="s">
        <v>295</v>
      </c>
      <c r="C253" s="11"/>
      <c r="D253" s="87" t="str">
        <f>IF(Table142[[#This Row],[TOTAL BASE STOCK QUANTITY]] = "", "", IF(Table142[[#This Row],[TOTAL BASE STOCK QUANTITY]] &lt;1,"Out of Stock","Avaliable"))</f>
        <v/>
      </c>
      <c r="E253" s="24"/>
      <c r="F253" s="24"/>
      <c r="G253" s="11"/>
      <c r="H253" s="95"/>
      <c r="I253" s="102"/>
      <c r="J253" s="120"/>
      <c r="K25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3" s="72" t="str">
        <f>IFERROR(IF(NOT(ISBLANK(Table142[[#This Row],[BASE PRICE PER ITEM2]])), Table142[[#This Row],[BASE PRICE PER ITEM2]] + $M$2, ""), "")</f>
        <v/>
      </c>
      <c r="M253" s="115"/>
      <c r="N25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3" s="7"/>
      <c r="P253" s="7"/>
      <c r="Q253" s="7"/>
      <c r="R253" s="7"/>
      <c r="S253" s="7"/>
      <c r="T253" s="7"/>
      <c r="U253" s="7"/>
      <c r="V25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3" s="20" t="str">
        <f>IFERROR(Table142[[#This Row],[BASE PRICE PER ITEM2]]*Table142[[#This Row],[TOTAL BASE STOCK QUANTITY]],"")</f>
        <v/>
      </c>
      <c r="X253" s="20" t="str">
        <f>IFERROR(Table142[[#This Row],[LAST SALE PRICE PER ITEM]]*Table142[[#This Row],[TOTAL BASE STOCK QUANTITY]], "")</f>
        <v/>
      </c>
      <c r="Y253" s="6" t="str">
        <f>IF(O253="",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3" s="22" t="str">
        <f>IFERROR(Table142[[#This Row],[SALE PRICE PER ITEM]]*Table142[[#This Row],[TOTAL REMAINING STOCK QUANTITY]],"")</f>
        <v/>
      </c>
      <c r="AH253" s="27"/>
    </row>
    <row r="254" spans="2:34" ht="18.600000000000001" thickBot="1" x14ac:dyDescent="0.3">
      <c r="B254" s="34" t="s">
        <v>296</v>
      </c>
      <c r="C254" s="11"/>
      <c r="D254" s="87" t="str">
        <f>IF(Table142[[#This Row],[TOTAL BASE STOCK QUANTITY]] = "", "", IF(Table142[[#This Row],[TOTAL BASE STOCK QUANTITY]] &lt;1,"Out of Stock","Avaliable"))</f>
        <v/>
      </c>
      <c r="E254" s="24"/>
      <c r="F254" s="24"/>
      <c r="G254" s="11"/>
      <c r="H254" s="95"/>
      <c r="I254" s="102"/>
      <c r="J254" s="120"/>
      <c r="K25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4" s="72" t="str">
        <f>IFERROR(IF(NOT(ISBLANK(Table142[[#This Row],[BASE PRICE PER ITEM2]])), Table142[[#This Row],[BASE PRICE PER ITEM2]] + $M$2, ""), "")</f>
        <v/>
      </c>
      <c r="M254" s="115"/>
      <c r="N25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4" s="7"/>
      <c r="P254" s="7"/>
      <c r="Q254" s="7"/>
      <c r="R254" s="7"/>
      <c r="S254" s="7"/>
      <c r="T254" s="7"/>
      <c r="U254" s="7"/>
      <c r="V25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4" s="20" t="str">
        <f>IFERROR(Table142[[#This Row],[BASE PRICE PER ITEM2]]*Table142[[#This Row],[TOTAL BASE STOCK QUANTITY]],"")</f>
        <v/>
      </c>
      <c r="X254" s="20" t="str">
        <f>IFERROR(Table142[[#This Row],[LAST SALE PRICE PER ITEM]]*Table142[[#This Row],[TOTAL BASE STOCK QUANTITY]], "")</f>
        <v/>
      </c>
      <c r="Y254" s="6" t="str">
        <f>IF(O254="",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4" s="22" t="str">
        <f>IFERROR(Table142[[#This Row],[SALE PRICE PER ITEM]]*Table142[[#This Row],[TOTAL REMAINING STOCK QUANTITY]],"")</f>
        <v/>
      </c>
      <c r="AH254" s="27"/>
    </row>
    <row r="255" spans="2:34" ht="18.600000000000001" thickBot="1" x14ac:dyDescent="0.3">
      <c r="B255" s="34" t="s">
        <v>297</v>
      </c>
      <c r="C255" s="11"/>
      <c r="D255" s="87" t="str">
        <f>IF(Table142[[#This Row],[TOTAL BASE STOCK QUANTITY]] = "", "", IF(Table142[[#This Row],[TOTAL BASE STOCK QUANTITY]] &lt;1,"Out of Stock","Avaliable"))</f>
        <v/>
      </c>
      <c r="E255" s="24"/>
      <c r="F255" s="24"/>
      <c r="G255" s="11"/>
      <c r="H255" s="95"/>
      <c r="I255" s="102"/>
      <c r="J255" s="120"/>
      <c r="K25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5" s="72" t="str">
        <f>IFERROR(IF(NOT(ISBLANK(Table142[[#This Row],[BASE PRICE PER ITEM2]])), Table142[[#This Row],[BASE PRICE PER ITEM2]] + $M$2, ""), "")</f>
        <v/>
      </c>
      <c r="M255" s="115"/>
      <c r="N25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5" s="7"/>
      <c r="P255" s="7"/>
      <c r="Q255" s="7"/>
      <c r="R255" s="7"/>
      <c r="S255" s="7"/>
      <c r="T255" s="7"/>
      <c r="U255" s="7"/>
      <c r="V25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5" s="20" t="str">
        <f>IFERROR(Table142[[#This Row],[BASE PRICE PER ITEM2]]*Table142[[#This Row],[TOTAL BASE STOCK QUANTITY]],"")</f>
        <v/>
      </c>
      <c r="X255" s="20" t="str">
        <f>IFERROR(Table142[[#This Row],[LAST SALE PRICE PER ITEM]]*Table142[[#This Row],[TOTAL BASE STOCK QUANTITY]], "")</f>
        <v/>
      </c>
      <c r="Y255" s="6" t="str">
        <f>IF(O255="",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5" s="22" t="str">
        <f>IFERROR(Table142[[#This Row],[SALE PRICE PER ITEM]]*Table142[[#This Row],[TOTAL REMAINING STOCK QUANTITY]],"")</f>
        <v/>
      </c>
      <c r="AH255" s="27"/>
    </row>
    <row r="256" spans="2:34" ht="18.600000000000001" thickBot="1" x14ac:dyDescent="0.3">
      <c r="B256" s="34" t="s">
        <v>298</v>
      </c>
      <c r="C256" s="11"/>
      <c r="D256" s="87" t="str">
        <f>IF(Table142[[#This Row],[TOTAL BASE STOCK QUANTITY]] = "", "", IF(Table142[[#This Row],[TOTAL BASE STOCK QUANTITY]] &lt;1,"Out of Stock","Avaliable"))</f>
        <v/>
      </c>
      <c r="E256" s="24"/>
      <c r="F256" s="24"/>
      <c r="G256" s="11"/>
      <c r="H256" s="95"/>
      <c r="I256" s="102"/>
      <c r="J256" s="120"/>
      <c r="K25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6" s="72" t="str">
        <f>IFERROR(IF(NOT(ISBLANK(Table142[[#This Row],[BASE PRICE PER ITEM2]])), Table142[[#This Row],[BASE PRICE PER ITEM2]] + $M$2, ""), "")</f>
        <v/>
      </c>
      <c r="M256" s="115"/>
      <c r="N25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6" s="7"/>
      <c r="P256" s="7"/>
      <c r="Q256" s="7"/>
      <c r="R256" s="7"/>
      <c r="S256" s="7"/>
      <c r="T256" s="7"/>
      <c r="U256" s="7"/>
      <c r="V25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6" s="20" t="str">
        <f>IFERROR(Table142[[#This Row],[BASE PRICE PER ITEM2]]*Table142[[#This Row],[TOTAL BASE STOCK QUANTITY]],"")</f>
        <v/>
      </c>
      <c r="X256" s="20" t="str">
        <f>IFERROR(Table142[[#This Row],[LAST SALE PRICE PER ITEM]]*Table142[[#This Row],[TOTAL BASE STOCK QUANTITY]], "")</f>
        <v/>
      </c>
      <c r="Y256" s="6" t="str">
        <f>IF(O256="",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6" s="22" t="str">
        <f>IFERROR(Table142[[#This Row],[SALE PRICE PER ITEM]]*Table142[[#This Row],[TOTAL REMAINING STOCK QUANTITY]],"")</f>
        <v/>
      </c>
      <c r="AH256" s="27"/>
    </row>
    <row r="257" spans="2:34" ht="18.600000000000001" thickBot="1" x14ac:dyDescent="0.3">
      <c r="B257" s="34" t="s">
        <v>299</v>
      </c>
      <c r="C257" s="11"/>
      <c r="D257" s="87" t="str">
        <f>IF(Table142[[#This Row],[TOTAL BASE STOCK QUANTITY]] = "", "", IF(Table142[[#This Row],[TOTAL BASE STOCK QUANTITY]] &lt;1,"Out of Stock","Avaliable"))</f>
        <v/>
      </c>
      <c r="E257" s="24"/>
      <c r="F257" s="24"/>
      <c r="G257" s="11"/>
      <c r="H257" s="95"/>
      <c r="I257" s="102"/>
      <c r="J257" s="120"/>
      <c r="K25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7" s="72" t="str">
        <f>IFERROR(IF(NOT(ISBLANK(Table142[[#This Row],[BASE PRICE PER ITEM2]])), Table142[[#This Row],[BASE PRICE PER ITEM2]] + $M$2, ""), "")</f>
        <v/>
      </c>
      <c r="M257" s="115"/>
      <c r="N25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7" s="7"/>
      <c r="P257" s="7"/>
      <c r="Q257" s="7"/>
      <c r="R257" s="7"/>
      <c r="S257" s="7"/>
      <c r="T257" s="7"/>
      <c r="U257" s="7"/>
      <c r="V25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7" s="20" t="str">
        <f>IFERROR(Table142[[#This Row],[BASE PRICE PER ITEM2]]*Table142[[#This Row],[TOTAL BASE STOCK QUANTITY]],"")</f>
        <v/>
      </c>
      <c r="X257" s="20" t="str">
        <f>IFERROR(Table142[[#This Row],[LAST SALE PRICE PER ITEM]]*Table142[[#This Row],[TOTAL BASE STOCK QUANTITY]], "")</f>
        <v/>
      </c>
      <c r="Y257" s="6" t="str">
        <f>IF(O257="",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7" s="22" t="str">
        <f>IFERROR(Table142[[#This Row],[SALE PRICE PER ITEM]]*Table142[[#This Row],[TOTAL REMAINING STOCK QUANTITY]],"")</f>
        <v/>
      </c>
      <c r="AH257" s="27"/>
    </row>
    <row r="258" spans="2:34" ht="18.600000000000001" thickBot="1" x14ac:dyDescent="0.3">
      <c r="B258" s="34" t="s">
        <v>300</v>
      </c>
      <c r="C258" s="11"/>
      <c r="D258" s="87" t="str">
        <f>IF(Table142[[#This Row],[TOTAL BASE STOCK QUANTITY]] = "", "", IF(Table142[[#This Row],[TOTAL BASE STOCK QUANTITY]] &lt;1,"Out of Stock","Avaliable"))</f>
        <v/>
      </c>
      <c r="E258" s="24"/>
      <c r="F258" s="24"/>
      <c r="G258" s="11"/>
      <c r="H258" s="95"/>
      <c r="I258" s="102"/>
      <c r="J258" s="120"/>
      <c r="K25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8" s="72" t="str">
        <f>IFERROR(IF(NOT(ISBLANK(Table142[[#This Row],[BASE PRICE PER ITEM2]])), Table142[[#This Row],[BASE PRICE PER ITEM2]] + $M$2, ""), "")</f>
        <v/>
      </c>
      <c r="M258" s="115"/>
      <c r="N25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8" s="7"/>
      <c r="P258" s="7"/>
      <c r="Q258" s="7"/>
      <c r="R258" s="7"/>
      <c r="S258" s="7"/>
      <c r="T258" s="7"/>
      <c r="U258" s="7"/>
      <c r="V25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8" s="20" t="str">
        <f>IFERROR(Table142[[#This Row],[BASE PRICE PER ITEM2]]*Table142[[#This Row],[TOTAL BASE STOCK QUANTITY]],"")</f>
        <v/>
      </c>
      <c r="X258" s="20" t="str">
        <f>IFERROR(Table142[[#This Row],[LAST SALE PRICE PER ITEM]]*Table142[[#This Row],[TOTAL BASE STOCK QUANTITY]], "")</f>
        <v/>
      </c>
      <c r="Y258" s="6" t="str">
        <f>IF(O258="",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8" s="22" t="str">
        <f>IFERROR(Table142[[#This Row],[SALE PRICE PER ITEM]]*Table142[[#This Row],[TOTAL REMAINING STOCK QUANTITY]],"")</f>
        <v/>
      </c>
      <c r="AH258" s="27"/>
    </row>
    <row r="259" spans="2:34" ht="18.600000000000001" thickBot="1" x14ac:dyDescent="0.3">
      <c r="B259" s="34" t="s">
        <v>301</v>
      </c>
      <c r="C259" s="11"/>
      <c r="D259" s="87" t="str">
        <f>IF(Table142[[#This Row],[TOTAL BASE STOCK QUANTITY]] = "", "", IF(Table142[[#This Row],[TOTAL BASE STOCK QUANTITY]] &lt;1,"Out of Stock","Avaliable"))</f>
        <v/>
      </c>
      <c r="E259" s="24"/>
      <c r="F259" s="24"/>
      <c r="G259" s="11"/>
      <c r="H259" s="95"/>
      <c r="I259" s="102"/>
      <c r="J259" s="120"/>
      <c r="K25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59" s="72" t="str">
        <f>IFERROR(IF(NOT(ISBLANK(Table142[[#This Row],[BASE PRICE PER ITEM2]])), Table142[[#This Row],[BASE PRICE PER ITEM2]] + $M$2, ""), "")</f>
        <v/>
      </c>
      <c r="M259" s="115"/>
      <c r="N25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59" s="7"/>
      <c r="P259" s="7"/>
      <c r="Q259" s="7"/>
      <c r="R259" s="7"/>
      <c r="S259" s="7"/>
      <c r="T259" s="7"/>
      <c r="U259" s="7"/>
      <c r="V25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59" s="20" t="str">
        <f>IFERROR(Table142[[#This Row],[BASE PRICE PER ITEM2]]*Table142[[#This Row],[TOTAL BASE STOCK QUANTITY]],"")</f>
        <v/>
      </c>
      <c r="X259" s="20" t="str">
        <f>IFERROR(Table142[[#This Row],[LAST SALE PRICE PER ITEM]]*Table142[[#This Row],[TOTAL BASE STOCK QUANTITY]], "")</f>
        <v/>
      </c>
      <c r="Y259" s="6" t="str">
        <f>IF(O259="",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5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5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5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5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5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5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5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59" s="22" t="str">
        <f>IFERROR(Table142[[#This Row],[SALE PRICE PER ITEM]]*Table142[[#This Row],[TOTAL REMAINING STOCK QUANTITY]],"")</f>
        <v/>
      </c>
      <c r="AH259" s="27"/>
    </row>
    <row r="260" spans="2:34" ht="18.600000000000001" thickBot="1" x14ac:dyDescent="0.3">
      <c r="B260" s="34" t="s">
        <v>302</v>
      </c>
      <c r="C260" s="11"/>
      <c r="D260" s="87" t="str">
        <f>IF(Table142[[#This Row],[TOTAL BASE STOCK QUANTITY]] = "", "", IF(Table142[[#This Row],[TOTAL BASE STOCK QUANTITY]] &lt;1,"Out of Stock","Avaliable"))</f>
        <v/>
      </c>
      <c r="E260" s="24"/>
      <c r="F260" s="24"/>
      <c r="G260" s="11"/>
      <c r="H260" s="95"/>
      <c r="I260" s="102"/>
      <c r="J260" s="120"/>
      <c r="K26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0" s="72" t="str">
        <f>IFERROR(IF(NOT(ISBLANK(Table142[[#This Row],[BASE PRICE PER ITEM2]])), Table142[[#This Row],[BASE PRICE PER ITEM2]] + $M$2, ""), "")</f>
        <v/>
      </c>
      <c r="M260" s="115"/>
      <c r="N26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0" s="7"/>
      <c r="P260" s="7"/>
      <c r="Q260" s="7"/>
      <c r="R260" s="7"/>
      <c r="S260" s="7"/>
      <c r="T260" s="7"/>
      <c r="U260" s="7"/>
      <c r="V26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0" s="20" t="str">
        <f>IFERROR(Table142[[#This Row],[BASE PRICE PER ITEM2]]*Table142[[#This Row],[TOTAL BASE STOCK QUANTITY]],"")</f>
        <v/>
      </c>
      <c r="X260" s="20" t="str">
        <f>IFERROR(Table142[[#This Row],[LAST SALE PRICE PER ITEM]]*Table142[[#This Row],[TOTAL BASE STOCK QUANTITY]], "")</f>
        <v/>
      </c>
      <c r="Y260" s="6" t="str">
        <f>IF(O260="",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0" s="22" t="str">
        <f>IFERROR(Table142[[#This Row],[SALE PRICE PER ITEM]]*Table142[[#This Row],[TOTAL REMAINING STOCK QUANTITY]],"")</f>
        <v/>
      </c>
      <c r="AH260" s="27"/>
    </row>
    <row r="261" spans="2:34" ht="18.600000000000001" thickBot="1" x14ac:dyDescent="0.3">
      <c r="B261" s="34" t="s">
        <v>303</v>
      </c>
      <c r="C261" s="11"/>
      <c r="D261" s="87" t="str">
        <f>IF(Table142[[#This Row],[TOTAL BASE STOCK QUANTITY]] = "", "", IF(Table142[[#This Row],[TOTAL BASE STOCK QUANTITY]] &lt;1,"Out of Stock","Avaliable"))</f>
        <v/>
      </c>
      <c r="E261" s="24"/>
      <c r="F261" s="24"/>
      <c r="G261" s="11"/>
      <c r="H261" s="95"/>
      <c r="I261" s="102"/>
      <c r="J261" s="120"/>
      <c r="K26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1" s="72" t="str">
        <f>IFERROR(IF(NOT(ISBLANK(Table142[[#This Row],[BASE PRICE PER ITEM2]])), Table142[[#This Row],[BASE PRICE PER ITEM2]] + $M$2, ""), "")</f>
        <v/>
      </c>
      <c r="M261" s="115"/>
      <c r="N26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1" s="7"/>
      <c r="P261" s="7"/>
      <c r="Q261" s="7"/>
      <c r="R261" s="7"/>
      <c r="S261" s="7"/>
      <c r="T261" s="7"/>
      <c r="U261" s="7"/>
      <c r="V26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1" s="20" t="str">
        <f>IFERROR(Table142[[#This Row],[BASE PRICE PER ITEM2]]*Table142[[#This Row],[TOTAL BASE STOCK QUANTITY]],"")</f>
        <v/>
      </c>
      <c r="X261" s="20" t="str">
        <f>IFERROR(Table142[[#This Row],[LAST SALE PRICE PER ITEM]]*Table142[[#This Row],[TOTAL BASE STOCK QUANTITY]], "")</f>
        <v/>
      </c>
      <c r="Y261" s="6" t="str">
        <f>IF(O261="",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1" s="22" t="str">
        <f>IFERROR(Table142[[#This Row],[SALE PRICE PER ITEM]]*Table142[[#This Row],[TOTAL REMAINING STOCK QUANTITY]],"")</f>
        <v/>
      </c>
      <c r="AH261" s="27"/>
    </row>
    <row r="262" spans="2:34" ht="18.600000000000001" thickBot="1" x14ac:dyDescent="0.3">
      <c r="B262" s="34" t="s">
        <v>304</v>
      </c>
      <c r="C262" s="11"/>
      <c r="D262" s="87" t="str">
        <f>IF(Table142[[#This Row],[TOTAL BASE STOCK QUANTITY]] = "", "", IF(Table142[[#This Row],[TOTAL BASE STOCK QUANTITY]] &lt;1,"Out of Stock","Avaliable"))</f>
        <v/>
      </c>
      <c r="E262" s="24"/>
      <c r="F262" s="24"/>
      <c r="G262" s="11"/>
      <c r="H262" s="95"/>
      <c r="I262" s="102"/>
      <c r="J262" s="120"/>
      <c r="K26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2" s="72" t="str">
        <f>IFERROR(IF(NOT(ISBLANK(Table142[[#This Row],[BASE PRICE PER ITEM2]])), Table142[[#This Row],[BASE PRICE PER ITEM2]] + $M$2, ""), "")</f>
        <v/>
      </c>
      <c r="M262" s="115"/>
      <c r="N26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2" s="7"/>
      <c r="P262" s="7"/>
      <c r="Q262" s="7"/>
      <c r="R262" s="7"/>
      <c r="S262" s="7"/>
      <c r="T262" s="7"/>
      <c r="U262" s="7"/>
      <c r="V26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2" s="20" t="str">
        <f>IFERROR(Table142[[#This Row],[BASE PRICE PER ITEM2]]*Table142[[#This Row],[TOTAL BASE STOCK QUANTITY]],"")</f>
        <v/>
      </c>
      <c r="X262" s="20" t="str">
        <f>IFERROR(Table142[[#This Row],[LAST SALE PRICE PER ITEM]]*Table142[[#This Row],[TOTAL BASE STOCK QUANTITY]], "")</f>
        <v/>
      </c>
      <c r="Y262" s="6" t="str">
        <f>IF(O262="",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2" s="22" t="str">
        <f>IFERROR(Table142[[#This Row],[SALE PRICE PER ITEM]]*Table142[[#This Row],[TOTAL REMAINING STOCK QUANTITY]],"")</f>
        <v/>
      </c>
      <c r="AH262" s="27"/>
    </row>
    <row r="263" spans="2:34" ht="18.600000000000001" thickBot="1" x14ac:dyDescent="0.3">
      <c r="B263" s="34" t="s">
        <v>305</v>
      </c>
      <c r="C263" s="11"/>
      <c r="D263" s="87" t="str">
        <f>IF(Table142[[#This Row],[TOTAL BASE STOCK QUANTITY]] = "", "", IF(Table142[[#This Row],[TOTAL BASE STOCK QUANTITY]] &lt;1,"Out of Stock","Avaliable"))</f>
        <v/>
      </c>
      <c r="E263" s="24"/>
      <c r="F263" s="24"/>
      <c r="G263" s="11"/>
      <c r="H263" s="95"/>
      <c r="I263" s="102"/>
      <c r="J263" s="120"/>
      <c r="K26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3" s="72" t="str">
        <f>IFERROR(IF(NOT(ISBLANK(Table142[[#This Row],[BASE PRICE PER ITEM2]])), Table142[[#This Row],[BASE PRICE PER ITEM2]] + $M$2, ""), "")</f>
        <v/>
      </c>
      <c r="M263" s="115"/>
      <c r="N26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3" s="7"/>
      <c r="P263" s="7"/>
      <c r="Q263" s="7"/>
      <c r="R263" s="7"/>
      <c r="S263" s="7"/>
      <c r="T263" s="7"/>
      <c r="U263" s="7"/>
      <c r="V26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3" s="20" t="str">
        <f>IFERROR(Table142[[#This Row],[BASE PRICE PER ITEM2]]*Table142[[#This Row],[TOTAL BASE STOCK QUANTITY]],"")</f>
        <v/>
      </c>
      <c r="X263" s="20" t="str">
        <f>IFERROR(Table142[[#This Row],[LAST SALE PRICE PER ITEM]]*Table142[[#This Row],[TOTAL BASE STOCK QUANTITY]], "")</f>
        <v/>
      </c>
      <c r="Y263" s="6" t="str">
        <f>IF(O263="",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3" s="22" t="str">
        <f>IFERROR(Table142[[#This Row],[SALE PRICE PER ITEM]]*Table142[[#This Row],[TOTAL REMAINING STOCK QUANTITY]],"")</f>
        <v/>
      </c>
      <c r="AH263" s="27"/>
    </row>
    <row r="264" spans="2:34" ht="18.600000000000001" thickBot="1" x14ac:dyDescent="0.3">
      <c r="B264" s="34" t="s">
        <v>306</v>
      </c>
      <c r="C264" s="11"/>
      <c r="D264" s="87" t="str">
        <f>IF(Table142[[#This Row],[TOTAL BASE STOCK QUANTITY]] = "", "", IF(Table142[[#This Row],[TOTAL BASE STOCK QUANTITY]] &lt;1,"Out of Stock","Avaliable"))</f>
        <v/>
      </c>
      <c r="E264" s="24"/>
      <c r="F264" s="24"/>
      <c r="G264" s="11"/>
      <c r="H264" s="95"/>
      <c r="I264" s="102"/>
      <c r="J264" s="120"/>
      <c r="K26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4" s="72" t="str">
        <f>IFERROR(IF(NOT(ISBLANK(Table142[[#This Row],[BASE PRICE PER ITEM2]])), Table142[[#This Row],[BASE PRICE PER ITEM2]] + $M$2, ""), "")</f>
        <v/>
      </c>
      <c r="M264" s="115"/>
      <c r="N26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4" s="7"/>
      <c r="P264" s="7"/>
      <c r="Q264" s="7"/>
      <c r="R264" s="7"/>
      <c r="S264" s="7"/>
      <c r="T264" s="7"/>
      <c r="U264" s="7"/>
      <c r="V26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4" s="20" t="str">
        <f>IFERROR(Table142[[#This Row],[BASE PRICE PER ITEM2]]*Table142[[#This Row],[TOTAL BASE STOCK QUANTITY]],"")</f>
        <v/>
      </c>
      <c r="X264" s="20" t="str">
        <f>IFERROR(Table142[[#This Row],[LAST SALE PRICE PER ITEM]]*Table142[[#This Row],[TOTAL BASE STOCK QUANTITY]], "")</f>
        <v/>
      </c>
      <c r="Y264" s="6" t="str">
        <f>IF(O264="",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4" s="22" t="str">
        <f>IFERROR(Table142[[#This Row],[SALE PRICE PER ITEM]]*Table142[[#This Row],[TOTAL REMAINING STOCK QUANTITY]],"")</f>
        <v/>
      </c>
      <c r="AH264" s="27"/>
    </row>
    <row r="265" spans="2:34" ht="18.600000000000001" thickBot="1" x14ac:dyDescent="0.3">
      <c r="B265" s="34" t="s">
        <v>307</v>
      </c>
      <c r="C265" s="11"/>
      <c r="D265" s="87" t="str">
        <f>IF(Table142[[#This Row],[TOTAL BASE STOCK QUANTITY]] = "", "", IF(Table142[[#This Row],[TOTAL BASE STOCK QUANTITY]] &lt;1,"Out of Stock","Avaliable"))</f>
        <v/>
      </c>
      <c r="E265" s="24"/>
      <c r="F265" s="24"/>
      <c r="G265" s="11"/>
      <c r="H265" s="95"/>
      <c r="I265" s="102"/>
      <c r="J265" s="120"/>
      <c r="K26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5" s="72" t="str">
        <f>IFERROR(IF(NOT(ISBLANK(Table142[[#This Row],[BASE PRICE PER ITEM2]])), Table142[[#This Row],[BASE PRICE PER ITEM2]] + $M$2, ""), "")</f>
        <v/>
      </c>
      <c r="M265" s="115"/>
      <c r="N26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5" s="7"/>
      <c r="P265" s="7"/>
      <c r="Q265" s="7"/>
      <c r="R265" s="7"/>
      <c r="S265" s="7"/>
      <c r="T265" s="7"/>
      <c r="U265" s="7"/>
      <c r="V26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5" s="20" t="str">
        <f>IFERROR(Table142[[#This Row],[BASE PRICE PER ITEM2]]*Table142[[#This Row],[TOTAL BASE STOCK QUANTITY]],"")</f>
        <v/>
      </c>
      <c r="X265" s="20" t="str">
        <f>IFERROR(Table142[[#This Row],[LAST SALE PRICE PER ITEM]]*Table142[[#This Row],[TOTAL BASE STOCK QUANTITY]], "")</f>
        <v/>
      </c>
      <c r="Y265" s="6" t="str">
        <f>IF(O265="",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5" s="22" t="str">
        <f>IFERROR(Table142[[#This Row],[SALE PRICE PER ITEM]]*Table142[[#This Row],[TOTAL REMAINING STOCK QUANTITY]],"")</f>
        <v/>
      </c>
      <c r="AH265" s="27"/>
    </row>
    <row r="266" spans="2:34" ht="18.600000000000001" thickBot="1" x14ac:dyDescent="0.3">
      <c r="B266" s="34" t="s">
        <v>308</v>
      </c>
      <c r="C266" s="11"/>
      <c r="D266" s="87" t="str">
        <f>IF(Table142[[#This Row],[TOTAL BASE STOCK QUANTITY]] = "", "", IF(Table142[[#This Row],[TOTAL BASE STOCK QUANTITY]] &lt;1,"Out of Stock","Avaliable"))</f>
        <v/>
      </c>
      <c r="E266" s="24"/>
      <c r="F266" s="24"/>
      <c r="G266" s="11"/>
      <c r="H266" s="95"/>
      <c r="I266" s="102"/>
      <c r="J266" s="120"/>
      <c r="K26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6" s="72" t="str">
        <f>IFERROR(IF(NOT(ISBLANK(Table142[[#This Row],[BASE PRICE PER ITEM2]])), Table142[[#This Row],[BASE PRICE PER ITEM2]] + $M$2, ""), "")</f>
        <v/>
      </c>
      <c r="M266" s="115"/>
      <c r="N26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6" s="7"/>
      <c r="P266" s="7"/>
      <c r="Q266" s="7"/>
      <c r="R266" s="7"/>
      <c r="S266" s="7"/>
      <c r="T266" s="7"/>
      <c r="U266" s="7"/>
      <c r="V26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6" s="20" t="str">
        <f>IFERROR(Table142[[#This Row],[BASE PRICE PER ITEM2]]*Table142[[#This Row],[TOTAL BASE STOCK QUANTITY]],"")</f>
        <v/>
      </c>
      <c r="X266" s="20" t="str">
        <f>IFERROR(Table142[[#This Row],[LAST SALE PRICE PER ITEM]]*Table142[[#This Row],[TOTAL BASE STOCK QUANTITY]], "")</f>
        <v/>
      </c>
      <c r="Y266" s="6" t="str">
        <f>IF(O266="",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6" s="22" t="str">
        <f>IFERROR(Table142[[#This Row],[SALE PRICE PER ITEM]]*Table142[[#This Row],[TOTAL REMAINING STOCK QUANTITY]],"")</f>
        <v/>
      </c>
      <c r="AH266" s="27"/>
    </row>
    <row r="267" spans="2:34" ht="18.600000000000001" thickBot="1" x14ac:dyDescent="0.3">
      <c r="B267" s="34" t="s">
        <v>309</v>
      </c>
      <c r="C267" s="11"/>
      <c r="D267" s="87" t="str">
        <f>IF(Table142[[#This Row],[TOTAL BASE STOCK QUANTITY]] = "", "", IF(Table142[[#This Row],[TOTAL BASE STOCK QUANTITY]] &lt;1,"Out of Stock","Avaliable"))</f>
        <v/>
      </c>
      <c r="E267" s="24"/>
      <c r="F267" s="24"/>
      <c r="G267" s="11"/>
      <c r="H267" s="95"/>
      <c r="I267" s="102"/>
      <c r="J267" s="120"/>
      <c r="K26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7" s="72" t="str">
        <f>IFERROR(IF(NOT(ISBLANK(Table142[[#This Row],[BASE PRICE PER ITEM2]])), Table142[[#This Row],[BASE PRICE PER ITEM2]] + $M$2, ""), "")</f>
        <v/>
      </c>
      <c r="M267" s="115"/>
      <c r="N26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7" s="7"/>
      <c r="P267" s="7"/>
      <c r="Q267" s="7"/>
      <c r="R267" s="7"/>
      <c r="S267" s="7"/>
      <c r="T267" s="7"/>
      <c r="U267" s="7"/>
      <c r="V26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7" s="20" t="str">
        <f>IFERROR(Table142[[#This Row],[BASE PRICE PER ITEM2]]*Table142[[#This Row],[TOTAL BASE STOCK QUANTITY]],"")</f>
        <v/>
      </c>
      <c r="X267" s="20" t="str">
        <f>IFERROR(Table142[[#This Row],[LAST SALE PRICE PER ITEM]]*Table142[[#This Row],[TOTAL BASE STOCK QUANTITY]], "")</f>
        <v/>
      </c>
      <c r="Y267" s="6" t="str">
        <f>IF(O267="",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7" s="22" t="str">
        <f>IFERROR(Table142[[#This Row],[SALE PRICE PER ITEM]]*Table142[[#This Row],[TOTAL REMAINING STOCK QUANTITY]],"")</f>
        <v/>
      </c>
      <c r="AH267" s="27"/>
    </row>
    <row r="268" spans="2:34" ht="18.600000000000001" thickBot="1" x14ac:dyDescent="0.3">
      <c r="B268" s="34" t="s">
        <v>310</v>
      </c>
      <c r="C268" s="11"/>
      <c r="D268" s="87" t="str">
        <f>IF(Table142[[#This Row],[TOTAL BASE STOCK QUANTITY]] = "", "", IF(Table142[[#This Row],[TOTAL BASE STOCK QUANTITY]] &lt;1,"Out of Stock","Avaliable"))</f>
        <v/>
      </c>
      <c r="E268" s="24"/>
      <c r="F268" s="24"/>
      <c r="G268" s="11"/>
      <c r="H268" s="95"/>
      <c r="I268" s="102"/>
      <c r="J268" s="120"/>
      <c r="K26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8" s="72" t="str">
        <f>IFERROR(IF(NOT(ISBLANK(Table142[[#This Row],[BASE PRICE PER ITEM2]])), Table142[[#This Row],[BASE PRICE PER ITEM2]] + $M$2, ""), "")</f>
        <v/>
      </c>
      <c r="M268" s="115"/>
      <c r="N26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8" s="7"/>
      <c r="P268" s="7"/>
      <c r="Q268" s="7"/>
      <c r="R268" s="7"/>
      <c r="S268" s="7"/>
      <c r="T268" s="7"/>
      <c r="U268" s="7"/>
      <c r="V26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8" s="20" t="str">
        <f>IFERROR(Table142[[#This Row],[BASE PRICE PER ITEM2]]*Table142[[#This Row],[TOTAL BASE STOCK QUANTITY]],"")</f>
        <v/>
      </c>
      <c r="X268" s="20" t="str">
        <f>IFERROR(Table142[[#This Row],[LAST SALE PRICE PER ITEM]]*Table142[[#This Row],[TOTAL BASE STOCK QUANTITY]], "")</f>
        <v/>
      </c>
      <c r="Y268" s="6" t="str">
        <f>IF(O268="",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8" s="22" t="str">
        <f>IFERROR(Table142[[#This Row],[SALE PRICE PER ITEM]]*Table142[[#This Row],[TOTAL REMAINING STOCK QUANTITY]],"")</f>
        <v/>
      </c>
      <c r="AH268" s="27"/>
    </row>
    <row r="269" spans="2:34" ht="18.600000000000001" thickBot="1" x14ac:dyDescent="0.3">
      <c r="B269" s="34" t="s">
        <v>311</v>
      </c>
      <c r="C269" s="11"/>
      <c r="D269" s="87" t="str">
        <f>IF(Table142[[#This Row],[TOTAL BASE STOCK QUANTITY]] = "", "", IF(Table142[[#This Row],[TOTAL BASE STOCK QUANTITY]] &lt;1,"Out of Stock","Avaliable"))</f>
        <v/>
      </c>
      <c r="E269" s="24"/>
      <c r="F269" s="24"/>
      <c r="G269" s="11"/>
      <c r="H269" s="95"/>
      <c r="I269" s="102"/>
      <c r="J269" s="120"/>
      <c r="K26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69" s="72" t="str">
        <f>IFERROR(IF(NOT(ISBLANK(Table142[[#This Row],[BASE PRICE PER ITEM2]])), Table142[[#This Row],[BASE PRICE PER ITEM2]] + $M$2, ""), "")</f>
        <v/>
      </c>
      <c r="M269" s="115"/>
      <c r="N26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69" s="7"/>
      <c r="P269" s="7"/>
      <c r="Q269" s="7"/>
      <c r="R269" s="7"/>
      <c r="S269" s="7"/>
      <c r="T269" s="7"/>
      <c r="U269" s="7"/>
      <c r="V26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69" s="20" t="str">
        <f>IFERROR(Table142[[#This Row],[BASE PRICE PER ITEM2]]*Table142[[#This Row],[TOTAL BASE STOCK QUANTITY]],"")</f>
        <v/>
      </c>
      <c r="X269" s="20" t="str">
        <f>IFERROR(Table142[[#This Row],[LAST SALE PRICE PER ITEM]]*Table142[[#This Row],[TOTAL BASE STOCK QUANTITY]], "")</f>
        <v/>
      </c>
      <c r="Y269" s="6" t="str">
        <f>IF(O269="",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6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6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6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6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6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6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6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69" s="22" t="str">
        <f>IFERROR(Table142[[#This Row],[SALE PRICE PER ITEM]]*Table142[[#This Row],[TOTAL REMAINING STOCK QUANTITY]],"")</f>
        <v/>
      </c>
      <c r="AH269" s="27"/>
    </row>
    <row r="270" spans="2:34" ht="18.600000000000001" thickBot="1" x14ac:dyDescent="0.3">
      <c r="B270" s="34" t="s">
        <v>312</v>
      </c>
      <c r="C270" s="11"/>
      <c r="D270" s="87" t="str">
        <f>IF(Table142[[#This Row],[TOTAL BASE STOCK QUANTITY]] = "", "", IF(Table142[[#This Row],[TOTAL BASE STOCK QUANTITY]] &lt;1,"Out of Stock","Avaliable"))</f>
        <v/>
      </c>
      <c r="E270" s="24"/>
      <c r="F270" s="24"/>
      <c r="G270" s="11"/>
      <c r="H270" s="95"/>
      <c r="I270" s="102"/>
      <c r="J270" s="120"/>
      <c r="K27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0" s="72" t="str">
        <f>IFERROR(IF(NOT(ISBLANK(Table142[[#This Row],[BASE PRICE PER ITEM2]])), Table142[[#This Row],[BASE PRICE PER ITEM2]] + $M$2, ""), "")</f>
        <v/>
      </c>
      <c r="M270" s="115"/>
      <c r="N27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0" s="7"/>
      <c r="P270" s="7"/>
      <c r="Q270" s="7"/>
      <c r="R270" s="7"/>
      <c r="S270" s="7"/>
      <c r="T270" s="7"/>
      <c r="U270" s="7"/>
      <c r="V27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0" s="20" t="str">
        <f>IFERROR(Table142[[#This Row],[BASE PRICE PER ITEM2]]*Table142[[#This Row],[TOTAL BASE STOCK QUANTITY]],"")</f>
        <v/>
      </c>
      <c r="X270" s="20" t="str">
        <f>IFERROR(Table142[[#This Row],[LAST SALE PRICE PER ITEM]]*Table142[[#This Row],[TOTAL BASE STOCK QUANTITY]], "")</f>
        <v/>
      </c>
      <c r="Y270" s="6" t="str">
        <f>IF(O270="",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0" s="22" t="str">
        <f>IFERROR(Table142[[#This Row],[SALE PRICE PER ITEM]]*Table142[[#This Row],[TOTAL REMAINING STOCK QUANTITY]],"")</f>
        <v/>
      </c>
      <c r="AH270" s="27"/>
    </row>
    <row r="271" spans="2:34" ht="18.600000000000001" thickBot="1" x14ac:dyDescent="0.3">
      <c r="B271" s="34" t="s">
        <v>313</v>
      </c>
      <c r="C271" s="11"/>
      <c r="D271" s="87" t="str">
        <f>IF(Table142[[#This Row],[TOTAL BASE STOCK QUANTITY]] = "", "", IF(Table142[[#This Row],[TOTAL BASE STOCK QUANTITY]] &lt;1,"Out of Stock","Avaliable"))</f>
        <v/>
      </c>
      <c r="E271" s="24"/>
      <c r="F271" s="24"/>
      <c r="G271" s="11"/>
      <c r="H271" s="95"/>
      <c r="I271" s="102"/>
      <c r="J271" s="120"/>
      <c r="K27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1" s="72" t="str">
        <f>IFERROR(IF(NOT(ISBLANK(Table142[[#This Row],[BASE PRICE PER ITEM2]])), Table142[[#This Row],[BASE PRICE PER ITEM2]] + $M$2, ""), "")</f>
        <v/>
      </c>
      <c r="M271" s="115"/>
      <c r="N27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1" s="7"/>
      <c r="P271" s="7"/>
      <c r="Q271" s="7"/>
      <c r="R271" s="7"/>
      <c r="S271" s="7"/>
      <c r="T271" s="7"/>
      <c r="U271" s="7"/>
      <c r="V27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1" s="20" t="str">
        <f>IFERROR(Table142[[#This Row],[BASE PRICE PER ITEM2]]*Table142[[#This Row],[TOTAL BASE STOCK QUANTITY]],"")</f>
        <v/>
      </c>
      <c r="X271" s="20" t="str">
        <f>IFERROR(Table142[[#This Row],[LAST SALE PRICE PER ITEM]]*Table142[[#This Row],[TOTAL BASE STOCK QUANTITY]], "")</f>
        <v/>
      </c>
      <c r="Y271" s="6" t="str">
        <f>IF(O271="",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1" s="22" t="str">
        <f>IFERROR(Table142[[#This Row],[SALE PRICE PER ITEM]]*Table142[[#This Row],[TOTAL REMAINING STOCK QUANTITY]],"")</f>
        <v/>
      </c>
      <c r="AH271" s="27"/>
    </row>
    <row r="272" spans="2:34" ht="18.600000000000001" thickBot="1" x14ac:dyDescent="0.3">
      <c r="B272" s="34" t="s">
        <v>314</v>
      </c>
      <c r="C272" s="11"/>
      <c r="D272" s="87" t="str">
        <f>IF(Table142[[#This Row],[TOTAL BASE STOCK QUANTITY]] = "", "", IF(Table142[[#This Row],[TOTAL BASE STOCK QUANTITY]] &lt;1,"Out of Stock","Avaliable"))</f>
        <v/>
      </c>
      <c r="E272" s="24"/>
      <c r="F272" s="24"/>
      <c r="G272" s="11"/>
      <c r="H272" s="95"/>
      <c r="I272" s="102"/>
      <c r="J272" s="120"/>
      <c r="K27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2" s="72" t="str">
        <f>IFERROR(IF(NOT(ISBLANK(Table142[[#This Row],[BASE PRICE PER ITEM2]])), Table142[[#This Row],[BASE PRICE PER ITEM2]] + $M$2, ""), "")</f>
        <v/>
      </c>
      <c r="M272" s="115"/>
      <c r="N27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2" s="7"/>
      <c r="P272" s="7"/>
      <c r="Q272" s="7"/>
      <c r="R272" s="7"/>
      <c r="S272" s="7"/>
      <c r="T272" s="7"/>
      <c r="U272" s="7"/>
      <c r="V27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2" s="20" t="str">
        <f>IFERROR(Table142[[#This Row],[BASE PRICE PER ITEM2]]*Table142[[#This Row],[TOTAL BASE STOCK QUANTITY]],"")</f>
        <v/>
      </c>
      <c r="X272" s="20" t="str">
        <f>IFERROR(Table142[[#This Row],[LAST SALE PRICE PER ITEM]]*Table142[[#This Row],[TOTAL BASE STOCK QUANTITY]], "")</f>
        <v/>
      </c>
      <c r="Y272" s="6" t="str">
        <f>IF(O272="",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2" s="22" t="str">
        <f>IFERROR(Table142[[#This Row],[SALE PRICE PER ITEM]]*Table142[[#This Row],[TOTAL REMAINING STOCK QUANTITY]],"")</f>
        <v/>
      </c>
      <c r="AH272" s="27"/>
    </row>
    <row r="273" spans="2:34" ht="18.600000000000001" thickBot="1" x14ac:dyDescent="0.3">
      <c r="B273" s="34" t="s">
        <v>315</v>
      </c>
      <c r="C273" s="11"/>
      <c r="D273" s="87" t="str">
        <f>IF(Table142[[#This Row],[TOTAL BASE STOCK QUANTITY]] = "", "", IF(Table142[[#This Row],[TOTAL BASE STOCK QUANTITY]] &lt;1,"Out of Stock","Avaliable"))</f>
        <v/>
      </c>
      <c r="E273" s="24"/>
      <c r="F273" s="24"/>
      <c r="G273" s="11"/>
      <c r="H273" s="95"/>
      <c r="I273" s="102"/>
      <c r="J273" s="120"/>
      <c r="K27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3" s="72" t="str">
        <f>IFERROR(IF(NOT(ISBLANK(Table142[[#This Row],[BASE PRICE PER ITEM2]])), Table142[[#This Row],[BASE PRICE PER ITEM2]] + $M$2, ""), "")</f>
        <v/>
      </c>
      <c r="M273" s="115"/>
      <c r="N27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3" s="7"/>
      <c r="P273" s="7"/>
      <c r="Q273" s="7"/>
      <c r="R273" s="7"/>
      <c r="S273" s="7"/>
      <c r="T273" s="7"/>
      <c r="U273" s="7"/>
      <c r="V27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3" s="20" t="str">
        <f>IFERROR(Table142[[#This Row],[BASE PRICE PER ITEM2]]*Table142[[#This Row],[TOTAL BASE STOCK QUANTITY]],"")</f>
        <v/>
      </c>
      <c r="X273" s="20" t="str">
        <f>IFERROR(Table142[[#This Row],[LAST SALE PRICE PER ITEM]]*Table142[[#This Row],[TOTAL BASE STOCK QUANTITY]], "")</f>
        <v/>
      </c>
      <c r="Y273" s="6" t="str">
        <f>IF(O273="",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3" s="22" t="str">
        <f>IFERROR(Table142[[#This Row],[SALE PRICE PER ITEM]]*Table142[[#This Row],[TOTAL REMAINING STOCK QUANTITY]],"")</f>
        <v/>
      </c>
      <c r="AH273" s="27"/>
    </row>
    <row r="274" spans="2:34" ht="18.600000000000001" thickBot="1" x14ac:dyDescent="0.3">
      <c r="B274" s="34" t="s">
        <v>316</v>
      </c>
      <c r="C274" s="11"/>
      <c r="D274" s="87" t="str">
        <f>IF(Table142[[#This Row],[TOTAL BASE STOCK QUANTITY]] = "", "", IF(Table142[[#This Row],[TOTAL BASE STOCK QUANTITY]] &lt;1,"Out of Stock","Avaliable"))</f>
        <v/>
      </c>
      <c r="E274" s="24"/>
      <c r="F274" s="24"/>
      <c r="G274" s="11"/>
      <c r="H274" s="95"/>
      <c r="I274" s="102"/>
      <c r="J274" s="120"/>
      <c r="K27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4" s="72" t="str">
        <f>IFERROR(IF(NOT(ISBLANK(Table142[[#This Row],[BASE PRICE PER ITEM2]])), Table142[[#This Row],[BASE PRICE PER ITEM2]] + $M$2, ""), "")</f>
        <v/>
      </c>
      <c r="M274" s="115"/>
      <c r="N27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4" s="7"/>
      <c r="P274" s="7"/>
      <c r="Q274" s="7"/>
      <c r="R274" s="7"/>
      <c r="S274" s="7"/>
      <c r="T274" s="7"/>
      <c r="U274" s="7"/>
      <c r="V27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4" s="20" t="str">
        <f>IFERROR(Table142[[#This Row],[BASE PRICE PER ITEM2]]*Table142[[#This Row],[TOTAL BASE STOCK QUANTITY]],"")</f>
        <v/>
      </c>
      <c r="X274" s="20" t="str">
        <f>IFERROR(Table142[[#This Row],[LAST SALE PRICE PER ITEM]]*Table142[[#This Row],[TOTAL BASE STOCK QUANTITY]], "")</f>
        <v/>
      </c>
      <c r="Y274" s="6" t="str">
        <f>IF(O274="",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4" s="22" t="str">
        <f>IFERROR(Table142[[#This Row],[SALE PRICE PER ITEM]]*Table142[[#This Row],[TOTAL REMAINING STOCK QUANTITY]],"")</f>
        <v/>
      </c>
      <c r="AH274" s="27"/>
    </row>
    <row r="275" spans="2:34" ht="18.600000000000001" thickBot="1" x14ac:dyDescent="0.3">
      <c r="B275" s="34" t="s">
        <v>317</v>
      </c>
      <c r="C275" s="11"/>
      <c r="D275" s="87" t="str">
        <f>IF(Table142[[#This Row],[TOTAL BASE STOCK QUANTITY]] = "", "", IF(Table142[[#This Row],[TOTAL BASE STOCK QUANTITY]] &lt;1,"Out of Stock","Avaliable"))</f>
        <v/>
      </c>
      <c r="E275" s="24"/>
      <c r="F275" s="24"/>
      <c r="G275" s="11"/>
      <c r="H275" s="95"/>
      <c r="I275" s="102"/>
      <c r="J275" s="120"/>
      <c r="K27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5" s="72" t="str">
        <f>IFERROR(IF(NOT(ISBLANK(Table142[[#This Row],[BASE PRICE PER ITEM2]])), Table142[[#This Row],[BASE PRICE PER ITEM2]] + $M$2, ""), "")</f>
        <v/>
      </c>
      <c r="M275" s="115"/>
      <c r="N27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5" s="7"/>
      <c r="P275" s="7"/>
      <c r="Q275" s="7"/>
      <c r="R275" s="7"/>
      <c r="S275" s="7"/>
      <c r="T275" s="7"/>
      <c r="U275" s="7"/>
      <c r="V27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5" s="20" t="str">
        <f>IFERROR(Table142[[#This Row],[BASE PRICE PER ITEM2]]*Table142[[#This Row],[TOTAL BASE STOCK QUANTITY]],"")</f>
        <v/>
      </c>
      <c r="X275" s="20" t="str">
        <f>IFERROR(Table142[[#This Row],[LAST SALE PRICE PER ITEM]]*Table142[[#This Row],[TOTAL BASE STOCK QUANTITY]], "")</f>
        <v/>
      </c>
      <c r="Y275" s="6" t="str">
        <f>IF(O275="",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5" s="22" t="str">
        <f>IFERROR(Table142[[#This Row],[SALE PRICE PER ITEM]]*Table142[[#This Row],[TOTAL REMAINING STOCK QUANTITY]],"")</f>
        <v/>
      </c>
      <c r="AH275" s="27"/>
    </row>
    <row r="276" spans="2:34" ht="18.600000000000001" thickBot="1" x14ac:dyDescent="0.3">
      <c r="B276" s="34" t="s">
        <v>318</v>
      </c>
      <c r="C276" s="11"/>
      <c r="D276" s="87" t="str">
        <f>IF(Table142[[#This Row],[TOTAL BASE STOCK QUANTITY]] = "", "", IF(Table142[[#This Row],[TOTAL BASE STOCK QUANTITY]] &lt;1,"Out of Stock","Avaliable"))</f>
        <v/>
      </c>
      <c r="E276" s="24"/>
      <c r="F276" s="24"/>
      <c r="G276" s="11"/>
      <c r="H276" s="95"/>
      <c r="I276" s="102"/>
      <c r="J276" s="120"/>
      <c r="K27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6" s="72" t="str">
        <f>IFERROR(IF(NOT(ISBLANK(Table142[[#This Row],[BASE PRICE PER ITEM2]])), Table142[[#This Row],[BASE PRICE PER ITEM2]] + $M$2, ""), "")</f>
        <v/>
      </c>
      <c r="M276" s="115"/>
      <c r="N27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6" s="7"/>
      <c r="P276" s="7"/>
      <c r="Q276" s="7"/>
      <c r="R276" s="7"/>
      <c r="S276" s="7"/>
      <c r="T276" s="7"/>
      <c r="U276" s="7"/>
      <c r="V27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6" s="20" t="str">
        <f>IFERROR(Table142[[#This Row],[BASE PRICE PER ITEM2]]*Table142[[#This Row],[TOTAL BASE STOCK QUANTITY]],"")</f>
        <v/>
      </c>
      <c r="X276" s="20" t="str">
        <f>IFERROR(Table142[[#This Row],[LAST SALE PRICE PER ITEM]]*Table142[[#This Row],[TOTAL BASE STOCK QUANTITY]], "")</f>
        <v/>
      </c>
      <c r="Y276" s="6" t="str">
        <f>IF(O276="",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6" s="22" t="str">
        <f>IFERROR(Table142[[#This Row],[SALE PRICE PER ITEM]]*Table142[[#This Row],[TOTAL REMAINING STOCK QUANTITY]],"")</f>
        <v/>
      </c>
      <c r="AH276" s="27"/>
    </row>
    <row r="277" spans="2:34" ht="18.600000000000001" thickBot="1" x14ac:dyDescent="0.3">
      <c r="B277" s="34" t="s">
        <v>319</v>
      </c>
      <c r="C277" s="11"/>
      <c r="D277" s="87" t="str">
        <f>IF(Table142[[#This Row],[TOTAL BASE STOCK QUANTITY]] = "", "", IF(Table142[[#This Row],[TOTAL BASE STOCK QUANTITY]] &lt;1,"Out of Stock","Avaliable"))</f>
        <v/>
      </c>
      <c r="E277" s="24"/>
      <c r="F277" s="24"/>
      <c r="G277" s="11"/>
      <c r="H277" s="95"/>
      <c r="I277" s="102"/>
      <c r="J277" s="120"/>
      <c r="K27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7" s="72" t="str">
        <f>IFERROR(IF(NOT(ISBLANK(Table142[[#This Row],[BASE PRICE PER ITEM2]])), Table142[[#This Row],[BASE PRICE PER ITEM2]] + $M$2, ""), "")</f>
        <v/>
      </c>
      <c r="M277" s="115"/>
      <c r="N27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7" s="7"/>
      <c r="P277" s="7"/>
      <c r="Q277" s="7"/>
      <c r="R277" s="7"/>
      <c r="S277" s="7"/>
      <c r="T277" s="7"/>
      <c r="U277" s="7"/>
      <c r="V27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7" s="20" t="str">
        <f>IFERROR(Table142[[#This Row],[BASE PRICE PER ITEM2]]*Table142[[#This Row],[TOTAL BASE STOCK QUANTITY]],"")</f>
        <v/>
      </c>
      <c r="X277" s="20" t="str">
        <f>IFERROR(Table142[[#This Row],[LAST SALE PRICE PER ITEM]]*Table142[[#This Row],[TOTAL BASE STOCK QUANTITY]], "")</f>
        <v/>
      </c>
      <c r="Y277" s="6" t="str">
        <f>IF(O277="",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7" s="22" t="str">
        <f>IFERROR(Table142[[#This Row],[SALE PRICE PER ITEM]]*Table142[[#This Row],[TOTAL REMAINING STOCK QUANTITY]],"")</f>
        <v/>
      </c>
      <c r="AH277" s="27"/>
    </row>
    <row r="278" spans="2:34" ht="18.600000000000001" thickBot="1" x14ac:dyDescent="0.3">
      <c r="B278" s="34" t="s">
        <v>320</v>
      </c>
      <c r="C278" s="11"/>
      <c r="D278" s="87" t="str">
        <f>IF(Table142[[#This Row],[TOTAL BASE STOCK QUANTITY]] = "", "", IF(Table142[[#This Row],[TOTAL BASE STOCK QUANTITY]] &lt;1,"Out of Stock","Avaliable"))</f>
        <v/>
      </c>
      <c r="E278" s="24"/>
      <c r="F278" s="24"/>
      <c r="G278" s="11"/>
      <c r="H278" s="95"/>
      <c r="I278" s="102"/>
      <c r="J278" s="120"/>
      <c r="K27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8" s="72" t="str">
        <f>IFERROR(IF(NOT(ISBLANK(Table142[[#This Row],[BASE PRICE PER ITEM2]])), Table142[[#This Row],[BASE PRICE PER ITEM2]] + $M$2, ""), "")</f>
        <v/>
      </c>
      <c r="M278" s="115"/>
      <c r="N27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8" s="7"/>
      <c r="P278" s="7"/>
      <c r="Q278" s="7"/>
      <c r="R278" s="7"/>
      <c r="S278" s="7"/>
      <c r="T278" s="7"/>
      <c r="U278" s="7"/>
      <c r="V27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8" s="20" t="str">
        <f>IFERROR(Table142[[#This Row],[BASE PRICE PER ITEM2]]*Table142[[#This Row],[TOTAL BASE STOCK QUANTITY]],"")</f>
        <v/>
      </c>
      <c r="X278" s="20" t="str">
        <f>IFERROR(Table142[[#This Row],[LAST SALE PRICE PER ITEM]]*Table142[[#This Row],[TOTAL BASE STOCK QUANTITY]], "")</f>
        <v/>
      </c>
      <c r="Y278" s="6" t="str">
        <f>IF(O278="",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8" s="22" t="str">
        <f>IFERROR(Table142[[#This Row],[SALE PRICE PER ITEM]]*Table142[[#This Row],[TOTAL REMAINING STOCK QUANTITY]],"")</f>
        <v/>
      </c>
      <c r="AH278" s="27"/>
    </row>
    <row r="279" spans="2:34" ht="18.600000000000001" thickBot="1" x14ac:dyDescent="0.3">
      <c r="B279" s="34" t="s">
        <v>321</v>
      </c>
      <c r="C279" s="11"/>
      <c r="D279" s="87" t="str">
        <f>IF(Table142[[#This Row],[TOTAL BASE STOCK QUANTITY]] = "", "", IF(Table142[[#This Row],[TOTAL BASE STOCK QUANTITY]] &lt;1,"Out of Stock","Avaliable"))</f>
        <v/>
      </c>
      <c r="E279" s="24"/>
      <c r="F279" s="24"/>
      <c r="G279" s="11"/>
      <c r="H279" s="95"/>
      <c r="I279" s="102"/>
      <c r="J279" s="120"/>
      <c r="K27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79" s="72" t="str">
        <f>IFERROR(IF(NOT(ISBLANK(Table142[[#This Row],[BASE PRICE PER ITEM2]])), Table142[[#This Row],[BASE PRICE PER ITEM2]] + $M$2, ""), "")</f>
        <v/>
      </c>
      <c r="M279" s="115"/>
      <c r="N27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79" s="7"/>
      <c r="P279" s="7"/>
      <c r="Q279" s="7"/>
      <c r="R279" s="7"/>
      <c r="S279" s="7"/>
      <c r="T279" s="7"/>
      <c r="U279" s="7"/>
      <c r="V27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79" s="20" t="str">
        <f>IFERROR(Table142[[#This Row],[BASE PRICE PER ITEM2]]*Table142[[#This Row],[TOTAL BASE STOCK QUANTITY]],"")</f>
        <v/>
      </c>
      <c r="X279" s="20" t="str">
        <f>IFERROR(Table142[[#This Row],[LAST SALE PRICE PER ITEM]]*Table142[[#This Row],[TOTAL BASE STOCK QUANTITY]], "")</f>
        <v/>
      </c>
      <c r="Y279" s="6" t="str">
        <f>IF(O279="",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7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7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7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7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7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7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7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79" s="22" t="str">
        <f>IFERROR(Table142[[#This Row],[SALE PRICE PER ITEM]]*Table142[[#This Row],[TOTAL REMAINING STOCK QUANTITY]],"")</f>
        <v/>
      </c>
      <c r="AH279" s="27"/>
    </row>
    <row r="280" spans="2:34" ht="18.600000000000001" thickBot="1" x14ac:dyDescent="0.3">
      <c r="B280" s="34" t="s">
        <v>322</v>
      </c>
      <c r="C280" s="11"/>
      <c r="D280" s="87" t="str">
        <f>IF(Table142[[#This Row],[TOTAL BASE STOCK QUANTITY]] = "", "", IF(Table142[[#This Row],[TOTAL BASE STOCK QUANTITY]] &lt;1,"Out of Stock","Avaliable"))</f>
        <v/>
      </c>
      <c r="E280" s="24"/>
      <c r="F280" s="24"/>
      <c r="G280" s="11"/>
      <c r="H280" s="95"/>
      <c r="I280" s="102"/>
      <c r="J280" s="120"/>
      <c r="K28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0" s="72" t="str">
        <f>IFERROR(IF(NOT(ISBLANK(Table142[[#This Row],[BASE PRICE PER ITEM2]])), Table142[[#This Row],[BASE PRICE PER ITEM2]] + $M$2, ""), "")</f>
        <v/>
      </c>
      <c r="M280" s="115"/>
      <c r="N28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0" s="7"/>
      <c r="P280" s="7"/>
      <c r="Q280" s="7"/>
      <c r="R280" s="7"/>
      <c r="S280" s="7"/>
      <c r="T280" s="7"/>
      <c r="U280" s="7"/>
      <c r="V28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0" s="20" t="str">
        <f>IFERROR(Table142[[#This Row],[BASE PRICE PER ITEM2]]*Table142[[#This Row],[TOTAL BASE STOCK QUANTITY]],"")</f>
        <v/>
      </c>
      <c r="X280" s="20" t="str">
        <f>IFERROR(Table142[[#This Row],[LAST SALE PRICE PER ITEM]]*Table142[[#This Row],[TOTAL BASE STOCK QUANTITY]], "")</f>
        <v/>
      </c>
      <c r="Y280" s="6" t="str">
        <f>IF(O280="",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0" s="22" t="str">
        <f>IFERROR(Table142[[#This Row],[SALE PRICE PER ITEM]]*Table142[[#This Row],[TOTAL REMAINING STOCK QUANTITY]],"")</f>
        <v/>
      </c>
      <c r="AH280" s="27"/>
    </row>
    <row r="281" spans="2:34" ht="18.600000000000001" thickBot="1" x14ac:dyDescent="0.3">
      <c r="B281" s="34" t="s">
        <v>323</v>
      </c>
      <c r="C281" s="11"/>
      <c r="D281" s="87" t="str">
        <f>IF(Table142[[#This Row],[TOTAL BASE STOCK QUANTITY]] = "", "", IF(Table142[[#This Row],[TOTAL BASE STOCK QUANTITY]] &lt;1,"Out of Stock","Avaliable"))</f>
        <v/>
      </c>
      <c r="E281" s="24"/>
      <c r="F281" s="24"/>
      <c r="G281" s="11"/>
      <c r="H281" s="95"/>
      <c r="I281" s="102"/>
      <c r="J281" s="120"/>
      <c r="K28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1" s="72" t="str">
        <f>IFERROR(IF(NOT(ISBLANK(Table142[[#This Row],[BASE PRICE PER ITEM2]])), Table142[[#This Row],[BASE PRICE PER ITEM2]] + $M$2, ""), "")</f>
        <v/>
      </c>
      <c r="M281" s="115"/>
      <c r="N28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1" s="7"/>
      <c r="P281" s="7"/>
      <c r="Q281" s="7"/>
      <c r="R281" s="7"/>
      <c r="S281" s="7"/>
      <c r="T281" s="7"/>
      <c r="U281" s="7"/>
      <c r="V28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1" s="20" t="str">
        <f>IFERROR(Table142[[#This Row],[BASE PRICE PER ITEM2]]*Table142[[#This Row],[TOTAL BASE STOCK QUANTITY]],"")</f>
        <v/>
      </c>
      <c r="X281" s="20" t="str">
        <f>IFERROR(Table142[[#This Row],[LAST SALE PRICE PER ITEM]]*Table142[[#This Row],[TOTAL BASE STOCK QUANTITY]], "")</f>
        <v/>
      </c>
      <c r="Y281" s="6" t="str">
        <f>IF(O281="",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1" s="22" t="str">
        <f>IFERROR(Table142[[#This Row],[SALE PRICE PER ITEM]]*Table142[[#This Row],[TOTAL REMAINING STOCK QUANTITY]],"")</f>
        <v/>
      </c>
      <c r="AH281" s="27"/>
    </row>
    <row r="282" spans="2:34" ht="18.600000000000001" thickBot="1" x14ac:dyDescent="0.3">
      <c r="B282" s="34" t="s">
        <v>324</v>
      </c>
      <c r="C282" s="11"/>
      <c r="D282" s="87" t="str">
        <f>IF(Table142[[#This Row],[TOTAL BASE STOCK QUANTITY]] = "", "", IF(Table142[[#This Row],[TOTAL BASE STOCK QUANTITY]] &lt;1,"Out of Stock","Avaliable"))</f>
        <v/>
      </c>
      <c r="E282" s="24"/>
      <c r="F282" s="24"/>
      <c r="G282" s="11"/>
      <c r="H282" s="95"/>
      <c r="I282" s="102"/>
      <c r="J282" s="120"/>
      <c r="K28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2" s="72" t="str">
        <f>IFERROR(IF(NOT(ISBLANK(Table142[[#This Row],[BASE PRICE PER ITEM2]])), Table142[[#This Row],[BASE PRICE PER ITEM2]] + $M$2, ""), "")</f>
        <v/>
      </c>
      <c r="M282" s="115"/>
      <c r="N28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2" s="7"/>
      <c r="P282" s="7"/>
      <c r="Q282" s="7"/>
      <c r="R282" s="7"/>
      <c r="S282" s="7"/>
      <c r="T282" s="7"/>
      <c r="U282" s="7"/>
      <c r="V28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2" s="20" t="str">
        <f>IFERROR(Table142[[#This Row],[BASE PRICE PER ITEM2]]*Table142[[#This Row],[TOTAL BASE STOCK QUANTITY]],"")</f>
        <v/>
      </c>
      <c r="X282" s="20" t="str">
        <f>IFERROR(Table142[[#This Row],[LAST SALE PRICE PER ITEM]]*Table142[[#This Row],[TOTAL BASE STOCK QUANTITY]], "")</f>
        <v/>
      </c>
      <c r="Y282" s="6" t="str">
        <f>IF(O282="",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2" s="22" t="str">
        <f>IFERROR(Table142[[#This Row],[SALE PRICE PER ITEM]]*Table142[[#This Row],[TOTAL REMAINING STOCK QUANTITY]],"")</f>
        <v/>
      </c>
      <c r="AH282" s="27"/>
    </row>
    <row r="283" spans="2:34" ht="18.600000000000001" thickBot="1" x14ac:dyDescent="0.3">
      <c r="B283" s="34" t="s">
        <v>325</v>
      </c>
      <c r="C283" s="11"/>
      <c r="D283" s="87" t="str">
        <f>IF(Table142[[#This Row],[TOTAL BASE STOCK QUANTITY]] = "", "", IF(Table142[[#This Row],[TOTAL BASE STOCK QUANTITY]] &lt;1,"Out of Stock","Avaliable"))</f>
        <v/>
      </c>
      <c r="E283" s="24"/>
      <c r="F283" s="24"/>
      <c r="G283" s="11"/>
      <c r="H283" s="95"/>
      <c r="I283" s="102"/>
      <c r="J283" s="120"/>
      <c r="K28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3" s="72" t="str">
        <f>IFERROR(IF(NOT(ISBLANK(Table142[[#This Row],[BASE PRICE PER ITEM2]])), Table142[[#This Row],[BASE PRICE PER ITEM2]] + $M$2, ""), "")</f>
        <v/>
      </c>
      <c r="M283" s="115"/>
      <c r="N28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3" s="7"/>
      <c r="P283" s="7"/>
      <c r="Q283" s="7"/>
      <c r="R283" s="7"/>
      <c r="S283" s="7"/>
      <c r="T283" s="7"/>
      <c r="U283" s="7"/>
      <c r="V28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3" s="20" t="str">
        <f>IFERROR(Table142[[#This Row],[BASE PRICE PER ITEM2]]*Table142[[#This Row],[TOTAL BASE STOCK QUANTITY]],"")</f>
        <v/>
      </c>
      <c r="X283" s="20" t="str">
        <f>IFERROR(Table142[[#This Row],[LAST SALE PRICE PER ITEM]]*Table142[[#This Row],[TOTAL BASE STOCK QUANTITY]], "")</f>
        <v/>
      </c>
      <c r="Y283" s="6" t="str">
        <f>IF(O283="",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3" s="22" t="str">
        <f>IFERROR(Table142[[#This Row],[SALE PRICE PER ITEM]]*Table142[[#This Row],[TOTAL REMAINING STOCK QUANTITY]],"")</f>
        <v/>
      </c>
      <c r="AH283" s="27"/>
    </row>
    <row r="284" spans="2:34" ht="18.600000000000001" thickBot="1" x14ac:dyDescent="0.3">
      <c r="B284" s="34" t="s">
        <v>326</v>
      </c>
      <c r="C284" s="11"/>
      <c r="D284" s="87" t="str">
        <f>IF(Table142[[#This Row],[TOTAL BASE STOCK QUANTITY]] = "", "", IF(Table142[[#This Row],[TOTAL BASE STOCK QUANTITY]] &lt;1,"Out of Stock","Avaliable"))</f>
        <v/>
      </c>
      <c r="E284" s="24"/>
      <c r="F284" s="24"/>
      <c r="G284" s="11"/>
      <c r="H284" s="95"/>
      <c r="I284" s="102"/>
      <c r="J284" s="120"/>
      <c r="K28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4" s="72" t="str">
        <f>IFERROR(IF(NOT(ISBLANK(Table142[[#This Row],[BASE PRICE PER ITEM2]])), Table142[[#This Row],[BASE PRICE PER ITEM2]] + $M$2, ""), "")</f>
        <v/>
      </c>
      <c r="M284" s="115"/>
      <c r="N28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4" s="7"/>
      <c r="P284" s="7"/>
      <c r="Q284" s="7"/>
      <c r="R284" s="7"/>
      <c r="S284" s="7"/>
      <c r="T284" s="7"/>
      <c r="U284" s="7"/>
      <c r="V28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4" s="20" t="str">
        <f>IFERROR(Table142[[#This Row],[BASE PRICE PER ITEM2]]*Table142[[#This Row],[TOTAL BASE STOCK QUANTITY]],"")</f>
        <v/>
      </c>
      <c r="X284" s="20" t="str">
        <f>IFERROR(Table142[[#This Row],[LAST SALE PRICE PER ITEM]]*Table142[[#This Row],[TOTAL BASE STOCK QUANTITY]], "")</f>
        <v/>
      </c>
      <c r="Y284" s="6" t="str">
        <f>IF(O284="",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4" s="22" t="str">
        <f>IFERROR(Table142[[#This Row],[SALE PRICE PER ITEM]]*Table142[[#This Row],[TOTAL REMAINING STOCK QUANTITY]],"")</f>
        <v/>
      </c>
      <c r="AH284" s="27"/>
    </row>
    <row r="285" spans="2:34" ht="18.600000000000001" thickBot="1" x14ac:dyDescent="0.3">
      <c r="B285" s="34" t="s">
        <v>327</v>
      </c>
      <c r="C285" s="11"/>
      <c r="D285" s="87" t="str">
        <f>IF(Table142[[#This Row],[TOTAL BASE STOCK QUANTITY]] = "", "", IF(Table142[[#This Row],[TOTAL BASE STOCK QUANTITY]] &lt;1,"Out of Stock","Avaliable"))</f>
        <v/>
      </c>
      <c r="E285" s="24"/>
      <c r="F285" s="24"/>
      <c r="G285" s="11"/>
      <c r="H285" s="95"/>
      <c r="I285" s="102"/>
      <c r="J285" s="120"/>
      <c r="K28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5" s="72" t="str">
        <f>IFERROR(IF(NOT(ISBLANK(Table142[[#This Row],[BASE PRICE PER ITEM2]])), Table142[[#This Row],[BASE PRICE PER ITEM2]] + $M$2, ""), "")</f>
        <v/>
      </c>
      <c r="M285" s="115"/>
      <c r="N28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5" s="7"/>
      <c r="P285" s="7"/>
      <c r="Q285" s="7"/>
      <c r="R285" s="7"/>
      <c r="S285" s="7"/>
      <c r="T285" s="7"/>
      <c r="U285" s="7"/>
      <c r="V28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5" s="20" t="str">
        <f>IFERROR(Table142[[#This Row],[BASE PRICE PER ITEM2]]*Table142[[#This Row],[TOTAL BASE STOCK QUANTITY]],"")</f>
        <v/>
      </c>
      <c r="X285" s="20" t="str">
        <f>IFERROR(Table142[[#This Row],[LAST SALE PRICE PER ITEM]]*Table142[[#This Row],[TOTAL BASE STOCK QUANTITY]], "")</f>
        <v/>
      </c>
      <c r="Y285" s="6" t="str">
        <f>IF(O285="",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5" s="22" t="str">
        <f>IFERROR(Table142[[#This Row],[SALE PRICE PER ITEM]]*Table142[[#This Row],[TOTAL REMAINING STOCK QUANTITY]],"")</f>
        <v/>
      </c>
      <c r="AH285" s="27"/>
    </row>
    <row r="286" spans="2:34" ht="18.600000000000001" thickBot="1" x14ac:dyDescent="0.3">
      <c r="B286" s="34" t="s">
        <v>328</v>
      </c>
      <c r="C286" s="11"/>
      <c r="D286" s="87" t="str">
        <f>IF(Table142[[#This Row],[TOTAL BASE STOCK QUANTITY]] = "", "", IF(Table142[[#This Row],[TOTAL BASE STOCK QUANTITY]] &lt;1,"Out of Stock","Avaliable"))</f>
        <v/>
      </c>
      <c r="E286" s="24"/>
      <c r="F286" s="24"/>
      <c r="G286" s="11"/>
      <c r="H286" s="95"/>
      <c r="I286" s="102"/>
      <c r="J286" s="120"/>
      <c r="K28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6" s="72" t="str">
        <f>IFERROR(IF(NOT(ISBLANK(Table142[[#This Row],[BASE PRICE PER ITEM2]])), Table142[[#This Row],[BASE PRICE PER ITEM2]] + $M$2, ""), "")</f>
        <v/>
      </c>
      <c r="M286" s="115"/>
      <c r="N28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6" s="7"/>
      <c r="P286" s="7"/>
      <c r="Q286" s="7"/>
      <c r="R286" s="7"/>
      <c r="S286" s="7"/>
      <c r="T286" s="7"/>
      <c r="U286" s="7"/>
      <c r="V28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6" s="20" t="str">
        <f>IFERROR(Table142[[#This Row],[BASE PRICE PER ITEM2]]*Table142[[#This Row],[TOTAL BASE STOCK QUANTITY]],"")</f>
        <v/>
      </c>
      <c r="X286" s="20" t="str">
        <f>IFERROR(Table142[[#This Row],[LAST SALE PRICE PER ITEM]]*Table142[[#This Row],[TOTAL BASE STOCK QUANTITY]], "")</f>
        <v/>
      </c>
      <c r="Y286" s="6" t="str">
        <f>IF(O286="",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6" s="22" t="str">
        <f>IFERROR(Table142[[#This Row],[SALE PRICE PER ITEM]]*Table142[[#This Row],[TOTAL REMAINING STOCK QUANTITY]],"")</f>
        <v/>
      </c>
      <c r="AH286" s="27"/>
    </row>
    <row r="287" spans="2:34" ht="18.600000000000001" thickBot="1" x14ac:dyDescent="0.3">
      <c r="B287" s="34" t="s">
        <v>329</v>
      </c>
      <c r="C287" s="11"/>
      <c r="D287" s="87" t="str">
        <f>IF(Table142[[#This Row],[TOTAL BASE STOCK QUANTITY]] = "", "", IF(Table142[[#This Row],[TOTAL BASE STOCK QUANTITY]] &lt;1,"Out of Stock","Avaliable"))</f>
        <v/>
      </c>
      <c r="E287" s="24"/>
      <c r="F287" s="24"/>
      <c r="G287" s="11"/>
      <c r="H287" s="95"/>
      <c r="I287" s="102"/>
      <c r="J287" s="120"/>
      <c r="K28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7" s="72" t="str">
        <f>IFERROR(IF(NOT(ISBLANK(Table142[[#This Row],[BASE PRICE PER ITEM2]])), Table142[[#This Row],[BASE PRICE PER ITEM2]] + $M$2, ""), "")</f>
        <v/>
      </c>
      <c r="M287" s="115"/>
      <c r="N28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7" s="7"/>
      <c r="P287" s="7"/>
      <c r="Q287" s="7"/>
      <c r="R287" s="7"/>
      <c r="S287" s="7"/>
      <c r="T287" s="7"/>
      <c r="U287" s="7"/>
      <c r="V28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7" s="20" t="str">
        <f>IFERROR(Table142[[#This Row],[BASE PRICE PER ITEM2]]*Table142[[#This Row],[TOTAL BASE STOCK QUANTITY]],"")</f>
        <v/>
      </c>
      <c r="X287" s="20" t="str">
        <f>IFERROR(Table142[[#This Row],[LAST SALE PRICE PER ITEM]]*Table142[[#This Row],[TOTAL BASE STOCK QUANTITY]], "")</f>
        <v/>
      </c>
      <c r="Y287" s="6" t="str">
        <f>IF(O287="",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7" s="22" t="str">
        <f>IFERROR(Table142[[#This Row],[SALE PRICE PER ITEM]]*Table142[[#This Row],[TOTAL REMAINING STOCK QUANTITY]],"")</f>
        <v/>
      </c>
      <c r="AH287" s="27"/>
    </row>
    <row r="288" spans="2:34" ht="18.600000000000001" thickBot="1" x14ac:dyDescent="0.3">
      <c r="B288" s="34" t="s">
        <v>330</v>
      </c>
      <c r="C288" s="11"/>
      <c r="D288" s="87" t="str">
        <f>IF(Table142[[#This Row],[TOTAL BASE STOCK QUANTITY]] = "", "", IF(Table142[[#This Row],[TOTAL BASE STOCK QUANTITY]] &lt;1,"Out of Stock","Avaliable"))</f>
        <v/>
      </c>
      <c r="E288" s="24"/>
      <c r="F288" s="24"/>
      <c r="G288" s="11"/>
      <c r="H288" s="95"/>
      <c r="I288" s="102"/>
      <c r="J288" s="120"/>
      <c r="K28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8" s="72" t="str">
        <f>IFERROR(IF(NOT(ISBLANK(Table142[[#This Row],[BASE PRICE PER ITEM2]])), Table142[[#This Row],[BASE PRICE PER ITEM2]] + $M$2, ""), "")</f>
        <v/>
      </c>
      <c r="M288" s="115"/>
      <c r="N28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8" s="7"/>
      <c r="P288" s="7"/>
      <c r="Q288" s="7"/>
      <c r="R288" s="7"/>
      <c r="S288" s="7"/>
      <c r="T288" s="7"/>
      <c r="U288" s="7"/>
      <c r="V28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8" s="20" t="str">
        <f>IFERROR(Table142[[#This Row],[BASE PRICE PER ITEM2]]*Table142[[#This Row],[TOTAL BASE STOCK QUANTITY]],"")</f>
        <v/>
      </c>
      <c r="X288" s="20" t="str">
        <f>IFERROR(Table142[[#This Row],[LAST SALE PRICE PER ITEM]]*Table142[[#This Row],[TOTAL BASE STOCK QUANTITY]], "")</f>
        <v/>
      </c>
      <c r="Y288" s="6" t="str">
        <f>IF(O288="",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8" s="22" t="str">
        <f>IFERROR(Table142[[#This Row],[SALE PRICE PER ITEM]]*Table142[[#This Row],[TOTAL REMAINING STOCK QUANTITY]],"")</f>
        <v/>
      </c>
      <c r="AH288" s="27"/>
    </row>
    <row r="289" spans="2:34" ht="18.600000000000001" thickBot="1" x14ac:dyDescent="0.3">
      <c r="B289" s="34" t="s">
        <v>331</v>
      </c>
      <c r="C289" s="11"/>
      <c r="D289" s="87" t="str">
        <f>IF(Table142[[#This Row],[TOTAL BASE STOCK QUANTITY]] = "", "", IF(Table142[[#This Row],[TOTAL BASE STOCK QUANTITY]] &lt;1,"Out of Stock","Avaliable"))</f>
        <v/>
      </c>
      <c r="E289" s="24"/>
      <c r="F289" s="24"/>
      <c r="G289" s="11"/>
      <c r="H289" s="95"/>
      <c r="I289" s="102"/>
      <c r="J289" s="120"/>
      <c r="K28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89" s="72" t="str">
        <f>IFERROR(IF(NOT(ISBLANK(Table142[[#This Row],[BASE PRICE PER ITEM2]])), Table142[[#This Row],[BASE PRICE PER ITEM2]] + $M$2, ""), "")</f>
        <v/>
      </c>
      <c r="M289" s="115"/>
      <c r="N28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89" s="7"/>
      <c r="P289" s="7"/>
      <c r="Q289" s="7"/>
      <c r="R289" s="7"/>
      <c r="S289" s="7"/>
      <c r="T289" s="7"/>
      <c r="U289" s="7"/>
      <c r="V28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89" s="20" t="str">
        <f>IFERROR(Table142[[#This Row],[BASE PRICE PER ITEM2]]*Table142[[#This Row],[TOTAL BASE STOCK QUANTITY]],"")</f>
        <v/>
      </c>
      <c r="X289" s="20" t="str">
        <f>IFERROR(Table142[[#This Row],[LAST SALE PRICE PER ITEM]]*Table142[[#This Row],[TOTAL BASE STOCK QUANTITY]], "")</f>
        <v/>
      </c>
      <c r="Y289" s="6" t="str">
        <f>IF(O289="",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8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8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8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8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8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8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8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89" s="22" t="str">
        <f>IFERROR(Table142[[#This Row],[SALE PRICE PER ITEM]]*Table142[[#This Row],[TOTAL REMAINING STOCK QUANTITY]],"")</f>
        <v/>
      </c>
      <c r="AH289" s="27"/>
    </row>
    <row r="290" spans="2:34" ht="18.600000000000001" thickBot="1" x14ac:dyDescent="0.3">
      <c r="B290" s="34" t="s">
        <v>332</v>
      </c>
      <c r="C290" s="11"/>
      <c r="D290" s="87" t="str">
        <f>IF(Table142[[#This Row],[TOTAL BASE STOCK QUANTITY]] = "", "", IF(Table142[[#This Row],[TOTAL BASE STOCK QUANTITY]] &lt;1,"Out of Stock","Avaliable"))</f>
        <v/>
      </c>
      <c r="E290" s="24"/>
      <c r="F290" s="24"/>
      <c r="G290" s="11"/>
      <c r="H290" s="95"/>
      <c r="I290" s="102"/>
      <c r="J290" s="120"/>
      <c r="K29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0" s="72" t="str">
        <f>IFERROR(IF(NOT(ISBLANK(Table142[[#This Row],[BASE PRICE PER ITEM2]])), Table142[[#This Row],[BASE PRICE PER ITEM2]] + $M$2, ""), "")</f>
        <v/>
      </c>
      <c r="M290" s="115"/>
      <c r="N29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0" s="7"/>
      <c r="P290" s="7"/>
      <c r="Q290" s="7"/>
      <c r="R290" s="7"/>
      <c r="S290" s="7"/>
      <c r="T290" s="7"/>
      <c r="U290" s="7"/>
      <c r="V29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0" s="20" t="str">
        <f>IFERROR(Table142[[#This Row],[BASE PRICE PER ITEM2]]*Table142[[#This Row],[TOTAL BASE STOCK QUANTITY]],"")</f>
        <v/>
      </c>
      <c r="X290" s="20" t="str">
        <f>IFERROR(Table142[[#This Row],[LAST SALE PRICE PER ITEM]]*Table142[[#This Row],[TOTAL BASE STOCK QUANTITY]], "")</f>
        <v/>
      </c>
      <c r="Y290" s="6" t="str">
        <f>IF(O290="",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0" s="22" t="str">
        <f>IFERROR(Table142[[#This Row],[SALE PRICE PER ITEM]]*Table142[[#This Row],[TOTAL REMAINING STOCK QUANTITY]],"")</f>
        <v/>
      </c>
      <c r="AH290" s="27"/>
    </row>
    <row r="291" spans="2:34" ht="18.600000000000001" thickBot="1" x14ac:dyDescent="0.3">
      <c r="B291" s="34" t="s">
        <v>333</v>
      </c>
      <c r="C291" s="11"/>
      <c r="D291" s="87" t="str">
        <f>IF(Table142[[#This Row],[TOTAL BASE STOCK QUANTITY]] = "", "", IF(Table142[[#This Row],[TOTAL BASE STOCK QUANTITY]] &lt;1,"Out of Stock","Avaliable"))</f>
        <v/>
      </c>
      <c r="E291" s="24"/>
      <c r="F291" s="24"/>
      <c r="G291" s="11"/>
      <c r="H291" s="95"/>
      <c r="I291" s="102"/>
      <c r="J291" s="120"/>
      <c r="K29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1" s="72" t="str">
        <f>IFERROR(IF(NOT(ISBLANK(Table142[[#This Row],[BASE PRICE PER ITEM2]])), Table142[[#This Row],[BASE PRICE PER ITEM2]] + $M$2, ""), "")</f>
        <v/>
      </c>
      <c r="M291" s="115"/>
      <c r="N29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1" s="7"/>
      <c r="P291" s="7"/>
      <c r="Q291" s="7"/>
      <c r="R291" s="7"/>
      <c r="S291" s="7"/>
      <c r="T291" s="7"/>
      <c r="U291" s="7"/>
      <c r="V29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1" s="20" t="str">
        <f>IFERROR(Table142[[#This Row],[BASE PRICE PER ITEM2]]*Table142[[#This Row],[TOTAL BASE STOCK QUANTITY]],"")</f>
        <v/>
      </c>
      <c r="X291" s="20" t="str">
        <f>IFERROR(Table142[[#This Row],[LAST SALE PRICE PER ITEM]]*Table142[[#This Row],[TOTAL BASE STOCK QUANTITY]], "")</f>
        <v/>
      </c>
      <c r="Y291" s="6" t="str">
        <f>IF(O291="",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1" s="22" t="str">
        <f>IFERROR(Table142[[#This Row],[SALE PRICE PER ITEM]]*Table142[[#This Row],[TOTAL REMAINING STOCK QUANTITY]],"")</f>
        <v/>
      </c>
      <c r="AH291" s="27"/>
    </row>
    <row r="292" spans="2:34" ht="18.600000000000001" thickBot="1" x14ac:dyDescent="0.3">
      <c r="B292" s="34" t="s">
        <v>334</v>
      </c>
      <c r="C292" s="11"/>
      <c r="D292" s="87" t="str">
        <f>IF(Table142[[#This Row],[TOTAL BASE STOCK QUANTITY]] = "", "", IF(Table142[[#This Row],[TOTAL BASE STOCK QUANTITY]] &lt;1,"Out of Stock","Avaliable"))</f>
        <v/>
      </c>
      <c r="E292" s="24"/>
      <c r="F292" s="24"/>
      <c r="G292" s="11"/>
      <c r="H292" s="95"/>
      <c r="I292" s="102"/>
      <c r="J292" s="120"/>
      <c r="K29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2" s="72" t="str">
        <f>IFERROR(IF(NOT(ISBLANK(Table142[[#This Row],[BASE PRICE PER ITEM2]])), Table142[[#This Row],[BASE PRICE PER ITEM2]] + $M$2, ""), "")</f>
        <v/>
      </c>
      <c r="M292" s="115"/>
      <c r="N29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2" s="7"/>
      <c r="P292" s="7"/>
      <c r="Q292" s="7"/>
      <c r="R292" s="7"/>
      <c r="S292" s="7"/>
      <c r="T292" s="7"/>
      <c r="U292" s="7"/>
      <c r="V29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2" s="20" t="str">
        <f>IFERROR(Table142[[#This Row],[BASE PRICE PER ITEM2]]*Table142[[#This Row],[TOTAL BASE STOCK QUANTITY]],"")</f>
        <v/>
      </c>
      <c r="X292" s="20" t="str">
        <f>IFERROR(Table142[[#This Row],[LAST SALE PRICE PER ITEM]]*Table142[[#This Row],[TOTAL BASE STOCK QUANTITY]], "")</f>
        <v/>
      </c>
      <c r="Y292" s="6" t="str">
        <f>IF(O292="",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2" s="22" t="str">
        <f>IFERROR(Table142[[#This Row],[SALE PRICE PER ITEM]]*Table142[[#This Row],[TOTAL REMAINING STOCK QUANTITY]],"")</f>
        <v/>
      </c>
      <c r="AH292" s="27"/>
    </row>
    <row r="293" spans="2:34" ht="18.600000000000001" thickBot="1" x14ac:dyDescent="0.3">
      <c r="B293" s="34" t="s">
        <v>335</v>
      </c>
      <c r="C293" s="11"/>
      <c r="D293" s="87" t="str">
        <f>IF(Table142[[#This Row],[TOTAL BASE STOCK QUANTITY]] = "", "", IF(Table142[[#This Row],[TOTAL BASE STOCK QUANTITY]] &lt;1,"Out of Stock","Avaliable"))</f>
        <v/>
      </c>
      <c r="E293" s="24"/>
      <c r="F293" s="24"/>
      <c r="G293" s="11"/>
      <c r="H293" s="95"/>
      <c r="I293" s="102"/>
      <c r="J293" s="120"/>
      <c r="K29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3" s="72" t="str">
        <f>IFERROR(IF(NOT(ISBLANK(Table142[[#This Row],[BASE PRICE PER ITEM2]])), Table142[[#This Row],[BASE PRICE PER ITEM2]] + $M$2, ""), "")</f>
        <v/>
      </c>
      <c r="M293" s="115"/>
      <c r="N29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3" s="7"/>
      <c r="P293" s="7"/>
      <c r="Q293" s="7"/>
      <c r="R293" s="7"/>
      <c r="S293" s="7"/>
      <c r="T293" s="7"/>
      <c r="U293" s="7"/>
      <c r="V29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3" s="20" t="str">
        <f>IFERROR(Table142[[#This Row],[BASE PRICE PER ITEM2]]*Table142[[#This Row],[TOTAL BASE STOCK QUANTITY]],"")</f>
        <v/>
      </c>
      <c r="X293" s="20" t="str">
        <f>IFERROR(Table142[[#This Row],[LAST SALE PRICE PER ITEM]]*Table142[[#This Row],[TOTAL BASE STOCK QUANTITY]], "")</f>
        <v/>
      </c>
      <c r="Y293" s="6" t="str">
        <f>IF(O293="",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3" s="22" t="str">
        <f>IFERROR(Table142[[#This Row],[SALE PRICE PER ITEM]]*Table142[[#This Row],[TOTAL REMAINING STOCK QUANTITY]],"")</f>
        <v/>
      </c>
      <c r="AH293" s="27"/>
    </row>
    <row r="294" spans="2:34" ht="18.600000000000001" thickBot="1" x14ac:dyDescent="0.3">
      <c r="B294" s="34" t="s">
        <v>336</v>
      </c>
      <c r="C294" s="11"/>
      <c r="D294" s="87" t="str">
        <f>IF(Table142[[#This Row],[TOTAL BASE STOCK QUANTITY]] = "", "", IF(Table142[[#This Row],[TOTAL BASE STOCK QUANTITY]] &lt;1,"Out of Stock","Avaliable"))</f>
        <v/>
      </c>
      <c r="E294" s="24"/>
      <c r="F294" s="24"/>
      <c r="G294" s="11"/>
      <c r="H294" s="95"/>
      <c r="I294" s="102"/>
      <c r="J294" s="120"/>
      <c r="K29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4" s="72" t="str">
        <f>IFERROR(IF(NOT(ISBLANK(Table142[[#This Row],[BASE PRICE PER ITEM2]])), Table142[[#This Row],[BASE PRICE PER ITEM2]] + $M$2, ""), "")</f>
        <v/>
      </c>
      <c r="M294" s="115"/>
      <c r="N29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4" s="7"/>
      <c r="P294" s="7"/>
      <c r="Q294" s="7"/>
      <c r="R294" s="7"/>
      <c r="S294" s="7"/>
      <c r="T294" s="7"/>
      <c r="U294" s="7"/>
      <c r="V29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4" s="20" t="str">
        <f>IFERROR(Table142[[#This Row],[BASE PRICE PER ITEM2]]*Table142[[#This Row],[TOTAL BASE STOCK QUANTITY]],"")</f>
        <v/>
      </c>
      <c r="X294" s="20" t="str">
        <f>IFERROR(Table142[[#This Row],[LAST SALE PRICE PER ITEM]]*Table142[[#This Row],[TOTAL BASE STOCK QUANTITY]], "")</f>
        <v/>
      </c>
      <c r="Y294" s="6" t="str">
        <f>IF(O294="",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4" s="22" t="str">
        <f>IFERROR(Table142[[#This Row],[SALE PRICE PER ITEM]]*Table142[[#This Row],[TOTAL REMAINING STOCK QUANTITY]],"")</f>
        <v/>
      </c>
      <c r="AH294" s="27"/>
    </row>
    <row r="295" spans="2:34" ht="18.600000000000001" thickBot="1" x14ac:dyDescent="0.3">
      <c r="B295" s="34" t="s">
        <v>337</v>
      </c>
      <c r="C295" s="11"/>
      <c r="D295" s="87" t="str">
        <f>IF(Table142[[#This Row],[TOTAL BASE STOCK QUANTITY]] = "", "", IF(Table142[[#This Row],[TOTAL BASE STOCK QUANTITY]] &lt;1,"Out of Stock","Avaliable"))</f>
        <v/>
      </c>
      <c r="E295" s="24"/>
      <c r="F295" s="24"/>
      <c r="G295" s="11"/>
      <c r="H295" s="95"/>
      <c r="I295" s="102"/>
      <c r="J295" s="120"/>
      <c r="K29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5" s="72" t="str">
        <f>IFERROR(IF(NOT(ISBLANK(Table142[[#This Row],[BASE PRICE PER ITEM2]])), Table142[[#This Row],[BASE PRICE PER ITEM2]] + $M$2, ""), "")</f>
        <v/>
      </c>
      <c r="M295" s="115"/>
      <c r="N29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5" s="7"/>
      <c r="P295" s="7"/>
      <c r="Q295" s="7"/>
      <c r="R295" s="7"/>
      <c r="S295" s="7"/>
      <c r="T295" s="7"/>
      <c r="U295" s="7"/>
      <c r="V29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5" s="20" t="str">
        <f>IFERROR(Table142[[#This Row],[BASE PRICE PER ITEM2]]*Table142[[#This Row],[TOTAL BASE STOCK QUANTITY]],"")</f>
        <v/>
      </c>
      <c r="X295" s="20" t="str">
        <f>IFERROR(Table142[[#This Row],[LAST SALE PRICE PER ITEM]]*Table142[[#This Row],[TOTAL BASE STOCK QUANTITY]], "")</f>
        <v/>
      </c>
      <c r="Y295" s="6" t="str">
        <f>IF(O295="",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5" s="22" t="str">
        <f>IFERROR(Table142[[#This Row],[SALE PRICE PER ITEM]]*Table142[[#This Row],[TOTAL REMAINING STOCK QUANTITY]],"")</f>
        <v/>
      </c>
      <c r="AH295" s="27"/>
    </row>
    <row r="296" spans="2:34" ht="18.600000000000001" thickBot="1" x14ac:dyDescent="0.3">
      <c r="B296" s="34" t="s">
        <v>338</v>
      </c>
      <c r="C296" s="11"/>
      <c r="D296" s="87" t="str">
        <f>IF(Table142[[#This Row],[TOTAL BASE STOCK QUANTITY]] = "", "", IF(Table142[[#This Row],[TOTAL BASE STOCK QUANTITY]] &lt;1,"Out of Stock","Avaliable"))</f>
        <v/>
      </c>
      <c r="E296" s="24"/>
      <c r="F296" s="24"/>
      <c r="G296" s="11"/>
      <c r="H296" s="95"/>
      <c r="I296" s="102"/>
      <c r="J296" s="120"/>
      <c r="K29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6" s="72" t="str">
        <f>IFERROR(IF(NOT(ISBLANK(Table142[[#This Row],[BASE PRICE PER ITEM2]])), Table142[[#This Row],[BASE PRICE PER ITEM2]] + $M$2, ""), "")</f>
        <v/>
      </c>
      <c r="M296" s="115"/>
      <c r="N29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6" s="7"/>
      <c r="P296" s="7"/>
      <c r="Q296" s="7"/>
      <c r="R296" s="7"/>
      <c r="S296" s="7"/>
      <c r="T296" s="7"/>
      <c r="U296" s="7"/>
      <c r="V29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6" s="20" t="str">
        <f>IFERROR(Table142[[#This Row],[BASE PRICE PER ITEM2]]*Table142[[#This Row],[TOTAL BASE STOCK QUANTITY]],"")</f>
        <v/>
      </c>
      <c r="X296" s="20" t="str">
        <f>IFERROR(Table142[[#This Row],[LAST SALE PRICE PER ITEM]]*Table142[[#This Row],[TOTAL BASE STOCK QUANTITY]], "")</f>
        <v/>
      </c>
      <c r="Y296" s="6" t="str">
        <f>IF(O296="",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6" s="22" t="str">
        <f>IFERROR(Table142[[#This Row],[SALE PRICE PER ITEM]]*Table142[[#This Row],[TOTAL REMAINING STOCK QUANTITY]],"")</f>
        <v/>
      </c>
      <c r="AH296" s="27"/>
    </row>
    <row r="297" spans="2:34" ht="18.600000000000001" thickBot="1" x14ac:dyDescent="0.3">
      <c r="B297" s="34" t="s">
        <v>339</v>
      </c>
      <c r="C297" s="11"/>
      <c r="D297" s="87" t="str">
        <f>IF(Table142[[#This Row],[TOTAL BASE STOCK QUANTITY]] = "", "", IF(Table142[[#This Row],[TOTAL BASE STOCK QUANTITY]] &lt;1,"Out of Stock","Avaliable"))</f>
        <v/>
      </c>
      <c r="E297" s="24"/>
      <c r="F297" s="24"/>
      <c r="G297" s="11"/>
      <c r="H297" s="95"/>
      <c r="I297" s="102"/>
      <c r="J297" s="120"/>
      <c r="K29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7" s="72" t="str">
        <f>IFERROR(IF(NOT(ISBLANK(Table142[[#This Row],[BASE PRICE PER ITEM2]])), Table142[[#This Row],[BASE PRICE PER ITEM2]] + $M$2, ""), "")</f>
        <v/>
      </c>
      <c r="M297" s="115"/>
      <c r="N29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7" s="7"/>
      <c r="P297" s="7"/>
      <c r="Q297" s="7"/>
      <c r="R297" s="7"/>
      <c r="S297" s="7"/>
      <c r="T297" s="7"/>
      <c r="U297" s="7"/>
      <c r="V29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7" s="20" t="str">
        <f>IFERROR(Table142[[#This Row],[BASE PRICE PER ITEM2]]*Table142[[#This Row],[TOTAL BASE STOCK QUANTITY]],"")</f>
        <v/>
      </c>
      <c r="X297" s="20" t="str">
        <f>IFERROR(Table142[[#This Row],[LAST SALE PRICE PER ITEM]]*Table142[[#This Row],[TOTAL BASE STOCK QUANTITY]], "")</f>
        <v/>
      </c>
      <c r="Y297" s="6" t="str">
        <f>IF(O297="",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7" s="22" t="str">
        <f>IFERROR(Table142[[#This Row],[SALE PRICE PER ITEM]]*Table142[[#This Row],[TOTAL REMAINING STOCK QUANTITY]],"")</f>
        <v/>
      </c>
      <c r="AH297" s="27"/>
    </row>
    <row r="298" spans="2:34" ht="18.600000000000001" thickBot="1" x14ac:dyDescent="0.3">
      <c r="B298" s="34" t="s">
        <v>340</v>
      </c>
      <c r="C298" s="11"/>
      <c r="D298" s="87" t="str">
        <f>IF(Table142[[#This Row],[TOTAL BASE STOCK QUANTITY]] = "", "", IF(Table142[[#This Row],[TOTAL BASE STOCK QUANTITY]] &lt;1,"Out of Stock","Avaliable"))</f>
        <v/>
      </c>
      <c r="E298" s="24"/>
      <c r="F298" s="24"/>
      <c r="G298" s="11"/>
      <c r="H298" s="95"/>
      <c r="I298" s="102"/>
      <c r="J298" s="120"/>
      <c r="K29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8" s="72" t="str">
        <f>IFERROR(IF(NOT(ISBLANK(Table142[[#This Row],[BASE PRICE PER ITEM2]])), Table142[[#This Row],[BASE PRICE PER ITEM2]] + $M$2, ""), "")</f>
        <v/>
      </c>
      <c r="M298" s="115"/>
      <c r="N29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8" s="7"/>
      <c r="P298" s="7"/>
      <c r="Q298" s="7"/>
      <c r="R298" s="7"/>
      <c r="S298" s="7"/>
      <c r="T298" s="7"/>
      <c r="U298" s="7"/>
      <c r="V29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8" s="20" t="str">
        <f>IFERROR(Table142[[#This Row],[BASE PRICE PER ITEM2]]*Table142[[#This Row],[TOTAL BASE STOCK QUANTITY]],"")</f>
        <v/>
      </c>
      <c r="X298" s="20" t="str">
        <f>IFERROR(Table142[[#This Row],[LAST SALE PRICE PER ITEM]]*Table142[[#This Row],[TOTAL BASE STOCK QUANTITY]], "")</f>
        <v/>
      </c>
      <c r="Y298" s="6" t="str">
        <f>IF(O298="",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8" s="22" t="str">
        <f>IFERROR(Table142[[#This Row],[SALE PRICE PER ITEM]]*Table142[[#This Row],[TOTAL REMAINING STOCK QUANTITY]],"")</f>
        <v/>
      </c>
      <c r="AH298" s="27"/>
    </row>
    <row r="299" spans="2:34" ht="18.600000000000001" thickBot="1" x14ac:dyDescent="0.3">
      <c r="B299" s="34" t="s">
        <v>341</v>
      </c>
      <c r="C299" s="11"/>
      <c r="D299" s="87" t="str">
        <f>IF(Table142[[#This Row],[TOTAL BASE STOCK QUANTITY]] = "", "", IF(Table142[[#This Row],[TOTAL BASE STOCK QUANTITY]] &lt;1,"Out of Stock","Avaliable"))</f>
        <v/>
      </c>
      <c r="E299" s="24"/>
      <c r="F299" s="24"/>
      <c r="G299" s="11"/>
      <c r="H299" s="95"/>
      <c r="I299" s="102"/>
      <c r="J299" s="120"/>
      <c r="K29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299" s="72" t="str">
        <f>IFERROR(IF(NOT(ISBLANK(Table142[[#This Row],[BASE PRICE PER ITEM2]])), Table142[[#This Row],[BASE PRICE PER ITEM2]] + $M$2, ""), "")</f>
        <v/>
      </c>
      <c r="M299" s="115"/>
      <c r="N29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299" s="7"/>
      <c r="P299" s="7"/>
      <c r="Q299" s="7"/>
      <c r="R299" s="7"/>
      <c r="S299" s="7"/>
      <c r="T299" s="7"/>
      <c r="U299" s="7"/>
      <c r="V29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299" s="20" t="str">
        <f>IFERROR(Table142[[#This Row],[BASE PRICE PER ITEM2]]*Table142[[#This Row],[TOTAL BASE STOCK QUANTITY]],"")</f>
        <v/>
      </c>
      <c r="X299" s="20" t="str">
        <f>IFERROR(Table142[[#This Row],[LAST SALE PRICE PER ITEM]]*Table142[[#This Row],[TOTAL BASE STOCK QUANTITY]], "")</f>
        <v/>
      </c>
      <c r="Y299" s="6" t="str">
        <f>IF(O299="",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29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29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29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29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29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29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29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299" s="22" t="str">
        <f>IFERROR(Table142[[#This Row],[SALE PRICE PER ITEM]]*Table142[[#This Row],[TOTAL REMAINING STOCK QUANTITY]],"")</f>
        <v/>
      </c>
      <c r="AH299" s="27"/>
    </row>
    <row r="300" spans="2:34" ht="18.600000000000001" thickBot="1" x14ac:dyDescent="0.3">
      <c r="B300" s="34" t="s">
        <v>342</v>
      </c>
      <c r="C300" s="11"/>
      <c r="D300" s="87" t="str">
        <f>IF(Table142[[#This Row],[TOTAL BASE STOCK QUANTITY]] = "", "", IF(Table142[[#This Row],[TOTAL BASE STOCK QUANTITY]] &lt;1,"Out of Stock","Avaliable"))</f>
        <v/>
      </c>
      <c r="E300" s="24"/>
      <c r="F300" s="24"/>
      <c r="G300" s="11"/>
      <c r="H300" s="95"/>
      <c r="I300" s="102"/>
      <c r="J300" s="120"/>
      <c r="K30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0" s="72" t="str">
        <f>IFERROR(IF(NOT(ISBLANK(Table142[[#This Row],[BASE PRICE PER ITEM2]])), Table142[[#This Row],[BASE PRICE PER ITEM2]] + $M$2, ""), "")</f>
        <v/>
      </c>
      <c r="M300" s="115"/>
      <c r="N30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0" s="7"/>
      <c r="P300" s="7"/>
      <c r="Q300" s="7"/>
      <c r="R300" s="7"/>
      <c r="S300" s="7"/>
      <c r="T300" s="7"/>
      <c r="U300" s="7"/>
      <c r="V30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0" s="20" t="str">
        <f>IFERROR(Table142[[#This Row],[BASE PRICE PER ITEM2]]*Table142[[#This Row],[TOTAL BASE STOCK QUANTITY]],"")</f>
        <v/>
      </c>
      <c r="X300" s="20" t="str">
        <f>IFERROR(Table142[[#This Row],[LAST SALE PRICE PER ITEM]]*Table142[[#This Row],[TOTAL BASE STOCK QUANTITY]], "")</f>
        <v/>
      </c>
      <c r="Y300" s="6" t="str">
        <f>IF(O300="",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0" s="22" t="str">
        <f>IFERROR(Table142[[#This Row],[SALE PRICE PER ITEM]]*Table142[[#This Row],[TOTAL REMAINING STOCK QUANTITY]],"")</f>
        <v/>
      </c>
      <c r="AH300" s="27"/>
    </row>
    <row r="301" spans="2:34" ht="18.600000000000001" thickBot="1" x14ac:dyDescent="0.3">
      <c r="B301" s="34" t="s">
        <v>343</v>
      </c>
      <c r="C301" s="11"/>
      <c r="D301" s="87" t="str">
        <f>IF(Table142[[#This Row],[TOTAL BASE STOCK QUANTITY]] = "", "", IF(Table142[[#This Row],[TOTAL BASE STOCK QUANTITY]] &lt;1,"Out of Stock","Avaliable"))</f>
        <v/>
      </c>
      <c r="E301" s="24"/>
      <c r="F301" s="24"/>
      <c r="G301" s="11"/>
      <c r="H301" s="95"/>
      <c r="I301" s="102"/>
      <c r="J301" s="120"/>
      <c r="K30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1" s="72" t="str">
        <f>IFERROR(IF(NOT(ISBLANK(Table142[[#This Row],[BASE PRICE PER ITEM2]])), Table142[[#This Row],[BASE PRICE PER ITEM2]] + $M$2, ""), "")</f>
        <v/>
      </c>
      <c r="M301" s="115"/>
      <c r="N30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1" s="7"/>
      <c r="P301" s="7"/>
      <c r="Q301" s="7"/>
      <c r="R301" s="7"/>
      <c r="S301" s="7"/>
      <c r="T301" s="7"/>
      <c r="U301" s="7"/>
      <c r="V30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1" s="20" t="str">
        <f>IFERROR(Table142[[#This Row],[BASE PRICE PER ITEM2]]*Table142[[#This Row],[TOTAL BASE STOCK QUANTITY]],"")</f>
        <v/>
      </c>
      <c r="X301" s="20" t="str">
        <f>IFERROR(Table142[[#This Row],[LAST SALE PRICE PER ITEM]]*Table142[[#This Row],[TOTAL BASE STOCK QUANTITY]], "")</f>
        <v/>
      </c>
      <c r="Y301" s="6" t="str">
        <f>IF(O301="",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1" s="22" t="str">
        <f>IFERROR(Table142[[#This Row],[SALE PRICE PER ITEM]]*Table142[[#This Row],[TOTAL REMAINING STOCK QUANTITY]],"")</f>
        <v/>
      </c>
      <c r="AH301" s="27"/>
    </row>
    <row r="302" spans="2:34" ht="18.600000000000001" thickBot="1" x14ac:dyDescent="0.3">
      <c r="B302" s="34" t="s">
        <v>344</v>
      </c>
      <c r="C302" s="11"/>
      <c r="D302" s="87" t="str">
        <f>IF(Table142[[#This Row],[TOTAL BASE STOCK QUANTITY]] = "", "", IF(Table142[[#This Row],[TOTAL BASE STOCK QUANTITY]] &lt;1,"Out of Stock","Avaliable"))</f>
        <v/>
      </c>
      <c r="E302" s="24"/>
      <c r="F302" s="24"/>
      <c r="G302" s="11"/>
      <c r="H302" s="95"/>
      <c r="I302" s="102"/>
      <c r="J302" s="120"/>
      <c r="K30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2" s="72" t="str">
        <f>IFERROR(IF(NOT(ISBLANK(Table142[[#This Row],[BASE PRICE PER ITEM2]])), Table142[[#This Row],[BASE PRICE PER ITEM2]] + $M$2, ""), "")</f>
        <v/>
      </c>
      <c r="M302" s="115"/>
      <c r="N30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2" s="7"/>
      <c r="P302" s="7"/>
      <c r="Q302" s="7"/>
      <c r="R302" s="7"/>
      <c r="S302" s="7"/>
      <c r="T302" s="7"/>
      <c r="U302" s="7"/>
      <c r="V30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2" s="20" t="str">
        <f>IFERROR(Table142[[#This Row],[BASE PRICE PER ITEM2]]*Table142[[#This Row],[TOTAL BASE STOCK QUANTITY]],"")</f>
        <v/>
      </c>
      <c r="X302" s="20" t="str">
        <f>IFERROR(Table142[[#This Row],[LAST SALE PRICE PER ITEM]]*Table142[[#This Row],[TOTAL BASE STOCK QUANTITY]], "")</f>
        <v/>
      </c>
      <c r="Y302" s="6" t="str">
        <f>IF(O302="",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2" s="22" t="str">
        <f>IFERROR(Table142[[#This Row],[SALE PRICE PER ITEM]]*Table142[[#This Row],[TOTAL REMAINING STOCK QUANTITY]],"")</f>
        <v/>
      </c>
      <c r="AH302" s="27"/>
    </row>
    <row r="303" spans="2:34" ht="18.600000000000001" thickBot="1" x14ac:dyDescent="0.3">
      <c r="B303" s="34" t="s">
        <v>345</v>
      </c>
      <c r="C303" s="11"/>
      <c r="D303" s="87" t="str">
        <f>IF(Table142[[#This Row],[TOTAL BASE STOCK QUANTITY]] = "", "", IF(Table142[[#This Row],[TOTAL BASE STOCK QUANTITY]] &lt;1,"Out of Stock","Avaliable"))</f>
        <v/>
      </c>
      <c r="E303" s="24"/>
      <c r="F303" s="24"/>
      <c r="G303" s="11"/>
      <c r="H303" s="95"/>
      <c r="I303" s="102"/>
      <c r="J303" s="120"/>
      <c r="K30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3" s="72" t="str">
        <f>IFERROR(IF(NOT(ISBLANK(Table142[[#This Row],[BASE PRICE PER ITEM2]])), Table142[[#This Row],[BASE PRICE PER ITEM2]] + $M$2, ""), "")</f>
        <v/>
      </c>
      <c r="M303" s="115"/>
      <c r="N30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3" s="7"/>
      <c r="P303" s="7"/>
      <c r="Q303" s="7"/>
      <c r="R303" s="7"/>
      <c r="S303" s="7"/>
      <c r="T303" s="7"/>
      <c r="U303" s="7"/>
      <c r="V30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3" s="20" t="str">
        <f>IFERROR(Table142[[#This Row],[BASE PRICE PER ITEM2]]*Table142[[#This Row],[TOTAL BASE STOCK QUANTITY]],"")</f>
        <v/>
      </c>
      <c r="X303" s="20" t="str">
        <f>IFERROR(Table142[[#This Row],[LAST SALE PRICE PER ITEM]]*Table142[[#This Row],[TOTAL BASE STOCK QUANTITY]], "")</f>
        <v/>
      </c>
      <c r="Y303" s="6" t="str">
        <f>IF(O303="",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3" s="22" t="str">
        <f>IFERROR(Table142[[#This Row],[SALE PRICE PER ITEM]]*Table142[[#This Row],[TOTAL REMAINING STOCK QUANTITY]],"")</f>
        <v/>
      </c>
      <c r="AH303" s="27"/>
    </row>
    <row r="304" spans="2:34" ht="18.600000000000001" thickBot="1" x14ac:dyDescent="0.3">
      <c r="B304" s="34" t="s">
        <v>346</v>
      </c>
      <c r="C304" s="11"/>
      <c r="D304" s="87" t="str">
        <f>IF(Table142[[#This Row],[TOTAL BASE STOCK QUANTITY]] = "", "", IF(Table142[[#This Row],[TOTAL BASE STOCK QUANTITY]] &lt;1,"Out of Stock","Avaliable"))</f>
        <v/>
      </c>
      <c r="E304" s="24"/>
      <c r="F304" s="24"/>
      <c r="G304" s="11"/>
      <c r="H304" s="95"/>
      <c r="I304" s="102"/>
      <c r="J304" s="120"/>
      <c r="K30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4" s="72" t="str">
        <f>IFERROR(IF(NOT(ISBLANK(Table142[[#This Row],[BASE PRICE PER ITEM2]])), Table142[[#This Row],[BASE PRICE PER ITEM2]] + $M$2, ""), "")</f>
        <v/>
      </c>
      <c r="M304" s="115"/>
      <c r="N30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4" s="7"/>
      <c r="P304" s="7"/>
      <c r="Q304" s="7"/>
      <c r="R304" s="7"/>
      <c r="S304" s="7"/>
      <c r="T304" s="7"/>
      <c r="U304" s="7"/>
      <c r="V30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4" s="20" t="str">
        <f>IFERROR(Table142[[#This Row],[BASE PRICE PER ITEM2]]*Table142[[#This Row],[TOTAL BASE STOCK QUANTITY]],"")</f>
        <v/>
      </c>
      <c r="X304" s="20" t="str">
        <f>IFERROR(Table142[[#This Row],[LAST SALE PRICE PER ITEM]]*Table142[[#This Row],[TOTAL BASE STOCK QUANTITY]], "")</f>
        <v/>
      </c>
      <c r="Y304" s="6" t="str">
        <f>IF(O304="",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4" s="22" t="str">
        <f>IFERROR(Table142[[#This Row],[SALE PRICE PER ITEM]]*Table142[[#This Row],[TOTAL REMAINING STOCK QUANTITY]],"")</f>
        <v/>
      </c>
      <c r="AH304" s="27"/>
    </row>
    <row r="305" spans="2:34" ht="18.600000000000001" thickBot="1" x14ac:dyDescent="0.3">
      <c r="B305" s="34" t="s">
        <v>347</v>
      </c>
      <c r="C305" s="11"/>
      <c r="D305" s="87" t="str">
        <f>IF(Table142[[#This Row],[TOTAL BASE STOCK QUANTITY]] = "", "", IF(Table142[[#This Row],[TOTAL BASE STOCK QUANTITY]] &lt;1,"Out of Stock","Avaliable"))</f>
        <v/>
      </c>
      <c r="E305" s="24"/>
      <c r="F305" s="24"/>
      <c r="G305" s="11"/>
      <c r="H305" s="95"/>
      <c r="I305" s="102"/>
      <c r="J305" s="120"/>
      <c r="K30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5" s="72" t="str">
        <f>IFERROR(IF(NOT(ISBLANK(Table142[[#This Row],[BASE PRICE PER ITEM2]])), Table142[[#This Row],[BASE PRICE PER ITEM2]] + $M$2, ""), "")</f>
        <v/>
      </c>
      <c r="M305" s="115"/>
      <c r="N30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5" s="7"/>
      <c r="P305" s="7"/>
      <c r="Q305" s="7"/>
      <c r="R305" s="7"/>
      <c r="S305" s="7"/>
      <c r="T305" s="7"/>
      <c r="U305" s="7"/>
      <c r="V30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5" s="20" t="str">
        <f>IFERROR(Table142[[#This Row],[BASE PRICE PER ITEM2]]*Table142[[#This Row],[TOTAL BASE STOCK QUANTITY]],"")</f>
        <v/>
      </c>
      <c r="X305" s="20" t="str">
        <f>IFERROR(Table142[[#This Row],[LAST SALE PRICE PER ITEM]]*Table142[[#This Row],[TOTAL BASE STOCK QUANTITY]], "")</f>
        <v/>
      </c>
      <c r="Y305" s="6" t="str">
        <f>IF(O305="",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5" s="22" t="str">
        <f>IFERROR(Table142[[#This Row],[SALE PRICE PER ITEM]]*Table142[[#This Row],[TOTAL REMAINING STOCK QUANTITY]],"")</f>
        <v/>
      </c>
      <c r="AH305" s="27"/>
    </row>
    <row r="306" spans="2:34" ht="18.600000000000001" thickBot="1" x14ac:dyDescent="0.3">
      <c r="B306" s="34" t="s">
        <v>348</v>
      </c>
      <c r="C306" s="11"/>
      <c r="D306" s="87" t="str">
        <f>IF(Table142[[#This Row],[TOTAL BASE STOCK QUANTITY]] = "", "", IF(Table142[[#This Row],[TOTAL BASE STOCK QUANTITY]] &lt;1,"Out of Stock","Avaliable"))</f>
        <v/>
      </c>
      <c r="E306" s="24"/>
      <c r="F306" s="24"/>
      <c r="G306" s="11"/>
      <c r="H306" s="95"/>
      <c r="I306" s="102"/>
      <c r="J306" s="120"/>
      <c r="K30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6" s="72" t="str">
        <f>IFERROR(IF(NOT(ISBLANK(Table142[[#This Row],[BASE PRICE PER ITEM2]])), Table142[[#This Row],[BASE PRICE PER ITEM2]] + $M$2, ""), "")</f>
        <v/>
      </c>
      <c r="M306" s="115"/>
      <c r="N30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6" s="7"/>
      <c r="P306" s="7"/>
      <c r="Q306" s="7"/>
      <c r="R306" s="7"/>
      <c r="S306" s="7"/>
      <c r="T306" s="7"/>
      <c r="U306" s="7"/>
      <c r="V30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6" s="20" t="str">
        <f>IFERROR(Table142[[#This Row],[BASE PRICE PER ITEM2]]*Table142[[#This Row],[TOTAL BASE STOCK QUANTITY]],"")</f>
        <v/>
      </c>
      <c r="X306" s="20" t="str">
        <f>IFERROR(Table142[[#This Row],[LAST SALE PRICE PER ITEM]]*Table142[[#This Row],[TOTAL BASE STOCK QUANTITY]], "")</f>
        <v/>
      </c>
      <c r="Y306" s="6" t="str">
        <f>IF(O306="",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6" s="22" t="str">
        <f>IFERROR(Table142[[#This Row],[SALE PRICE PER ITEM]]*Table142[[#This Row],[TOTAL REMAINING STOCK QUANTITY]],"")</f>
        <v/>
      </c>
      <c r="AH306" s="27"/>
    </row>
    <row r="307" spans="2:34" ht="18.600000000000001" thickBot="1" x14ac:dyDescent="0.3">
      <c r="B307" s="34" t="s">
        <v>349</v>
      </c>
      <c r="C307" s="11"/>
      <c r="D307" s="87" t="str">
        <f>IF(Table142[[#This Row],[TOTAL BASE STOCK QUANTITY]] = "", "", IF(Table142[[#This Row],[TOTAL BASE STOCK QUANTITY]] &lt;1,"Out of Stock","Avaliable"))</f>
        <v/>
      </c>
      <c r="E307" s="24"/>
      <c r="F307" s="24"/>
      <c r="G307" s="11"/>
      <c r="H307" s="95"/>
      <c r="I307" s="102"/>
      <c r="J307" s="120"/>
      <c r="K30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7" s="72" t="str">
        <f>IFERROR(IF(NOT(ISBLANK(Table142[[#This Row],[BASE PRICE PER ITEM2]])), Table142[[#This Row],[BASE PRICE PER ITEM2]] + $M$2, ""), "")</f>
        <v/>
      </c>
      <c r="M307" s="115"/>
      <c r="N30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7" s="7"/>
      <c r="P307" s="7"/>
      <c r="Q307" s="7"/>
      <c r="R307" s="7"/>
      <c r="S307" s="7"/>
      <c r="T307" s="7"/>
      <c r="U307" s="7"/>
      <c r="V30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7" s="20" t="str">
        <f>IFERROR(Table142[[#This Row],[BASE PRICE PER ITEM2]]*Table142[[#This Row],[TOTAL BASE STOCK QUANTITY]],"")</f>
        <v/>
      </c>
      <c r="X307" s="20" t="str">
        <f>IFERROR(Table142[[#This Row],[LAST SALE PRICE PER ITEM]]*Table142[[#This Row],[TOTAL BASE STOCK QUANTITY]], "")</f>
        <v/>
      </c>
      <c r="Y307" s="6" t="str">
        <f>IF(O307="",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7" s="22" t="str">
        <f>IFERROR(Table142[[#This Row],[SALE PRICE PER ITEM]]*Table142[[#This Row],[TOTAL REMAINING STOCK QUANTITY]],"")</f>
        <v/>
      </c>
      <c r="AH307" s="27"/>
    </row>
    <row r="308" spans="2:34" ht="18.600000000000001" thickBot="1" x14ac:dyDescent="0.3">
      <c r="B308" s="34" t="s">
        <v>350</v>
      </c>
      <c r="C308" s="11"/>
      <c r="D308" s="87" t="str">
        <f>IF(Table142[[#This Row],[TOTAL BASE STOCK QUANTITY]] = "", "", IF(Table142[[#This Row],[TOTAL BASE STOCK QUANTITY]] &lt;1,"Out of Stock","Avaliable"))</f>
        <v/>
      </c>
      <c r="E308" s="24"/>
      <c r="F308" s="24"/>
      <c r="G308" s="11"/>
      <c r="H308" s="95"/>
      <c r="I308" s="102"/>
      <c r="J308" s="120"/>
      <c r="K30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8" s="72" t="str">
        <f>IFERROR(IF(NOT(ISBLANK(Table142[[#This Row],[BASE PRICE PER ITEM2]])), Table142[[#This Row],[BASE PRICE PER ITEM2]] + $M$2, ""), "")</f>
        <v/>
      </c>
      <c r="M308" s="115"/>
      <c r="N30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8" s="7"/>
      <c r="P308" s="7"/>
      <c r="Q308" s="7"/>
      <c r="R308" s="7"/>
      <c r="S308" s="7"/>
      <c r="T308" s="7"/>
      <c r="U308" s="7"/>
      <c r="V30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8" s="20" t="str">
        <f>IFERROR(Table142[[#This Row],[BASE PRICE PER ITEM2]]*Table142[[#This Row],[TOTAL BASE STOCK QUANTITY]],"")</f>
        <v/>
      </c>
      <c r="X308" s="20" t="str">
        <f>IFERROR(Table142[[#This Row],[LAST SALE PRICE PER ITEM]]*Table142[[#This Row],[TOTAL BASE STOCK QUANTITY]], "")</f>
        <v/>
      </c>
      <c r="Y308" s="6" t="str">
        <f>IF(O308="",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8" s="22" t="str">
        <f>IFERROR(Table142[[#This Row],[SALE PRICE PER ITEM]]*Table142[[#This Row],[TOTAL REMAINING STOCK QUANTITY]],"")</f>
        <v/>
      </c>
      <c r="AH308" s="27"/>
    </row>
    <row r="309" spans="2:34" ht="18.600000000000001" thickBot="1" x14ac:dyDescent="0.3">
      <c r="B309" s="34" t="s">
        <v>351</v>
      </c>
      <c r="C309" s="11"/>
      <c r="D309" s="87" t="str">
        <f>IF(Table142[[#This Row],[TOTAL BASE STOCK QUANTITY]] = "", "", IF(Table142[[#This Row],[TOTAL BASE STOCK QUANTITY]] &lt;1,"Out of Stock","Avaliable"))</f>
        <v/>
      </c>
      <c r="E309" s="24"/>
      <c r="F309" s="24"/>
      <c r="G309" s="11"/>
      <c r="H309" s="95"/>
      <c r="I309" s="102"/>
      <c r="J309" s="120"/>
      <c r="K30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09" s="72" t="str">
        <f>IFERROR(IF(NOT(ISBLANK(Table142[[#This Row],[BASE PRICE PER ITEM2]])), Table142[[#This Row],[BASE PRICE PER ITEM2]] + $M$2, ""), "")</f>
        <v/>
      </c>
      <c r="M309" s="115"/>
      <c r="N30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09" s="7"/>
      <c r="P309" s="7"/>
      <c r="Q309" s="7"/>
      <c r="R309" s="7"/>
      <c r="S309" s="7"/>
      <c r="T309" s="7"/>
      <c r="U309" s="7"/>
      <c r="V30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09" s="20" t="str">
        <f>IFERROR(Table142[[#This Row],[BASE PRICE PER ITEM2]]*Table142[[#This Row],[TOTAL BASE STOCK QUANTITY]],"")</f>
        <v/>
      </c>
      <c r="X309" s="20" t="str">
        <f>IFERROR(Table142[[#This Row],[LAST SALE PRICE PER ITEM]]*Table142[[#This Row],[TOTAL BASE STOCK QUANTITY]], "")</f>
        <v/>
      </c>
      <c r="Y309" s="6" t="str">
        <f>IF(O309="",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0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0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0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0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0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0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0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09" s="22" t="str">
        <f>IFERROR(Table142[[#This Row],[SALE PRICE PER ITEM]]*Table142[[#This Row],[TOTAL REMAINING STOCK QUANTITY]],"")</f>
        <v/>
      </c>
      <c r="AH309" s="27"/>
    </row>
    <row r="310" spans="2:34" ht="18.600000000000001" thickBot="1" x14ac:dyDescent="0.3">
      <c r="B310" s="34" t="s">
        <v>352</v>
      </c>
      <c r="C310" s="11"/>
      <c r="D310" s="87" t="str">
        <f>IF(Table142[[#This Row],[TOTAL BASE STOCK QUANTITY]] = "", "", IF(Table142[[#This Row],[TOTAL BASE STOCK QUANTITY]] &lt;1,"Out of Stock","Avaliable"))</f>
        <v/>
      </c>
      <c r="E310" s="24"/>
      <c r="F310" s="24"/>
      <c r="G310" s="11"/>
      <c r="H310" s="95"/>
      <c r="I310" s="102"/>
      <c r="J310" s="120"/>
      <c r="K31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0" s="72" t="str">
        <f>IFERROR(IF(NOT(ISBLANK(Table142[[#This Row],[BASE PRICE PER ITEM2]])), Table142[[#This Row],[BASE PRICE PER ITEM2]] + $M$2, ""), "")</f>
        <v/>
      </c>
      <c r="M310" s="115"/>
      <c r="N31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0" s="7"/>
      <c r="P310" s="7"/>
      <c r="Q310" s="7"/>
      <c r="R310" s="7"/>
      <c r="S310" s="7"/>
      <c r="T310" s="7"/>
      <c r="U310" s="7"/>
      <c r="V31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0" s="20" t="str">
        <f>IFERROR(Table142[[#This Row],[BASE PRICE PER ITEM2]]*Table142[[#This Row],[TOTAL BASE STOCK QUANTITY]],"")</f>
        <v/>
      </c>
      <c r="X310" s="20" t="str">
        <f>IFERROR(Table142[[#This Row],[LAST SALE PRICE PER ITEM]]*Table142[[#This Row],[TOTAL BASE STOCK QUANTITY]], "")</f>
        <v/>
      </c>
      <c r="Y310" s="6" t="str">
        <f>IF(O310="",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0" s="22" t="str">
        <f>IFERROR(Table142[[#This Row],[SALE PRICE PER ITEM]]*Table142[[#This Row],[TOTAL REMAINING STOCK QUANTITY]],"")</f>
        <v/>
      </c>
      <c r="AH310" s="27"/>
    </row>
    <row r="311" spans="2:34" ht="18.600000000000001" thickBot="1" x14ac:dyDescent="0.3">
      <c r="B311" s="34" t="s">
        <v>353</v>
      </c>
      <c r="C311" s="11"/>
      <c r="D311" s="87" t="str">
        <f>IF(Table142[[#This Row],[TOTAL BASE STOCK QUANTITY]] = "", "", IF(Table142[[#This Row],[TOTAL BASE STOCK QUANTITY]] &lt;1,"Out of Stock","Avaliable"))</f>
        <v/>
      </c>
      <c r="E311" s="24"/>
      <c r="F311" s="24"/>
      <c r="G311" s="11"/>
      <c r="H311" s="95"/>
      <c r="I311" s="102"/>
      <c r="J311" s="120"/>
      <c r="K31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1" s="72" t="str">
        <f>IFERROR(IF(NOT(ISBLANK(Table142[[#This Row],[BASE PRICE PER ITEM2]])), Table142[[#This Row],[BASE PRICE PER ITEM2]] + $M$2, ""), "")</f>
        <v/>
      </c>
      <c r="M311" s="115"/>
      <c r="N31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1" s="7"/>
      <c r="P311" s="7"/>
      <c r="Q311" s="7"/>
      <c r="R311" s="7"/>
      <c r="S311" s="7"/>
      <c r="T311" s="7"/>
      <c r="U311" s="7"/>
      <c r="V31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1" s="20" t="str">
        <f>IFERROR(Table142[[#This Row],[BASE PRICE PER ITEM2]]*Table142[[#This Row],[TOTAL BASE STOCK QUANTITY]],"")</f>
        <v/>
      </c>
      <c r="X311" s="20" t="str">
        <f>IFERROR(Table142[[#This Row],[LAST SALE PRICE PER ITEM]]*Table142[[#This Row],[TOTAL BASE STOCK QUANTITY]], "")</f>
        <v/>
      </c>
      <c r="Y311" s="6" t="str">
        <f>IF(O311="",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1" s="22" t="str">
        <f>IFERROR(Table142[[#This Row],[SALE PRICE PER ITEM]]*Table142[[#This Row],[TOTAL REMAINING STOCK QUANTITY]],"")</f>
        <v/>
      </c>
      <c r="AH311" s="27"/>
    </row>
    <row r="312" spans="2:34" ht="18.600000000000001" thickBot="1" x14ac:dyDescent="0.3">
      <c r="B312" s="34" t="s">
        <v>354</v>
      </c>
      <c r="C312" s="11"/>
      <c r="D312" s="87" t="str">
        <f>IF(Table142[[#This Row],[TOTAL BASE STOCK QUANTITY]] = "", "", IF(Table142[[#This Row],[TOTAL BASE STOCK QUANTITY]] &lt;1,"Out of Stock","Avaliable"))</f>
        <v/>
      </c>
      <c r="E312" s="24"/>
      <c r="F312" s="24"/>
      <c r="G312" s="11"/>
      <c r="H312" s="95"/>
      <c r="I312" s="102"/>
      <c r="J312" s="120"/>
      <c r="K31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2" s="72" t="str">
        <f>IFERROR(IF(NOT(ISBLANK(Table142[[#This Row],[BASE PRICE PER ITEM2]])), Table142[[#This Row],[BASE PRICE PER ITEM2]] + $M$2, ""), "")</f>
        <v/>
      </c>
      <c r="M312" s="115"/>
      <c r="N31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2" s="7"/>
      <c r="P312" s="7"/>
      <c r="Q312" s="7"/>
      <c r="R312" s="7"/>
      <c r="S312" s="7"/>
      <c r="T312" s="7"/>
      <c r="U312" s="7"/>
      <c r="V31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2" s="20" t="str">
        <f>IFERROR(Table142[[#This Row],[BASE PRICE PER ITEM2]]*Table142[[#This Row],[TOTAL BASE STOCK QUANTITY]],"")</f>
        <v/>
      </c>
      <c r="X312" s="20" t="str">
        <f>IFERROR(Table142[[#This Row],[LAST SALE PRICE PER ITEM]]*Table142[[#This Row],[TOTAL BASE STOCK QUANTITY]], "")</f>
        <v/>
      </c>
      <c r="Y312" s="6" t="str">
        <f>IF(O312="",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2" s="22" t="str">
        <f>IFERROR(Table142[[#This Row],[SALE PRICE PER ITEM]]*Table142[[#This Row],[TOTAL REMAINING STOCK QUANTITY]],"")</f>
        <v/>
      </c>
      <c r="AH312" s="27"/>
    </row>
    <row r="313" spans="2:34" ht="18.600000000000001" thickBot="1" x14ac:dyDescent="0.3">
      <c r="B313" s="34" t="s">
        <v>355</v>
      </c>
      <c r="C313" s="11"/>
      <c r="D313" s="87" t="str">
        <f>IF(Table142[[#This Row],[TOTAL BASE STOCK QUANTITY]] = "", "", IF(Table142[[#This Row],[TOTAL BASE STOCK QUANTITY]] &lt;1,"Out of Stock","Avaliable"))</f>
        <v/>
      </c>
      <c r="E313" s="24"/>
      <c r="F313" s="24"/>
      <c r="G313" s="11"/>
      <c r="H313" s="95"/>
      <c r="I313" s="102"/>
      <c r="J313" s="120"/>
      <c r="K31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3" s="72" t="str">
        <f>IFERROR(IF(NOT(ISBLANK(Table142[[#This Row],[BASE PRICE PER ITEM2]])), Table142[[#This Row],[BASE PRICE PER ITEM2]] + $M$2, ""), "")</f>
        <v/>
      </c>
      <c r="M313" s="115"/>
      <c r="N31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3" s="7"/>
      <c r="P313" s="7"/>
      <c r="Q313" s="7"/>
      <c r="R313" s="7"/>
      <c r="S313" s="7"/>
      <c r="T313" s="7"/>
      <c r="U313" s="7"/>
      <c r="V31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3" s="20" t="str">
        <f>IFERROR(Table142[[#This Row],[BASE PRICE PER ITEM2]]*Table142[[#This Row],[TOTAL BASE STOCK QUANTITY]],"")</f>
        <v/>
      </c>
      <c r="X313" s="20" t="str">
        <f>IFERROR(Table142[[#This Row],[LAST SALE PRICE PER ITEM]]*Table142[[#This Row],[TOTAL BASE STOCK QUANTITY]], "")</f>
        <v/>
      </c>
      <c r="Y313" s="6" t="str">
        <f>IF(O313="",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3" s="22" t="str">
        <f>IFERROR(Table142[[#This Row],[SALE PRICE PER ITEM]]*Table142[[#This Row],[TOTAL REMAINING STOCK QUANTITY]],"")</f>
        <v/>
      </c>
      <c r="AH313" s="27"/>
    </row>
    <row r="314" spans="2:34" ht="18.600000000000001" thickBot="1" x14ac:dyDescent="0.3">
      <c r="B314" s="34" t="s">
        <v>356</v>
      </c>
      <c r="C314" s="11"/>
      <c r="D314" s="87" t="str">
        <f>IF(Table142[[#This Row],[TOTAL BASE STOCK QUANTITY]] = "", "", IF(Table142[[#This Row],[TOTAL BASE STOCK QUANTITY]] &lt;1,"Out of Stock","Avaliable"))</f>
        <v/>
      </c>
      <c r="E314" s="24"/>
      <c r="F314" s="24"/>
      <c r="G314" s="11"/>
      <c r="H314" s="95"/>
      <c r="I314" s="102"/>
      <c r="J314" s="120"/>
      <c r="K31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4" s="72" t="str">
        <f>IFERROR(IF(NOT(ISBLANK(Table142[[#This Row],[BASE PRICE PER ITEM2]])), Table142[[#This Row],[BASE PRICE PER ITEM2]] + $M$2, ""), "")</f>
        <v/>
      </c>
      <c r="M314" s="115"/>
      <c r="N31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4" s="7"/>
      <c r="P314" s="7"/>
      <c r="Q314" s="7"/>
      <c r="R314" s="7"/>
      <c r="S314" s="7"/>
      <c r="T314" s="7"/>
      <c r="U314" s="7"/>
      <c r="V31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4" s="20" t="str">
        <f>IFERROR(Table142[[#This Row],[BASE PRICE PER ITEM2]]*Table142[[#This Row],[TOTAL BASE STOCK QUANTITY]],"")</f>
        <v/>
      </c>
      <c r="X314" s="20" t="str">
        <f>IFERROR(Table142[[#This Row],[LAST SALE PRICE PER ITEM]]*Table142[[#This Row],[TOTAL BASE STOCK QUANTITY]], "")</f>
        <v/>
      </c>
      <c r="Y314" s="6" t="str">
        <f>IF(O314="",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4" s="22" t="str">
        <f>IFERROR(Table142[[#This Row],[SALE PRICE PER ITEM]]*Table142[[#This Row],[TOTAL REMAINING STOCK QUANTITY]],"")</f>
        <v/>
      </c>
      <c r="AH314" s="27"/>
    </row>
    <row r="315" spans="2:34" ht="18.600000000000001" thickBot="1" x14ac:dyDescent="0.3">
      <c r="B315" s="34" t="s">
        <v>357</v>
      </c>
      <c r="C315" s="11"/>
      <c r="D315" s="87" t="str">
        <f>IF(Table142[[#This Row],[TOTAL BASE STOCK QUANTITY]] = "", "", IF(Table142[[#This Row],[TOTAL BASE STOCK QUANTITY]] &lt;1,"Out of Stock","Avaliable"))</f>
        <v/>
      </c>
      <c r="E315" s="24"/>
      <c r="F315" s="24"/>
      <c r="G315" s="11"/>
      <c r="H315" s="95"/>
      <c r="I315" s="102"/>
      <c r="J315" s="120"/>
      <c r="K31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5" s="72" t="str">
        <f>IFERROR(IF(NOT(ISBLANK(Table142[[#This Row],[BASE PRICE PER ITEM2]])), Table142[[#This Row],[BASE PRICE PER ITEM2]] + $M$2, ""), "")</f>
        <v/>
      </c>
      <c r="M315" s="115"/>
      <c r="N31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5" s="7"/>
      <c r="P315" s="7"/>
      <c r="Q315" s="7"/>
      <c r="R315" s="7"/>
      <c r="S315" s="7"/>
      <c r="T315" s="7"/>
      <c r="U315" s="7"/>
      <c r="V31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5" s="20" t="str">
        <f>IFERROR(Table142[[#This Row],[BASE PRICE PER ITEM2]]*Table142[[#This Row],[TOTAL BASE STOCK QUANTITY]],"")</f>
        <v/>
      </c>
      <c r="X315" s="20" t="str">
        <f>IFERROR(Table142[[#This Row],[LAST SALE PRICE PER ITEM]]*Table142[[#This Row],[TOTAL BASE STOCK QUANTITY]], "")</f>
        <v/>
      </c>
      <c r="Y315" s="6" t="str">
        <f>IF(O315="",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5" s="22" t="str">
        <f>IFERROR(Table142[[#This Row],[SALE PRICE PER ITEM]]*Table142[[#This Row],[TOTAL REMAINING STOCK QUANTITY]],"")</f>
        <v/>
      </c>
      <c r="AH315" s="27"/>
    </row>
    <row r="316" spans="2:34" ht="18.600000000000001" thickBot="1" x14ac:dyDescent="0.3">
      <c r="B316" s="34" t="s">
        <v>358</v>
      </c>
      <c r="C316" s="11"/>
      <c r="D316" s="87" t="str">
        <f>IF(Table142[[#This Row],[TOTAL BASE STOCK QUANTITY]] = "", "", IF(Table142[[#This Row],[TOTAL BASE STOCK QUANTITY]] &lt;1,"Out of Stock","Avaliable"))</f>
        <v/>
      </c>
      <c r="E316" s="24"/>
      <c r="F316" s="24"/>
      <c r="G316" s="11"/>
      <c r="H316" s="95"/>
      <c r="I316" s="102"/>
      <c r="J316" s="120"/>
      <c r="K31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6" s="72" t="str">
        <f>IFERROR(IF(NOT(ISBLANK(Table142[[#This Row],[BASE PRICE PER ITEM2]])), Table142[[#This Row],[BASE PRICE PER ITEM2]] + $M$2, ""), "")</f>
        <v/>
      </c>
      <c r="M316" s="115"/>
      <c r="N31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6" s="7"/>
      <c r="P316" s="7"/>
      <c r="Q316" s="7"/>
      <c r="R316" s="7"/>
      <c r="S316" s="7"/>
      <c r="T316" s="7"/>
      <c r="U316" s="7"/>
      <c r="V31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6" s="20" t="str">
        <f>IFERROR(Table142[[#This Row],[BASE PRICE PER ITEM2]]*Table142[[#This Row],[TOTAL BASE STOCK QUANTITY]],"")</f>
        <v/>
      </c>
      <c r="X316" s="20" t="str">
        <f>IFERROR(Table142[[#This Row],[LAST SALE PRICE PER ITEM]]*Table142[[#This Row],[TOTAL BASE STOCK QUANTITY]], "")</f>
        <v/>
      </c>
      <c r="Y316" s="6" t="str">
        <f>IF(O316="",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6" s="22" t="str">
        <f>IFERROR(Table142[[#This Row],[SALE PRICE PER ITEM]]*Table142[[#This Row],[TOTAL REMAINING STOCK QUANTITY]],"")</f>
        <v/>
      </c>
      <c r="AH316" s="27"/>
    </row>
    <row r="317" spans="2:34" ht="18.600000000000001" thickBot="1" x14ac:dyDescent="0.3">
      <c r="B317" s="34" t="s">
        <v>359</v>
      </c>
      <c r="C317" s="11"/>
      <c r="D317" s="87" t="str">
        <f>IF(Table142[[#This Row],[TOTAL BASE STOCK QUANTITY]] = "", "", IF(Table142[[#This Row],[TOTAL BASE STOCK QUANTITY]] &lt;1,"Out of Stock","Avaliable"))</f>
        <v/>
      </c>
      <c r="E317" s="24"/>
      <c r="F317" s="24"/>
      <c r="G317" s="11"/>
      <c r="H317" s="95"/>
      <c r="I317" s="102"/>
      <c r="J317" s="120"/>
      <c r="K31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7" s="72" t="str">
        <f>IFERROR(IF(NOT(ISBLANK(Table142[[#This Row],[BASE PRICE PER ITEM2]])), Table142[[#This Row],[BASE PRICE PER ITEM2]] + $M$2, ""), "")</f>
        <v/>
      </c>
      <c r="M317" s="115"/>
      <c r="N31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7" s="7"/>
      <c r="P317" s="7"/>
      <c r="Q317" s="7"/>
      <c r="R317" s="7"/>
      <c r="S317" s="7"/>
      <c r="T317" s="7"/>
      <c r="U317" s="7"/>
      <c r="V31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7" s="20" t="str">
        <f>IFERROR(Table142[[#This Row],[BASE PRICE PER ITEM2]]*Table142[[#This Row],[TOTAL BASE STOCK QUANTITY]],"")</f>
        <v/>
      </c>
      <c r="X317" s="20" t="str">
        <f>IFERROR(Table142[[#This Row],[LAST SALE PRICE PER ITEM]]*Table142[[#This Row],[TOTAL BASE STOCK QUANTITY]], "")</f>
        <v/>
      </c>
      <c r="Y317" s="6" t="str">
        <f>IF(O317="",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7" s="22" t="str">
        <f>IFERROR(Table142[[#This Row],[SALE PRICE PER ITEM]]*Table142[[#This Row],[TOTAL REMAINING STOCK QUANTITY]],"")</f>
        <v/>
      </c>
      <c r="AH317" s="27"/>
    </row>
    <row r="318" spans="2:34" ht="18.600000000000001" thickBot="1" x14ac:dyDescent="0.3">
      <c r="B318" s="34" t="s">
        <v>360</v>
      </c>
      <c r="C318" s="11"/>
      <c r="D318" s="87" t="str">
        <f>IF(Table142[[#This Row],[TOTAL BASE STOCK QUANTITY]] = "", "", IF(Table142[[#This Row],[TOTAL BASE STOCK QUANTITY]] &lt;1,"Out of Stock","Avaliable"))</f>
        <v/>
      </c>
      <c r="E318" s="24"/>
      <c r="F318" s="24"/>
      <c r="G318" s="11"/>
      <c r="H318" s="95"/>
      <c r="I318" s="102"/>
      <c r="J318" s="120"/>
      <c r="K31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8" s="72" t="str">
        <f>IFERROR(IF(NOT(ISBLANK(Table142[[#This Row],[BASE PRICE PER ITEM2]])), Table142[[#This Row],[BASE PRICE PER ITEM2]] + $M$2, ""), "")</f>
        <v/>
      </c>
      <c r="M318" s="115"/>
      <c r="N31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8" s="7"/>
      <c r="P318" s="7"/>
      <c r="Q318" s="7"/>
      <c r="R318" s="7"/>
      <c r="S318" s="7"/>
      <c r="T318" s="7"/>
      <c r="U318" s="7"/>
      <c r="V31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8" s="20" t="str">
        <f>IFERROR(Table142[[#This Row],[BASE PRICE PER ITEM2]]*Table142[[#This Row],[TOTAL BASE STOCK QUANTITY]],"")</f>
        <v/>
      </c>
      <c r="X318" s="20" t="str">
        <f>IFERROR(Table142[[#This Row],[LAST SALE PRICE PER ITEM]]*Table142[[#This Row],[TOTAL BASE STOCK QUANTITY]], "")</f>
        <v/>
      </c>
      <c r="Y318" s="6" t="str">
        <f>IF(O318="",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8" s="22" t="str">
        <f>IFERROR(Table142[[#This Row],[SALE PRICE PER ITEM]]*Table142[[#This Row],[TOTAL REMAINING STOCK QUANTITY]],"")</f>
        <v/>
      </c>
      <c r="AH318" s="27"/>
    </row>
    <row r="319" spans="2:34" ht="18.600000000000001" thickBot="1" x14ac:dyDescent="0.3">
      <c r="B319" s="34" t="s">
        <v>361</v>
      </c>
      <c r="C319" s="11"/>
      <c r="D319" s="87" t="str">
        <f>IF(Table142[[#This Row],[TOTAL BASE STOCK QUANTITY]] = "", "", IF(Table142[[#This Row],[TOTAL BASE STOCK QUANTITY]] &lt;1,"Out of Stock","Avaliable"))</f>
        <v/>
      </c>
      <c r="E319" s="24"/>
      <c r="F319" s="24"/>
      <c r="G319" s="11"/>
      <c r="H319" s="95"/>
      <c r="I319" s="102"/>
      <c r="J319" s="120"/>
      <c r="K31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19" s="72" t="str">
        <f>IFERROR(IF(NOT(ISBLANK(Table142[[#This Row],[BASE PRICE PER ITEM2]])), Table142[[#This Row],[BASE PRICE PER ITEM2]] + $M$2, ""), "")</f>
        <v/>
      </c>
      <c r="M319" s="115"/>
      <c r="N31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19" s="7"/>
      <c r="P319" s="7"/>
      <c r="Q319" s="7"/>
      <c r="R319" s="7"/>
      <c r="S319" s="7"/>
      <c r="T319" s="7"/>
      <c r="U319" s="7"/>
      <c r="V31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19" s="20" t="str">
        <f>IFERROR(Table142[[#This Row],[BASE PRICE PER ITEM2]]*Table142[[#This Row],[TOTAL BASE STOCK QUANTITY]],"")</f>
        <v/>
      </c>
      <c r="X319" s="20" t="str">
        <f>IFERROR(Table142[[#This Row],[LAST SALE PRICE PER ITEM]]*Table142[[#This Row],[TOTAL BASE STOCK QUANTITY]], "")</f>
        <v/>
      </c>
      <c r="Y319" s="6" t="str">
        <f>IF(O319="",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1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1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1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1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1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1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1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19" s="22" t="str">
        <f>IFERROR(Table142[[#This Row],[SALE PRICE PER ITEM]]*Table142[[#This Row],[TOTAL REMAINING STOCK QUANTITY]],"")</f>
        <v/>
      </c>
      <c r="AH319" s="27"/>
    </row>
    <row r="320" spans="2:34" ht="18.600000000000001" thickBot="1" x14ac:dyDescent="0.3">
      <c r="B320" s="34" t="s">
        <v>362</v>
      </c>
      <c r="C320" s="11"/>
      <c r="D320" s="87" t="str">
        <f>IF(Table142[[#This Row],[TOTAL BASE STOCK QUANTITY]] = "", "", IF(Table142[[#This Row],[TOTAL BASE STOCK QUANTITY]] &lt;1,"Out of Stock","Avaliable"))</f>
        <v/>
      </c>
      <c r="E320" s="24"/>
      <c r="F320" s="24"/>
      <c r="G320" s="11"/>
      <c r="H320" s="95"/>
      <c r="I320" s="102"/>
      <c r="J320" s="120"/>
      <c r="K32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0" s="72" t="str">
        <f>IFERROR(IF(NOT(ISBLANK(Table142[[#This Row],[BASE PRICE PER ITEM2]])), Table142[[#This Row],[BASE PRICE PER ITEM2]] + $M$2, ""), "")</f>
        <v/>
      </c>
      <c r="M320" s="115"/>
      <c r="N32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0" s="7"/>
      <c r="P320" s="7"/>
      <c r="Q320" s="7"/>
      <c r="R320" s="7"/>
      <c r="S320" s="7"/>
      <c r="T320" s="7"/>
      <c r="U320" s="7"/>
      <c r="V32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0" s="20" t="str">
        <f>IFERROR(Table142[[#This Row],[BASE PRICE PER ITEM2]]*Table142[[#This Row],[TOTAL BASE STOCK QUANTITY]],"")</f>
        <v/>
      </c>
      <c r="X320" s="20" t="str">
        <f>IFERROR(Table142[[#This Row],[LAST SALE PRICE PER ITEM]]*Table142[[#This Row],[TOTAL BASE STOCK QUANTITY]], "")</f>
        <v/>
      </c>
      <c r="Y320" s="6" t="str">
        <f>IF(O320="",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0" s="22" t="str">
        <f>IFERROR(Table142[[#This Row],[SALE PRICE PER ITEM]]*Table142[[#This Row],[TOTAL REMAINING STOCK QUANTITY]],"")</f>
        <v/>
      </c>
      <c r="AH320" s="27"/>
    </row>
    <row r="321" spans="2:34" ht="18.600000000000001" thickBot="1" x14ac:dyDescent="0.3">
      <c r="B321" s="34" t="s">
        <v>363</v>
      </c>
      <c r="C321" s="11"/>
      <c r="D321" s="87" t="str">
        <f>IF(Table142[[#This Row],[TOTAL BASE STOCK QUANTITY]] = "", "", IF(Table142[[#This Row],[TOTAL BASE STOCK QUANTITY]] &lt;1,"Out of Stock","Avaliable"))</f>
        <v/>
      </c>
      <c r="E321" s="24"/>
      <c r="F321" s="24"/>
      <c r="G321" s="11"/>
      <c r="H321" s="95"/>
      <c r="I321" s="102"/>
      <c r="J321" s="120"/>
      <c r="K32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1" s="72" t="str">
        <f>IFERROR(IF(NOT(ISBLANK(Table142[[#This Row],[BASE PRICE PER ITEM2]])), Table142[[#This Row],[BASE PRICE PER ITEM2]] + $M$2, ""), "")</f>
        <v/>
      </c>
      <c r="M321" s="115"/>
      <c r="N32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1" s="7"/>
      <c r="P321" s="7"/>
      <c r="Q321" s="7"/>
      <c r="R321" s="7"/>
      <c r="S321" s="7"/>
      <c r="T321" s="7"/>
      <c r="U321" s="7"/>
      <c r="V32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1" s="20" t="str">
        <f>IFERROR(Table142[[#This Row],[BASE PRICE PER ITEM2]]*Table142[[#This Row],[TOTAL BASE STOCK QUANTITY]],"")</f>
        <v/>
      </c>
      <c r="X321" s="20" t="str">
        <f>IFERROR(Table142[[#This Row],[LAST SALE PRICE PER ITEM]]*Table142[[#This Row],[TOTAL BASE STOCK QUANTITY]], "")</f>
        <v/>
      </c>
      <c r="Y321" s="6" t="str">
        <f>IF(O321="",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1" s="22" t="str">
        <f>IFERROR(Table142[[#This Row],[SALE PRICE PER ITEM]]*Table142[[#This Row],[TOTAL REMAINING STOCK QUANTITY]],"")</f>
        <v/>
      </c>
      <c r="AH321" s="27"/>
    </row>
    <row r="322" spans="2:34" ht="18.600000000000001" thickBot="1" x14ac:dyDescent="0.3">
      <c r="B322" s="34" t="s">
        <v>364</v>
      </c>
      <c r="C322" s="11"/>
      <c r="D322" s="87" t="str">
        <f>IF(Table142[[#This Row],[TOTAL BASE STOCK QUANTITY]] = "", "", IF(Table142[[#This Row],[TOTAL BASE STOCK QUANTITY]] &lt;1,"Out of Stock","Avaliable"))</f>
        <v/>
      </c>
      <c r="E322" s="24"/>
      <c r="F322" s="24"/>
      <c r="G322" s="11"/>
      <c r="H322" s="95"/>
      <c r="I322" s="102"/>
      <c r="J322" s="120"/>
      <c r="K32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2" s="72" t="str">
        <f>IFERROR(IF(NOT(ISBLANK(Table142[[#This Row],[BASE PRICE PER ITEM2]])), Table142[[#This Row],[BASE PRICE PER ITEM2]] + $M$2, ""), "")</f>
        <v/>
      </c>
      <c r="M322" s="115"/>
      <c r="N32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2" s="7"/>
      <c r="P322" s="7"/>
      <c r="Q322" s="7"/>
      <c r="R322" s="7"/>
      <c r="S322" s="7"/>
      <c r="T322" s="7"/>
      <c r="U322" s="7"/>
      <c r="V32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2" s="20" t="str">
        <f>IFERROR(Table142[[#This Row],[BASE PRICE PER ITEM2]]*Table142[[#This Row],[TOTAL BASE STOCK QUANTITY]],"")</f>
        <v/>
      </c>
      <c r="X322" s="20" t="str">
        <f>IFERROR(Table142[[#This Row],[LAST SALE PRICE PER ITEM]]*Table142[[#This Row],[TOTAL BASE STOCK QUANTITY]], "")</f>
        <v/>
      </c>
      <c r="Y322" s="6" t="str">
        <f>IF(O322="",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2" s="22" t="str">
        <f>IFERROR(Table142[[#This Row],[SALE PRICE PER ITEM]]*Table142[[#This Row],[TOTAL REMAINING STOCK QUANTITY]],"")</f>
        <v/>
      </c>
      <c r="AH322" s="27"/>
    </row>
    <row r="323" spans="2:34" ht="18.600000000000001" thickBot="1" x14ac:dyDescent="0.3">
      <c r="B323" s="34" t="s">
        <v>365</v>
      </c>
      <c r="C323" s="11"/>
      <c r="D323" s="87" t="str">
        <f>IF(Table142[[#This Row],[TOTAL BASE STOCK QUANTITY]] = "", "", IF(Table142[[#This Row],[TOTAL BASE STOCK QUANTITY]] &lt;1,"Out of Stock","Avaliable"))</f>
        <v/>
      </c>
      <c r="E323" s="24"/>
      <c r="F323" s="24"/>
      <c r="G323" s="11"/>
      <c r="H323" s="95"/>
      <c r="I323" s="102"/>
      <c r="J323" s="120"/>
      <c r="K32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3" s="72" t="str">
        <f>IFERROR(IF(NOT(ISBLANK(Table142[[#This Row],[BASE PRICE PER ITEM2]])), Table142[[#This Row],[BASE PRICE PER ITEM2]] + $M$2, ""), "")</f>
        <v/>
      </c>
      <c r="M323" s="115"/>
      <c r="N32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3" s="7"/>
      <c r="P323" s="7"/>
      <c r="Q323" s="7"/>
      <c r="R323" s="7"/>
      <c r="S323" s="7"/>
      <c r="T323" s="7"/>
      <c r="U323" s="7"/>
      <c r="V32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3" s="20" t="str">
        <f>IFERROR(Table142[[#This Row],[BASE PRICE PER ITEM2]]*Table142[[#This Row],[TOTAL BASE STOCK QUANTITY]],"")</f>
        <v/>
      </c>
      <c r="X323" s="20" t="str">
        <f>IFERROR(Table142[[#This Row],[LAST SALE PRICE PER ITEM]]*Table142[[#This Row],[TOTAL BASE STOCK QUANTITY]], "")</f>
        <v/>
      </c>
      <c r="Y323" s="6" t="str">
        <f>IF(O323="",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3" s="22" t="str">
        <f>IFERROR(Table142[[#This Row],[SALE PRICE PER ITEM]]*Table142[[#This Row],[TOTAL REMAINING STOCK QUANTITY]],"")</f>
        <v/>
      </c>
      <c r="AH323" s="27"/>
    </row>
    <row r="324" spans="2:34" ht="18.600000000000001" thickBot="1" x14ac:dyDescent="0.3">
      <c r="B324" s="34" t="s">
        <v>366</v>
      </c>
      <c r="C324" s="11"/>
      <c r="D324" s="87" t="str">
        <f>IF(Table142[[#This Row],[TOTAL BASE STOCK QUANTITY]] = "", "", IF(Table142[[#This Row],[TOTAL BASE STOCK QUANTITY]] &lt;1,"Out of Stock","Avaliable"))</f>
        <v/>
      </c>
      <c r="E324" s="24"/>
      <c r="F324" s="24"/>
      <c r="G324" s="11"/>
      <c r="H324" s="95"/>
      <c r="I324" s="102"/>
      <c r="J324" s="120"/>
      <c r="K32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4" s="72" t="str">
        <f>IFERROR(IF(NOT(ISBLANK(Table142[[#This Row],[BASE PRICE PER ITEM2]])), Table142[[#This Row],[BASE PRICE PER ITEM2]] + $M$2, ""), "")</f>
        <v/>
      </c>
      <c r="M324" s="115"/>
      <c r="N32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4" s="7"/>
      <c r="P324" s="7"/>
      <c r="Q324" s="7"/>
      <c r="R324" s="7"/>
      <c r="S324" s="7"/>
      <c r="T324" s="7"/>
      <c r="U324" s="7"/>
      <c r="V32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4" s="20" t="str">
        <f>IFERROR(Table142[[#This Row],[BASE PRICE PER ITEM2]]*Table142[[#This Row],[TOTAL BASE STOCK QUANTITY]],"")</f>
        <v/>
      </c>
      <c r="X324" s="20" t="str">
        <f>IFERROR(Table142[[#This Row],[LAST SALE PRICE PER ITEM]]*Table142[[#This Row],[TOTAL BASE STOCK QUANTITY]], "")</f>
        <v/>
      </c>
      <c r="Y324" s="6" t="str">
        <f>IF(O324="",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4" s="22" t="str">
        <f>IFERROR(Table142[[#This Row],[SALE PRICE PER ITEM]]*Table142[[#This Row],[TOTAL REMAINING STOCK QUANTITY]],"")</f>
        <v/>
      </c>
      <c r="AH324" s="27"/>
    </row>
    <row r="325" spans="2:34" ht="18.600000000000001" thickBot="1" x14ac:dyDescent="0.3">
      <c r="B325" s="34" t="s">
        <v>367</v>
      </c>
      <c r="C325" s="11"/>
      <c r="D325" s="87" t="str">
        <f>IF(Table142[[#This Row],[TOTAL BASE STOCK QUANTITY]] = "", "", IF(Table142[[#This Row],[TOTAL BASE STOCK QUANTITY]] &lt;1,"Out of Stock","Avaliable"))</f>
        <v/>
      </c>
      <c r="E325" s="24"/>
      <c r="F325" s="24"/>
      <c r="G325" s="11"/>
      <c r="H325" s="95"/>
      <c r="I325" s="102"/>
      <c r="J325" s="120"/>
      <c r="K32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5" s="72" t="str">
        <f>IFERROR(IF(NOT(ISBLANK(Table142[[#This Row],[BASE PRICE PER ITEM2]])), Table142[[#This Row],[BASE PRICE PER ITEM2]] + $M$2, ""), "")</f>
        <v/>
      </c>
      <c r="M325" s="115"/>
      <c r="N32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5" s="7"/>
      <c r="P325" s="7"/>
      <c r="Q325" s="7"/>
      <c r="R325" s="7"/>
      <c r="S325" s="7"/>
      <c r="T325" s="7"/>
      <c r="U325" s="7"/>
      <c r="V32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5" s="20" t="str">
        <f>IFERROR(Table142[[#This Row],[BASE PRICE PER ITEM2]]*Table142[[#This Row],[TOTAL BASE STOCK QUANTITY]],"")</f>
        <v/>
      </c>
      <c r="X325" s="20" t="str">
        <f>IFERROR(Table142[[#This Row],[LAST SALE PRICE PER ITEM]]*Table142[[#This Row],[TOTAL BASE STOCK QUANTITY]], "")</f>
        <v/>
      </c>
      <c r="Y325" s="6" t="str">
        <f>IF(O325="",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5" s="22" t="str">
        <f>IFERROR(Table142[[#This Row],[SALE PRICE PER ITEM]]*Table142[[#This Row],[TOTAL REMAINING STOCK QUANTITY]],"")</f>
        <v/>
      </c>
      <c r="AH325" s="27"/>
    </row>
    <row r="326" spans="2:34" ht="18.600000000000001" thickBot="1" x14ac:dyDescent="0.3">
      <c r="B326" s="34" t="s">
        <v>368</v>
      </c>
      <c r="C326" s="11"/>
      <c r="D326" s="87" t="str">
        <f>IF(Table142[[#This Row],[TOTAL BASE STOCK QUANTITY]] = "", "", IF(Table142[[#This Row],[TOTAL BASE STOCK QUANTITY]] &lt;1,"Out of Stock","Avaliable"))</f>
        <v/>
      </c>
      <c r="E326" s="24"/>
      <c r="F326" s="24"/>
      <c r="G326" s="11"/>
      <c r="H326" s="95"/>
      <c r="I326" s="102"/>
      <c r="J326" s="120"/>
      <c r="K32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6" s="72" t="str">
        <f>IFERROR(IF(NOT(ISBLANK(Table142[[#This Row],[BASE PRICE PER ITEM2]])), Table142[[#This Row],[BASE PRICE PER ITEM2]] + $M$2, ""), "")</f>
        <v/>
      </c>
      <c r="M326" s="115"/>
      <c r="N32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6" s="7"/>
      <c r="P326" s="7"/>
      <c r="Q326" s="7"/>
      <c r="R326" s="7"/>
      <c r="S326" s="7"/>
      <c r="T326" s="7"/>
      <c r="U326" s="7"/>
      <c r="V32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6" s="20" t="str">
        <f>IFERROR(Table142[[#This Row],[BASE PRICE PER ITEM2]]*Table142[[#This Row],[TOTAL BASE STOCK QUANTITY]],"")</f>
        <v/>
      </c>
      <c r="X326" s="20" t="str">
        <f>IFERROR(Table142[[#This Row],[LAST SALE PRICE PER ITEM]]*Table142[[#This Row],[TOTAL BASE STOCK QUANTITY]], "")</f>
        <v/>
      </c>
      <c r="Y326" s="6" t="str">
        <f>IF(O326="",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6" s="22" t="str">
        <f>IFERROR(Table142[[#This Row],[SALE PRICE PER ITEM]]*Table142[[#This Row],[TOTAL REMAINING STOCK QUANTITY]],"")</f>
        <v/>
      </c>
      <c r="AH326" s="27"/>
    </row>
    <row r="327" spans="2:34" ht="18.600000000000001" thickBot="1" x14ac:dyDescent="0.3">
      <c r="B327" s="34" t="s">
        <v>369</v>
      </c>
      <c r="C327" s="11"/>
      <c r="D327" s="87" t="str">
        <f>IF(Table142[[#This Row],[TOTAL BASE STOCK QUANTITY]] = "", "", IF(Table142[[#This Row],[TOTAL BASE STOCK QUANTITY]] &lt;1,"Out of Stock","Avaliable"))</f>
        <v/>
      </c>
      <c r="E327" s="24"/>
      <c r="F327" s="24"/>
      <c r="G327" s="11"/>
      <c r="H327" s="95"/>
      <c r="I327" s="102"/>
      <c r="J327" s="120"/>
      <c r="K32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7" s="72" t="str">
        <f>IFERROR(IF(NOT(ISBLANK(Table142[[#This Row],[BASE PRICE PER ITEM2]])), Table142[[#This Row],[BASE PRICE PER ITEM2]] + $M$2, ""), "")</f>
        <v/>
      </c>
      <c r="M327" s="115"/>
      <c r="N32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7" s="7"/>
      <c r="P327" s="7"/>
      <c r="Q327" s="7"/>
      <c r="R327" s="7"/>
      <c r="S327" s="7"/>
      <c r="T327" s="7"/>
      <c r="U327" s="7"/>
      <c r="V32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7" s="20" t="str">
        <f>IFERROR(Table142[[#This Row],[BASE PRICE PER ITEM2]]*Table142[[#This Row],[TOTAL BASE STOCK QUANTITY]],"")</f>
        <v/>
      </c>
      <c r="X327" s="20" t="str">
        <f>IFERROR(Table142[[#This Row],[LAST SALE PRICE PER ITEM]]*Table142[[#This Row],[TOTAL BASE STOCK QUANTITY]], "")</f>
        <v/>
      </c>
      <c r="Y327" s="6" t="str">
        <f>IF(O327="",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7" s="22" t="str">
        <f>IFERROR(Table142[[#This Row],[SALE PRICE PER ITEM]]*Table142[[#This Row],[TOTAL REMAINING STOCK QUANTITY]],"")</f>
        <v/>
      </c>
      <c r="AH327" s="27"/>
    </row>
    <row r="328" spans="2:34" ht="18.600000000000001" thickBot="1" x14ac:dyDescent="0.3">
      <c r="B328" s="34" t="s">
        <v>370</v>
      </c>
      <c r="C328" s="11"/>
      <c r="D328" s="87" t="str">
        <f>IF(Table142[[#This Row],[TOTAL BASE STOCK QUANTITY]] = "", "", IF(Table142[[#This Row],[TOTAL BASE STOCK QUANTITY]] &lt;1,"Out of Stock","Avaliable"))</f>
        <v/>
      </c>
      <c r="E328" s="24"/>
      <c r="F328" s="24"/>
      <c r="G328" s="11"/>
      <c r="H328" s="95"/>
      <c r="I328" s="102"/>
      <c r="J328" s="120"/>
      <c r="K32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8" s="72" t="str">
        <f>IFERROR(IF(NOT(ISBLANK(Table142[[#This Row],[BASE PRICE PER ITEM2]])), Table142[[#This Row],[BASE PRICE PER ITEM2]] + $M$2, ""), "")</f>
        <v/>
      </c>
      <c r="M328" s="115"/>
      <c r="N32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8" s="7"/>
      <c r="P328" s="7"/>
      <c r="Q328" s="7"/>
      <c r="R328" s="7"/>
      <c r="S328" s="7"/>
      <c r="T328" s="7"/>
      <c r="U328" s="7"/>
      <c r="V32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8" s="20" t="str">
        <f>IFERROR(Table142[[#This Row],[BASE PRICE PER ITEM2]]*Table142[[#This Row],[TOTAL BASE STOCK QUANTITY]],"")</f>
        <v/>
      </c>
      <c r="X328" s="20" t="str">
        <f>IFERROR(Table142[[#This Row],[LAST SALE PRICE PER ITEM]]*Table142[[#This Row],[TOTAL BASE STOCK QUANTITY]], "")</f>
        <v/>
      </c>
      <c r="Y328" s="6" t="str">
        <f>IF(O328="",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8" s="22" t="str">
        <f>IFERROR(Table142[[#This Row],[SALE PRICE PER ITEM]]*Table142[[#This Row],[TOTAL REMAINING STOCK QUANTITY]],"")</f>
        <v/>
      </c>
      <c r="AH328" s="27"/>
    </row>
    <row r="329" spans="2:34" ht="18.600000000000001" thickBot="1" x14ac:dyDescent="0.3">
      <c r="B329" s="34" t="s">
        <v>371</v>
      </c>
      <c r="C329" s="11"/>
      <c r="D329" s="87" t="str">
        <f>IF(Table142[[#This Row],[TOTAL BASE STOCK QUANTITY]] = "", "", IF(Table142[[#This Row],[TOTAL BASE STOCK QUANTITY]] &lt;1,"Out of Stock","Avaliable"))</f>
        <v/>
      </c>
      <c r="E329" s="24"/>
      <c r="F329" s="24"/>
      <c r="G329" s="11"/>
      <c r="H329" s="95"/>
      <c r="I329" s="102"/>
      <c r="J329" s="120"/>
      <c r="K32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29" s="72" t="str">
        <f>IFERROR(IF(NOT(ISBLANK(Table142[[#This Row],[BASE PRICE PER ITEM2]])), Table142[[#This Row],[BASE PRICE PER ITEM2]] + $M$2, ""), "")</f>
        <v/>
      </c>
      <c r="M329" s="115"/>
      <c r="N32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29" s="7"/>
      <c r="P329" s="7"/>
      <c r="Q329" s="7"/>
      <c r="R329" s="7"/>
      <c r="S329" s="7"/>
      <c r="T329" s="7"/>
      <c r="U329" s="7"/>
      <c r="V32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29" s="20" t="str">
        <f>IFERROR(Table142[[#This Row],[BASE PRICE PER ITEM2]]*Table142[[#This Row],[TOTAL BASE STOCK QUANTITY]],"")</f>
        <v/>
      </c>
      <c r="X329" s="20" t="str">
        <f>IFERROR(Table142[[#This Row],[LAST SALE PRICE PER ITEM]]*Table142[[#This Row],[TOTAL BASE STOCK QUANTITY]], "")</f>
        <v/>
      </c>
      <c r="Y329" s="6" t="str">
        <f>IF(O329="",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2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2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2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2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2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2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2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29" s="22" t="str">
        <f>IFERROR(Table142[[#This Row],[SALE PRICE PER ITEM]]*Table142[[#This Row],[TOTAL REMAINING STOCK QUANTITY]],"")</f>
        <v/>
      </c>
      <c r="AH329" s="27"/>
    </row>
    <row r="330" spans="2:34" ht="18.600000000000001" thickBot="1" x14ac:dyDescent="0.3">
      <c r="B330" s="34" t="s">
        <v>372</v>
      </c>
      <c r="C330" s="11"/>
      <c r="D330" s="87" t="str">
        <f>IF(Table142[[#This Row],[TOTAL BASE STOCK QUANTITY]] = "", "", IF(Table142[[#This Row],[TOTAL BASE STOCK QUANTITY]] &lt;1,"Out of Stock","Avaliable"))</f>
        <v/>
      </c>
      <c r="E330" s="24"/>
      <c r="F330" s="24"/>
      <c r="G330" s="11"/>
      <c r="H330" s="95"/>
      <c r="I330" s="102"/>
      <c r="J330" s="120"/>
      <c r="K33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0" s="72" t="str">
        <f>IFERROR(IF(NOT(ISBLANK(Table142[[#This Row],[BASE PRICE PER ITEM2]])), Table142[[#This Row],[BASE PRICE PER ITEM2]] + $M$2, ""), "")</f>
        <v/>
      </c>
      <c r="M330" s="115"/>
      <c r="N33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0" s="7"/>
      <c r="P330" s="7"/>
      <c r="Q330" s="7"/>
      <c r="R330" s="7"/>
      <c r="S330" s="7"/>
      <c r="T330" s="7"/>
      <c r="U330" s="7"/>
      <c r="V33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0" s="20" t="str">
        <f>IFERROR(Table142[[#This Row],[BASE PRICE PER ITEM2]]*Table142[[#This Row],[TOTAL BASE STOCK QUANTITY]],"")</f>
        <v/>
      </c>
      <c r="X330" s="20" t="str">
        <f>IFERROR(Table142[[#This Row],[LAST SALE PRICE PER ITEM]]*Table142[[#This Row],[TOTAL BASE STOCK QUANTITY]], "")</f>
        <v/>
      </c>
      <c r="Y330" s="6" t="str">
        <f>IF(O330="",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0" s="22" t="str">
        <f>IFERROR(Table142[[#This Row],[SALE PRICE PER ITEM]]*Table142[[#This Row],[TOTAL REMAINING STOCK QUANTITY]],"")</f>
        <v/>
      </c>
      <c r="AH330" s="27"/>
    </row>
    <row r="331" spans="2:34" ht="18.600000000000001" thickBot="1" x14ac:dyDescent="0.3">
      <c r="B331" s="34" t="s">
        <v>373</v>
      </c>
      <c r="C331" s="11"/>
      <c r="D331" s="87" t="str">
        <f>IF(Table142[[#This Row],[TOTAL BASE STOCK QUANTITY]] = "", "", IF(Table142[[#This Row],[TOTAL BASE STOCK QUANTITY]] &lt;1,"Out of Stock","Avaliable"))</f>
        <v/>
      </c>
      <c r="E331" s="24"/>
      <c r="F331" s="24"/>
      <c r="G331" s="11"/>
      <c r="H331" s="95"/>
      <c r="I331" s="102"/>
      <c r="J331" s="120"/>
      <c r="K33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1" s="72" t="str">
        <f>IFERROR(IF(NOT(ISBLANK(Table142[[#This Row],[BASE PRICE PER ITEM2]])), Table142[[#This Row],[BASE PRICE PER ITEM2]] + $M$2, ""), "")</f>
        <v/>
      </c>
      <c r="M331" s="115"/>
      <c r="N33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1" s="7"/>
      <c r="P331" s="7"/>
      <c r="Q331" s="7"/>
      <c r="R331" s="7"/>
      <c r="S331" s="7"/>
      <c r="T331" s="7"/>
      <c r="U331" s="7"/>
      <c r="V33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1" s="20" t="str">
        <f>IFERROR(Table142[[#This Row],[BASE PRICE PER ITEM2]]*Table142[[#This Row],[TOTAL BASE STOCK QUANTITY]],"")</f>
        <v/>
      </c>
      <c r="X331" s="20" t="str">
        <f>IFERROR(Table142[[#This Row],[LAST SALE PRICE PER ITEM]]*Table142[[#This Row],[TOTAL BASE STOCK QUANTITY]], "")</f>
        <v/>
      </c>
      <c r="Y331" s="6" t="str">
        <f>IF(O331="",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1" s="22" t="str">
        <f>IFERROR(Table142[[#This Row],[SALE PRICE PER ITEM]]*Table142[[#This Row],[TOTAL REMAINING STOCK QUANTITY]],"")</f>
        <v/>
      </c>
      <c r="AH331" s="27"/>
    </row>
    <row r="332" spans="2:34" ht="18.600000000000001" thickBot="1" x14ac:dyDescent="0.3">
      <c r="B332" s="34" t="s">
        <v>374</v>
      </c>
      <c r="C332" s="11"/>
      <c r="D332" s="87" t="str">
        <f>IF(Table142[[#This Row],[TOTAL BASE STOCK QUANTITY]] = "", "", IF(Table142[[#This Row],[TOTAL BASE STOCK QUANTITY]] &lt;1,"Out of Stock","Avaliable"))</f>
        <v/>
      </c>
      <c r="E332" s="24"/>
      <c r="F332" s="24"/>
      <c r="G332" s="11"/>
      <c r="H332" s="95"/>
      <c r="I332" s="102"/>
      <c r="J332" s="120"/>
      <c r="K33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2" s="72" t="str">
        <f>IFERROR(IF(NOT(ISBLANK(Table142[[#This Row],[BASE PRICE PER ITEM2]])), Table142[[#This Row],[BASE PRICE PER ITEM2]] + $M$2, ""), "")</f>
        <v/>
      </c>
      <c r="M332" s="115"/>
      <c r="N33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2" s="7"/>
      <c r="P332" s="7"/>
      <c r="Q332" s="7"/>
      <c r="R332" s="7"/>
      <c r="S332" s="7"/>
      <c r="T332" s="7"/>
      <c r="U332" s="7"/>
      <c r="V33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2" s="20" t="str">
        <f>IFERROR(Table142[[#This Row],[BASE PRICE PER ITEM2]]*Table142[[#This Row],[TOTAL BASE STOCK QUANTITY]],"")</f>
        <v/>
      </c>
      <c r="X332" s="20" t="str">
        <f>IFERROR(Table142[[#This Row],[LAST SALE PRICE PER ITEM]]*Table142[[#This Row],[TOTAL BASE STOCK QUANTITY]], "")</f>
        <v/>
      </c>
      <c r="Y332" s="6" t="str">
        <f>IF(O332="",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2" s="22" t="str">
        <f>IFERROR(Table142[[#This Row],[SALE PRICE PER ITEM]]*Table142[[#This Row],[TOTAL REMAINING STOCK QUANTITY]],"")</f>
        <v/>
      </c>
      <c r="AH332" s="27"/>
    </row>
    <row r="333" spans="2:34" ht="18.600000000000001" thickBot="1" x14ac:dyDescent="0.3">
      <c r="B333" s="34" t="s">
        <v>375</v>
      </c>
      <c r="C333" s="11"/>
      <c r="D333" s="87" t="str">
        <f>IF(Table142[[#This Row],[TOTAL BASE STOCK QUANTITY]] = "", "", IF(Table142[[#This Row],[TOTAL BASE STOCK QUANTITY]] &lt;1,"Out of Stock","Avaliable"))</f>
        <v/>
      </c>
      <c r="E333" s="24"/>
      <c r="F333" s="24"/>
      <c r="G333" s="11"/>
      <c r="H333" s="95"/>
      <c r="I333" s="102"/>
      <c r="J333" s="120"/>
      <c r="K33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3" s="72" t="str">
        <f>IFERROR(IF(NOT(ISBLANK(Table142[[#This Row],[BASE PRICE PER ITEM2]])), Table142[[#This Row],[BASE PRICE PER ITEM2]] + $M$2, ""), "")</f>
        <v/>
      </c>
      <c r="M333" s="115"/>
      <c r="N33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3" s="7"/>
      <c r="P333" s="7"/>
      <c r="Q333" s="7"/>
      <c r="R333" s="7"/>
      <c r="S333" s="7"/>
      <c r="T333" s="7"/>
      <c r="U333" s="7"/>
      <c r="V33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3" s="20" t="str">
        <f>IFERROR(Table142[[#This Row],[BASE PRICE PER ITEM2]]*Table142[[#This Row],[TOTAL BASE STOCK QUANTITY]],"")</f>
        <v/>
      </c>
      <c r="X333" s="20" t="str">
        <f>IFERROR(Table142[[#This Row],[LAST SALE PRICE PER ITEM]]*Table142[[#This Row],[TOTAL BASE STOCK QUANTITY]], "")</f>
        <v/>
      </c>
      <c r="Y333" s="6" t="str">
        <f>IF(O333="",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3" s="22" t="str">
        <f>IFERROR(Table142[[#This Row],[SALE PRICE PER ITEM]]*Table142[[#This Row],[TOTAL REMAINING STOCK QUANTITY]],"")</f>
        <v/>
      </c>
      <c r="AH333" s="27"/>
    </row>
    <row r="334" spans="2:34" ht="18.600000000000001" thickBot="1" x14ac:dyDescent="0.3">
      <c r="B334" s="34" t="s">
        <v>376</v>
      </c>
      <c r="C334" s="11"/>
      <c r="D334" s="87" t="str">
        <f>IF(Table142[[#This Row],[TOTAL BASE STOCK QUANTITY]] = "", "", IF(Table142[[#This Row],[TOTAL BASE STOCK QUANTITY]] &lt;1,"Out of Stock","Avaliable"))</f>
        <v/>
      </c>
      <c r="E334" s="24"/>
      <c r="F334" s="24"/>
      <c r="G334" s="11"/>
      <c r="H334" s="95"/>
      <c r="I334" s="102"/>
      <c r="J334" s="120"/>
      <c r="K33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4" s="72" t="str">
        <f>IFERROR(IF(NOT(ISBLANK(Table142[[#This Row],[BASE PRICE PER ITEM2]])), Table142[[#This Row],[BASE PRICE PER ITEM2]] + $M$2, ""), "")</f>
        <v/>
      </c>
      <c r="M334" s="115"/>
      <c r="N33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4" s="7"/>
      <c r="P334" s="7"/>
      <c r="Q334" s="7"/>
      <c r="R334" s="7"/>
      <c r="S334" s="7"/>
      <c r="T334" s="7"/>
      <c r="U334" s="7"/>
      <c r="V33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4" s="20" t="str">
        <f>IFERROR(Table142[[#This Row],[BASE PRICE PER ITEM2]]*Table142[[#This Row],[TOTAL BASE STOCK QUANTITY]],"")</f>
        <v/>
      </c>
      <c r="X334" s="20" t="str">
        <f>IFERROR(Table142[[#This Row],[LAST SALE PRICE PER ITEM]]*Table142[[#This Row],[TOTAL BASE STOCK QUANTITY]], "")</f>
        <v/>
      </c>
      <c r="Y334" s="6" t="str">
        <f>IF(O334="",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4" s="22" t="str">
        <f>IFERROR(Table142[[#This Row],[SALE PRICE PER ITEM]]*Table142[[#This Row],[TOTAL REMAINING STOCK QUANTITY]],"")</f>
        <v/>
      </c>
      <c r="AH334" s="27"/>
    </row>
    <row r="335" spans="2:34" ht="18.600000000000001" thickBot="1" x14ac:dyDescent="0.3">
      <c r="B335" s="34" t="s">
        <v>377</v>
      </c>
      <c r="C335" s="11"/>
      <c r="D335" s="87" t="str">
        <f>IF(Table142[[#This Row],[TOTAL BASE STOCK QUANTITY]] = "", "", IF(Table142[[#This Row],[TOTAL BASE STOCK QUANTITY]] &lt;1,"Out of Stock","Avaliable"))</f>
        <v/>
      </c>
      <c r="E335" s="24"/>
      <c r="F335" s="24"/>
      <c r="G335" s="11"/>
      <c r="H335" s="95"/>
      <c r="I335" s="102"/>
      <c r="J335" s="120"/>
      <c r="K33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5" s="72" t="str">
        <f>IFERROR(IF(NOT(ISBLANK(Table142[[#This Row],[BASE PRICE PER ITEM2]])), Table142[[#This Row],[BASE PRICE PER ITEM2]] + $M$2, ""), "")</f>
        <v/>
      </c>
      <c r="M335" s="115"/>
      <c r="N33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5" s="7"/>
      <c r="P335" s="7"/>
      <c r="Q335" s="7"/>
      <c r="R335" s="7"/>
      <c r="S335" s="7"/>
      <c r="T335" s="7"/>
      <c r="U335" s="7"/>
      <c r="V33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5" s="20" t="str">
        <f>IFERROR(Table142[[#This Row],[BASE PRICE PER ITEM2]]*Table142[[#This Row],[TOTAL BASE STOCK QUANTITY]],"")</f>
        <v/>
      </c>
      <c r="X335" s="20" t="str">
        <f>IFERROR(Table142[[#This Row],[LAST SALE PRICE PER ITEM]]*Table142[[#This Row],[TOTAL BASE STOCK QUANTITY]], "")</f>
        <v/>
      </c>
      <c r="Y335" s="6" t="str">
        <f>IF(O335="",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5" s="22" t="str">
        <f>IFERROR(Table142[[#This Row],[SALE PRICE PER ITEM]]*Table142[[#This Row],[TOTAL REMAINING STOCK QUANTITY]],"")</f>
        <v/>
      </c>
      <c r="AH335" s="27"/>
    </row>
    <row r="336" spans="2:34" ht="18.600000000000001" thickBot="1" x14ac:dyDescent="0.3">
      <c r="B336" s="34" t="s">
        <v>378</v>
      </c>
      <c r="C336" s="11"/>
      <c r="D336" s="87" t="str">
        <f>IF(Table142[[#This Row],[TOTAL BASE STOCK QUANTITY]] = "", "", IF(Table142[[#This Row],[TOTAL BASE STOCK QUANTITY]] &lt;1,"Out of Stock","Avaliable"))</f>
        <v/>
      </c>
      <c r="E336" s="24"/>
      <c r="F336" s="24"/>
      <c r="G336" s="11"/>
      <c r="H336" s="95"/>
      <c r="I336" s="102"/>
      <c r="J336" s="120"/>
      <c r="K33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6" s="72" t="str">
        <f>IFERROR(IF(NOT(ISBLANK(Table142[[#This Row],[BASE PRICE PER ITEM2]])), Table142[[#This Row],[BASE PRICE PER ITEM2]] + $M$2, ""), "")</f>
        <v/>
      </c>
      <c r="M336" s="115"/>
      <c r="N33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6" s="7"/>
      <c r="P336" s="7"/>
      <c r="Q336" s="7"/>
      <c r="R336" s="7"/>
      <c r="S336" s="7"/>
      <c r="T336" s="7"/>
      <c r="U336" s="7"/>
      <c r="V33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6" s="20" t="str">
        <f>IFERROR(Table142[[#This Row],[BASE PRICE PER ITEM2]]*Table142[[#This Row],[TOTAL BASE STOCK QUANTITY]],"")</f>
        <v/>
      </c>
      <c r="X336" s="20" t="str">
        <f>IFERROR(Table142[[#This Row],[LAST SALE PRICE PER ITEM]]*Table142[[#This Row],[TOTAL BASE STOCK QUANTITY]], "")</f>
        <v/>
      </c>
      <c r="Y336" s="6" t="str">
        <f>IF(O336="",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6" s="22" t="str">
        <f>IFERROR(Table142[[#This Row],[SALE PRICE PER ITEM]]*Table142[[#This Row],[TOTAL REMAINING STOCK QUANTITY]],"")</f>
        <v/>
      </c>
      <c r="AH336" s="27"/>
    </row>
    <row r="337" spans="2:34" ht="18.600000000000001" thickBot="1" x14ac:dyDescent="0.3">
      <c r="B337" s="34" t="s">
        <v>379</v>
      </c>
      <c r="C337" s="11"/>
      <c r="D337" s="87" t="str">
        <f>IF(Table142[[#This Row],[TOTAL BASE STOCK QUANTITY]] = "", "", IF(Table142[[#This Row],[TOTAL BASE STOCK QUANTITY]] &lt;1,"Out of Stock","Avaliable"))</f>
        <v/>
      </c>
      <c r="E337" s="24"/>
      <c r="F337" s="24"/>
      <c r="G337" s="11"/>
      <c r="H337" s="95"/>
      <c r="I337" s="102"/>
      <c r="J337" s="120"/>
      <c r="K33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7" s="72" t="str">
        <f>IFERROR(IF(NOT(ISBLANK(Table142[[#This Row],[BASE PRICE PER ITEM2]])), Table142[[#This Row],[BASE PRICE PER ITEM2]] + $M$2, ""), "")</f>
        <v/>
      </c>
      <c r="M337" s="115"/>
      <c r="N33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7" s="7"/>
      <c r="P337" s="7"/>
      <c r="Q337" s="7"/>
      <c r="R337" s="7"/>
      <c r="S337" s="7"/>
      <c r="T337" s="7"/>
      <c r="U337" s="7"/>
      <c r="V33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7" s="20" t="str">
        <f>IFERROR(Table142[[#This Row],[BASE PRICE PER ITEM2]]*Table142[[#This Row],[TOTAL BASE STOCK QUANTITY]],"")</f>
        <v/>
      </c>
      <c r="X337" s="20" t="str">
        <f>IFERROR(Table142[[#This Row],[LAST SALE PRICE PER ITEM]]*Table142[[#This Row],[TOTAL BASE STOCK QUANTITY]], "")</f>
        <v/>
      </c>
      <c r="Y337" s="6" t="str">
        <f>IF(O337="",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7" s="22" t="str">
        <f>IFERROR(Table142[[#This Row],[SALE PRICE PER ITEM]]*Table142[[#This Row],[TOTAL REMAINING STOCK QUANTITY]],"")</f>
        <v/>
      </c>
      <c r="AH337" s="27"/>
    </row>
    <row r="338" spans="2:34" ht="18.600000000000001" thickBot="1" x14ac:dyDescent="0.3">
      <c r="B338" s="34" t="s">
        <v>380</v>
      </c>
      <c r="C338" s="11"/>
      <c r="D338" s="87" t="str">
        <f>IF(Table142[[#This Row],[TOTAL BASE STOCK QUANTITY]] = "", "", IF(Table142[[#This Row],[TOTAL BASE STOCK QUANTITY]] &lt;1,"Out of Stock","Avaliable"))</f>
        <v/>
      </c>
      <c r="E338" s="24"/>
      <c r="F338" s="24"/>
      <c r="G338" s="11"/>
      <c r="H338" s="95"/>
      <c r="I338" s="102"/>
      <c r="J338" s="120"/>
      <c r="K33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8" s="72" t="str">
        <f>IFERROR(IF(NOT(ISBLANK(Table142[[#This Row],[BASE PRICE PER ITEM2]])), Table142[[#This Row],[BASE PRICE PER ITEM2]] + $M$2, ""), "")</f>
        <v/>
      </c>
      <c r="M338" s="115"/>
      <c r="N33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8" s="7"/>
      <c r="P338" s="7"/>
      <c r="Q338" s="7"/>
      <c r="R338" s="7"/>
      <c r="S338" s="7"/>
      <c r="T338" s="7"/>
      <c r="U338" s="7"/>
      <c r="V33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8" s="20" t="str">
        <f>IFERROR(Table142[[#This Row],[BASE PRICE PER ITEM2]]*Table142[[#This Row],[TOTAL BASE STOCK QUANTITY]],"")</f>
        <v/>
      </c>
      <c r="X338" s="20" t="str">
        <f>IFERROR(Table142[[#This Row],[LAST SALE PRICE PER ITEM]]*Table142[[#This Row],[TOTAL BASE STOCK QUANTITY]], "")</f>
        <v/>
      </c>
      <c r="Y338" s="6" t="str">
        <f>IF(O338="",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8" s="22" t="str">
        <f>IFERROR(Table142[[#This Row],[SALE PRICE PER ITEM]]*Table142[[#This Row],[TOTAL REMAINING STOCK QUANTITY]],"")</f>
        <v/>
      </c>
      <c r="AH338" s="27"/>
    </row>
    <row r="339" spans="2:34" ht="18.600000000000001" thickBot="1" x14ac:dyDescent="0.3">
      <c r="B339" s="34" t="s">
        <v>381</v>
      </c>
      <c r="C339" s="11"/>
      <c r="D339" s="87" t="str">
        <f>IF(Table142[[#This Row],[TOTAL BASE STOCK QUANTITY]] = "", "", IF(Table142[[#This Row],[TOTAL BASE STOCK QUANTITY]] &lt;1,"Out of Stock","Avaliable"))</f>
        <v/>
      </c>
      <c r="E339" s="24"/>
      <c r="F339" s="24"/>
      <c r="G339" s="11"/>
      <c r="H339" s="95"/>
      <c r="I339" s="102"/>
      <c r="J339" s="120"/>
      <c r="K33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39" s="72" t="str">
        <f>IFERROR(IF(NOT(ISBLANK(Table142[[#This Row],[BASE PRICE PER ITEM2]])), Table142[[#This Row],[BASE PRICE PER ITEM2]] + $M$2, ""), "")</f>
        <v/>
      </c>
      <c r="M339" s="115"/>
      <c r="N33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39" s="7"/>
      <c r="P339" s="7"/>
      <c r="Q339" s="7"/>
      <c r="R339" s="7"/>
      <c r="S339" s="7"/>
      <c r="T339" s="7"/>
      <c r="U339" s="7"/>
      <c r="V33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39" s="20" t="str">
        <f>IFERROR(Table142[[#This Row],[BASE PRICE PER ITEM2]]*Table142[[#This Row],[TOTAL BASE STOCK QUANTITY]],"")</f>
        <v/>
      </c>
      <c r="X339" s="20" t="str">
        <f>IFERROR(Table142[[#This Row],[LAST SALE PRICE PER ITEM]]*Table142[[#This Row],[TOTAL BASE STOCK QUANTITY]], "")</f>
        <v/>
      </c>
      <c r="Y339" s="6" t="str">
        <f>IF(O339="",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3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3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3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3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3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3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3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39" s="22" t="str">
        <f>IFERROR(Table142[[#This Row],[SALE PRICE PER ITEM]]*Table142[[#This Row],[TOTAL REMAINING STOCK QUANTITY]],"")</f>
        <v/>
      </c>
      <c r="AH339" s="27"/>
    </row>
    <row r="340" spans="2:34" ht="18.600000000000001" thickBot="1" x14ac:dyDescent="0.3">
      <c r="B340" s="34" t="s">
        <v>382</v>
      </c>
      <c r="C340" s="11"/>
      <c r="D340" s="87" t="str">
        <f>IF(Table142[[#This Row],[TOTAL BASE STOCK QUANTITY]] = "", "", IF(Table142[[#This Row],[TOTAL BASE STOCK QUANTITY]] &lt;1,"Out of Stock","Avaliable"))</f>
        <v/>
      </c>
      <c r="E340" s="24"/>
      <c r="F340" s="24"/>
      <c r="G340" s="11"/>
      <c r="H340" s="95"/>
      <c r="I340" s="102"/>
      <c r="J340" s="120"/>
      <c r="K34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0" s="72" t="str">
        <f>IFERROR(IF(NOT(ISBLANK(Table142[[#This Row],[BASE PRICE PER ITEM2]])), Table142[[#This Row],[BASE PRICE PER ITEM2]] + $M$2, ""), "")</f>
        <v/>
      </c>
      <c r="M340" s="115"/>
      <c r="N34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0" s="7"/>
      <c r="P340" s="7"/>
      <c r="Q340" s="7"/>
      <c r="R340" s="7"/>
      <c r="S340" s="7"/>
      <c r="T340" s="7"/>
      <c r="U340" s="7"/>
      <c r="V34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0" s="20" t="str">
        <f>IFERROR(Table142[[#This Row],[BASE PRICE PER ITEM2]]*Table142[[#This Row],[TOTAL BASE STOCK QUANTITY]],"")</f>
        <v/>
      </c>
      <c r="X340" s="20" t="str">
        <f>IFERROR(Table142[[#This Row],[LAST SALE PRICE PER ITEM]]*Table142[[#This Row],[TOTAL BASE STOCK QUANTITY]], "")</f>
        <v/>
      </c>
      <c r="Y340" s="6" t="str">
        <f>IF(O340="",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0" s="22" t="str">
        <f>IFERROR(Table142[[#This Row],[SALE PRICE PER ITEM]]*Table142[[#This Row],[TOTAL REMAINING STOCK QUANTITY]],"")</f>
        <v/>
      </c>
      <c r="AH340" s="27"/>
    </row>
    <row r="341" spans="2:34" ht="18.600000000000001" thickBot="1" x14ac:dyDescent="0.3">
      <c r="B341" s="34" t="s">
        <v>383</v>
      </c>
      <c r="C341" s="11"/>
      <c r="D341" s="87" t="str">
        <f>IF(Table142[[#This Row],[TOTAL BASE STOCK QUANTITY]] = "", "", IF(Table142[[#This Row],[TOTAL BASE STOCK QUANTITY]] &lt;1,"Out of Stock","Avaliable"))</f>
        <v/>
      </c>
      <c r="E341" s="24"/>
      <c r="F341" s="24"/>
      <c r="G341" s="11"/>
      <c r="H341" s="95"/>
      <c r="I341" s="102"/>
      <c r="J341" s="120"/>
      <c r="K34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1" s="72" t="str">
        <f>IFERROR(IF(NOT(ISBLANK(Table142[[#This Row],[BASE PRICE PER ITEM2]])), Table142[[#This Row],[BASE PRICE PER ITEM2]] + $M$2, ""), "")</f>
        <v/>
      </c>
      <c r="M341" s="115"/>
      <c r="N34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1" s="7"/>
      <c r="P341" s="7"/>
      <c r="Q341" s="7"/>
      <c r="R341" s="7"/>
      <c r="S341" s="7"/>
      <c r="T341" s="7"/>
      <c r="U341" s="7"/>
      <c r="V34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1" s="20" t="str">
        <f>IFERROR(Table142[[#This Row],[BASE PRICE PER ITEM2]]*Table142[[#This Row],[TOTAL BASE STOCK QUANTITY]],"")</f>
        <v/>
      </c>
      <c r="X341" s="20" t="str">
        <f>IFERROR(Table142[[#This Row],[LAST SALE PRICE PER ITEM]]*Table142[[#This Row],[TOTAL BASE STOCK QUANTITY]], "")</f>
        <v/>
      </c>
      <c r="Y341" s="6" t="str">
        <f>IF(O341="",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1" s="22" t="str">
        <f>IFERROR(Table142[[#This Row],[SALE PRICE PER ITEM]]*Table142[[#This Row],[TOTAL REMAINING STOCK QUANTITY]],"")</f>
        <v/>
      </c>
      <c r="AH341" s="27"/>
    </row>
    <row r="342" spans="2:34" ht="18.600000000000001" thickBot="1" x14ac:dyDescent="0.3">
      <c r="B342" s="34" t="s">
        <v>384</v>
      </c>
      <c r="C342" s="11"/>
      <c r="D342" s="87" t="str">
        <f>IF(Table142[[#This Row],[TOTAL BASE STOCK QUANTITY]] = "", "", IF(Table142[[#This Row],[TOTAL BASE STOCK QUANTITY]] &lt;1,"Out of Stock","Avaliable"))</f>
        <v/>
      </c>
      <c r="E342" s="24"/>
      <c r="F342" s="24"/>
      <c r="G342" s="11"/>
      <c r="H342" s="95"/>
      <c r="I342" s="102"/>
      <c r="J342" s="120"/>
      <c r="K34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2" s="72" t="str">
        <f>IFERROR(IF(NOT(ISBLANK(Table142[[#This Row],[BASE PRICE PER ITEM2]])), Table142[[#This Row],[BASE PRICE PER ITEM2]] + $M$2, ""), "")</f>
        <v/>
      </c>
      <c r="M342" s="115"/>
      <c r="N34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2" s="7"/>
      <c r="P342" s="7"/>
      <c r="Q342" s="7"/>
      <c r="R342" s="7"/>
      <c r="S342" s="7"/>
      <c r="T342" s="7"/>
      <c r="U342" s="7"/>
      <c r="V34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2" s="20" t="str">
        <f>IFERROR(Table142[[#This Row],[BASE PRICE PER ITEM2]]*Table142[[#This Row],[TOTAL BASE STOCK QUANTITY]],"")</f>
        <v/>
      </c>
      <c r="X342" s="20" t="str">
        <f>IFERROR(Table142[[#This Row],[LAST SALE PRICE PER ITEM]]*Table142[[#This Row],[TOTAL BASE STOCK QUANTITY]], "")</f>
        <v/>
      </c>
      <c r="Y342" s="6" t="str">
        <f>IF(O342="",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2" s="22" t="str">
        <f>IFERROR(Table142[[#This Row],[SALE PRICE PER ITEM]]*Table142[[#This Row],[TOTAL REMAINING STOCK QUANTITY]],"")</f>
        <v/>
      </c>
      <c r="AH342" s="27"/>
    </row>
    <row r="343" spans="2:34" ht="18.600000000000001" thickBot="1" x14ac:dyDescent="0.3">
      <c r="B343" s="34" t="s">
        <v>385</v>
      </c>
      <c r="C343" s="11"/>
      <c r="D343" s="87" t="str">
        <f>IF(Table142[[#This Row],[TOTAL BASE STOCK QUANTITY]] = "", "", IF(Table142[[#This Row],[TOTAL BASE STOCK QUANTITY]] &lt;1,"Out of Stock","Avaliable"))</f>
        <v/>
      </c>
      <c r="E343" s="24"/>
      <c r="F343" s="24"/>
      <c r="G343" s="11"/>
      <c r="H343" s="95"/>
      <c r="I343" s="102"/>
      <c r="J343" s="120"/>
      <c r="K34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3" s="72" t="str">
        <f>IFERROR(IF(NOT(ISBLANK(Table142[[#This Row],[BASE PRICE PER ITEM2]])), Table142[[#This Row],[BASE PRICE PER ITEM2]] + $M$2, ""), "")</f>
        <v/>
      </c>
      <c r="M343" s="115"/>
      <c r="N34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3" s="7"/>
      <c r="P343" s="7"/>
      <c r="Q343" s="7"/>
      <c r="R343" s="7"/>
      <c r="S343" s="7"/>
      <c r="T343" s="7"/>
      <c r="U343" s="7"/>
      <c r="V34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3" s="20" t="str">
        <f>IFERROR(Table142[[#This Row],[BASE PRICE PER ITEM2]]*Table142[[#This Row],[TOTAL BASE STOCK QUANTITY]],"")</f>
        <v/>
      </c>
      <c r="X343" s="20" t="str">
        <f>IFERROR(Table142[[#This Row],[LAST SALE PRICE PER ITEM]]*Table142[[#This Row],[TOTAL BASE STOCK QUANTITY]], "")</f>
        <v/>
      </c>
      <c r="Y343" s="6" t="str">
        <f>IF(O343="",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3" s="22" t="str">
        <f>IFERROR(Table142[[#This Row],[SALE PRICE PER ITEM]]*Table142[[#This Row],[TOTAL REMAINING STOCK QUANTITY]],"")</f>
        <v/>
      </c>
      <c r="AH343" s="27"/>
    </row>
    <row r="344" spans="2:34" ht="18.600000000000001" thickBot="1" x14ac:dyDescent="0.3">
      <c r="B344" s="34" t="s">
        <v>386</v>
      </c>
      <c r="C344" s="11"/>
      <c r="D344" s="87" t="str">
        <f>IF(Table142[[#This Row],[TOTAL BASE STOCK QUANTITY]] = "", "", IF(Table142[[#This Row],[TOTAL BASE STOCK QUANTITY]] &lt;1,"Out of Stock","Avaliable"))</f>
        <v/>
      </c>
      <c r="E344" s="24"/>
      <c r="F344" s="24"/>
      <c r="G344" s="11"/>
      <c r="H344" s="95"/>
      <c r="I344" s="102"/>
      <c r="J344" s="120"/>
      <c r="K34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4" s="72" t="str">
        <f>IFERROR(IF(NOT(ISBLANK(Table142[[#This Row],[BASE PRICE PER ITEM2]])), Table142[[#This Row],[BASE PRICE PER ITEM2]] + $M$2, ""), "")</f>
        <v/>
      </c>
      <c r="M344" s="115"/>
      <c r="N34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4" s="7"/>
      <c r="P344" s="7"/>
      <c r="Q344" s="7"/>
      <c r="R344" s="7"/>
      <c r="S344" s="7"/>
      <c r="T344" s="7"/>
      <c r="U344" s="7"/>
      <c r="V34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4" s="20" t="str">
        <f>IFERROR(Table142[[#This Row],[BASE PRICE PER ITEM2]]*Table142[[#This Row],[TOTAL BASE STOCK QUANTITY]],"")</f>
        <v/>
      </c>
      <c r="X344" s="20" t="str">
        <f>IFERROR(Table142[[#This Row],[LAST SALE PRICE PER ITEM]]*Table142[[#This Row],[TOTAL BASE STOCK QUANTITY]], "")</f>
        <v/>
      </c>
      <c r="Y344" s="6" t="str">
        <f>IF(O344="",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4" s="22" t="str">
        <f>IFERROR(Table142[[#This Row],[SALE PRICE PER ITEM]]*Table142[[#This Row],[TOTAL REMAINING STOCK QUANTITY]],"")</f>
        <v/>
      </c>
      <c r="AH344" s="27"/>
    </row>
    <row r="345" spans="2:34" ht="18.600000000000001" thickBot="1" x14ac:dyDescent="0.3">
      <c r="B345" s="34" t="s">
        <v>387</v>
      </c>
      <c r="C345" s="11"/>
      <c r="D345" s="87" t="str">
        <f>IF(Table142[[#This Row],[TOTAL BASE STOCK QUANTITY]] = "", "", IF(Table142[[#This Row],[TOTAL BASE STOCK QUANTITY]] &lt;1,"Out of Stock","Avaliable"))</f>
        <v/>
      </c>
      <c r="E345" s="24"/>
      <c r="F345" s="24"/>
      <c r="G345" s="11"/>
      <c r="H345" s="95"/>
      <c r="I345" s="102"/>
      <c r="J345" s="120"/>
      <c r="K34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5" s="72" t="str">
        <f>IFERROR(IF(NOT(ISBLANK(Table142[[#This Row],[BASE PRICE PER ITEM2]])), Table142[[#This Row],[BASE PRICE PER ITEM2]] + $M$2, ""), "")</f>
        <v/>
      </c>
      <c r="M345" s="115"/>
      <c r="N34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5" s="7"/>
      <c r="P345" s="7"/>
      <c r="Q345" s="7"/>
      <c r="R345" s="7"/>
      <c r="S345" s="7"/>
      <c r="T345" s="7"/>
      <c r="U345" s="7"/>
      <c r="V34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5" s="20" t="str">
        <f>IFERROR(Table142[[#This Row],[BASE PRICE PER ITEM2]]*Table142[[#This Row],[TOTAL BASE STOCK QUANTITY]],"")</f>
        <v/>
      </c>
      <c r="X345" s="20" t="str">
        <f>IFERROR(Table142[[#This Row],[LAST SALE PRICE PER ITEM]]*Table142[[#This Row],[TOTAL BASE STOCK QUANTITY]], "")</f>
        <v/>
      </c>
      <c r="Y345" s="6" t="str">
        <f>IF(O345="",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5" s="22" t="str">
        <f>IFERROR(Table142[[#This Row],[SALE PRICE PER ITEM]]*Table142[[#This Row],[TOTAL REMAINING STOCK QUANTITY]],"")</f>
        <v/>
      </c>
      <c r="AH345" s="27"/>
    </row>
    <row r="346" spans="2:34" ht="18.600000000000001" thickBot="1" x14ac:dyDescent="0.3">
      <c r="B346" s="34" t="s">
        <v>388</v>
      </c>
      <c r="C346" s="11"/>
      <c r="D346" s="87" t="str">
        <f>IF(Table142[[#This Row],[TOTAL BASE STOCK QUANTITY]] = "", "", IF(Table142[[#This Row],[TOTAL BASE STOCK QUANTITY]] &lt;1,"Out of Stock","Avaliable"))</f>
        <v/>
      </c>
      <c r="E346" s="24"/>
      <c r="F346" s="24"/>
      <c r="G346" s="11"/>
      <c r="H346" s="95"/>
      <c r="I346" s="102"/>
      <c r="J346" s="120"/>
      <c r="K34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6" s="72" t="str">
        <f>IFERROR(IF(NOT(ISBLANK(Table142[[#This Row],[BASE PRICE PER ITEM2]])), Table142[[#This Row],[BASE PRICE PER ITEM2]] + $M$2, ""), "")</f>
        <v/>
      </c>
      <c r="M346" s="115"/>
      <c r="N34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6" s="7"/>
      <c r="P346" s="7"/>
      <c r="Q346" s="7"/>
      <c r="R346" s="7"/>
      <c r="S346" s="7"/>
      <c r="T346" s="7"/>
      <c r="U346" s="7"/>
      <c r="V34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6" s="20" t="str">
        <f>IFERROR(Table142[[#This Row],[BASE PRICE PER ITEM2]]*Table142[[#This Row],[TOTAL BASE STOCK QUANTITY]],"")</f>
        <v/>
      </c>
      <c r="X346" s="20" t="str">
        <f>IFERROR(Table142[[#This Row],[LAST SALE PRICE PER ITEM]]*Table142[[#This Row],[TOTAL BASE STOCK QUANTITY]], "")</f>
        <v/>
      </c>
      <c r="Y346" s="6" t="str">
        <f>IF(O346="",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6" s="22" t="str">
        <f>IFERROR(Table142[[#This Row],[SALE PRICE PER ITEM]]*Table142[[#This Row],[TOTAL REMAINING STOCK QUANTITY]],"")</f>
        <v/>
      </c>
      <c r="AH346" s="27"/>
    </row>
    <row r="347" spans="2:34" ht="18.600000000000001" thickBot="1" x14ac:dyDescent="0.3">
      <c r="B347" s="34" t="s">
        <v>389</v>
      </c>
      <c r="C347" s="11"/>
      <c r="D347" s="87" t="str">
        <f>IF(Table142[[#This Row],[TOTAL BASE STOCK QUANTITY]] = "", "", IF(Table142[[#This Row],[TOTAL BASE STOCK QUANTITY]] &lt;1,"Out of Stock","Avaliable"))</f>
        <v/>
      </c>
      <c r="E347" s="24"/>
      <c r="F347" s="24"/>
      <c r="G347" s="11"/>
      <c r="H347" s="95"/>
      <c r="I347" s="102"/>
      <c r="J347" s="120"/>
      <c r="K34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7" s="72" t="str">
        <f>IFERROR(IF(NOT(ISBLANK(Table142[[#This Row],[BASE PRICE PER ITEM2]])), Table142[[#This Row],[BASE PRICE PER ITEM2]] + $M$2, ""), "")</f>
        <v/>
      </c>
      <c r="M347" s="115"/>
      <c r="N34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7" s="7"/>
      <c r="P347" s="7"/>
      <c r="Q347" s="7"/>
      <c r="R347" s="7"/>
      <c r="S347" s="7"/>
      <c r="T347" s="7"/>
      <c r="U347" s="7"/>
      <c r="V34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7" s="20" t="str">
        <f>IFERROR(Table142[[#This Row],[BASE PRICE PER ITEM2]]*Table142[[#This Row],[TOTAL BASE STOCK QUANTITY]],"")</f>
        <v/>
      </c>
      <c r="X347" s="20" t="str">
        <f>IFERROR(Table142[[#This Row],[LAST SALE PRICE PER ITEM]]*Table142[[#This Row],[TOTAL BASE STOCK QUANTITY]], "")</f>
        <v/>
      </c>
      <c r="Y347" s="6" t="str">
        <f>IF(O347="",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7" s="22" t="str">
        <f>IFERROR(Table142[[#This Row],[SALE PRICE PER ITEM]]*Table142[[#This Row],[TOTAL REMAINING STOCK QUANTITY]],"")</f>
        <v/>
      </c>
      <c r="AH347" s="27"/>
    </row>
    <row r="348" spans="2:34" ht="18.600000000000001" thickBot="1" x14ac:dyDescent="0.3">
      <c r="B348" s="34" t="s">
        <v>390</v>
      </c>
      <c r="C348" s="11"/>
      <c r="D348" s="87" t="str">
        <f>IF(Table142[[#This Row],[TOTAL BASE STOCK QUANTITY]] = "", "", IF(Table142[[#This Row],[TOTAL BASE STOCK QUANTITY]] &lt;1,"Out of Stock","Avaliable"))</f>
        <v/>
      </c>
      <c r="E348" s="24"/>
      <c r="F348" s="24"/>
      <c r="G348" s="11"/>
      <c r="H348" s="95"/>
      <c r="I348" s="102"/>
      <c r="J348" s="120"/>
      <c r="K34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8" s="72" t="str">
        <f>IFERROR(IF(NOT(ISBLANK(Table142[[#This Row],[BASE PRICE PER ITEM2]])), Table142[[#This Row],[BASE PRICE PER ITEM2]] + $M$2, ""), "")</f>
        <v/>
      </c>
      <c r="M348" s="115"/>
      <c r="N34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8" s="7"/>
      <c r="P348" s="7"/>
      <c r="Q348" s="7"/>
      <c r="R348" s="7"/>
      <c r="S348" s="7"/>
      <c r="T348" s="7"/>
      <c r="U348" s="7"/>
      <c r="V34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8" s="20" t="str">
        <f>IFERROR(Table142[[#This Row],[BASE PRICE PER ITEM2]]*Table142[[#This Row],[TOTAL BASE STOCK QUANTITY]],"")</f>
        <v/>
      </c>
      <c r="X348" s="20" t="str">
        <f>IFERROR(Table142[[#This Row],[LAST SALE PRICE PER ITEM]]*Table142[[#This Row],[TOTAL BASE STOCK QUANTITY]], "")</f>
        <v/>
      </c>
      <c r="Y348" s="6" t="str">
        <f>IF(O348="",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8" s="22" t="str">
        <f>IFERROR(Table142[[#This Row],[SALE PRICE PER ITEM]]*Table142[[#This Row],[TOTAL REMAINING STOCK QUANTITY]],"")</f>
        <v/>
      </c>
      <c r="AH348" s="27"/>
    </row>
    <row r="349" spans="2:34" ht="18.600000000000001" thickBot="1" x14ac:dyDescent="0.3">
      <c r="B349" s="34" t="s">
        <v>391</v>
      </c>
      <c r="C349" s="11"/>
      <c r="D349" s="87" t="str">
        <f>IF(Table142[[#This Row],[TOTAL BASE STOCK QUANTITY]] = "", "", IF(Table142[[#This Row],[TOTAL BASE STOCK QUANTITY]] &lt;1,"Out of Stock","Avaliable"))</f>
        <v/>
      </c>
      <c r="E349" s="24"/>
      <c r="F349" s="24"/>
      <c r="G349" s="11"/>
      <c r="H349" s="95"/>
      <c r="I349" s="102"/>
      <c r="J349" s="120"/>
      <c r="K34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49" s="72" t="str">
        <f>IFERROR(IF(NOT(ISBLANK(Table142[[#This Row],[BASE PRICE PER ITEM2]])), Table142[[#This Row],[BASE PRICE PER ITEM2]] + $M$2, ""), "")</f>
        <v/>
      </c>
      <c r="M349" s="115"/>
      <c r="N34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49" s="7"/>
      <c r="P349" s="7"/>
      <c r="Q349" s="7"/>
      <c r="R349" s="7"/>
      <c r="S349" s="7"/>
      <c r="T349" s="7"/>
      <c r="U349" s="7"/>
      <c r="V34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49" s="20" t="str">
        <f>IFERROR(Table142[[#This Row],[BASE PRICE PER ITEM2]]*Table142[[#This Row],[TOTAL BASE STOCK QUANTITY]],"")</f>
        <v/>
      </c>
      <c r="X349" s="20" t="str">
        <f>IFERROR(Table142[[#This Row],[LAST SALE PRICE PER ITEM]]*Table142[[#This Row],[TOTAL BASE STOCK QUANTITY]], "")</f>
        <v/>
      </c>
      <c r="Y349" s="6" t="str">
        <f>IF(O349="",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4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4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4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4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4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4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4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49" s="22" t="str">
        <f>IFERROR(Table142[[#This Row],[SALE PRICE PER ITEM]]*Table142[[#This Row],[TOTAL REMAINING STOCK QUANTITY]],"")</f>
        <v/>
      </c>
      <c r="AH349" s="27"/>
    </row>
    <row r="350" spans="2:34" ht="18.600000000000001" thickBot="1" x14ac:dyDescent="0.3">
      <c r="B350" s="34" t="s">
        <v>392</v>
      </c>
      <c r="C350" s="11"/>
      <c r="D350" s="87" t="str">
        <f>IF(Table142[[#This Row],[TOTAL BASE STOCK QUANTITY]] = "", "", IF(Table142[[#This Row],[TOTAL BASE STOCK QUANTITY]] &lt;1,"Out of Stock","Avaliable"))</f>
        <v/>
      </c>
      <c r="E350" s="24"/>
      <c r="F350" s="24"/>
      <c r="G350" s="11"/>
      <c r="H350" s="95"/>
      <c r="I350" s="102"/>
      <c r="J350" s="120"/>
      <c r="K35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0" s="72" t="str">
        <f>IFERROR(IF(NOT(ISBLANK(Table142[[#This Row],[BASE PRICE PER ITEM2]])), Table142[[#This Row],[BASE PRICE PER ITEM2]] + $M$2, ""), "")</f>
        <v/>
      </c>
      <c r="M350" s="115"/>
      <c r="N35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0" s="7"/>
      <c r="P350" s="7"/>
      <c r="Q350" s="7"/>
      <c r="R350" s="7"/>
      <c r="S350" s="7"/>
      <c r="T350" s="7"/>
      <c r="U350" s="7"/>
      <c r="V35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0" s="20" t="str">
        <f>IFERROR(Table142[[#This Row],[BASE PRICE PER ITEM2]]*Table142[[#This Row],[TOTAL BASE STOCK QUANTITY]],"")</f>
        <v/>
      </c>
      <c r="X350" s="20" t="str">
        <f>IFERROR(Table142[[#This Row],[LAST SALE PRICE PER ITEM]]*Table142[[#This Row],[TOTAL BASE STOCK QUANTITY]], "")</f>
        <v/>
      </c>
      <c r="Y350" s="6" t="str">
        <f>IF(O350="",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0" s="22" t="str">
        <f>IFERROR(Table142[[#This Row],[SALE PRICE PER ITEM]]*Table142[[#This Row],[TOTAL REMAINING STOCK QUANTITY]],"")</f>
        <v/>
      </c>
      <c r="AH350" s="27"/>
    </row>
    <row r="351" spans="2:34" ht="18.600000000000001" thickBot="1" x14ac:dyDescent="0.3">
      <c r="B351" s="34" t="s">
        <v>393</v>
      </c>
      <c r="C351" s="11"/>
      <c r="D351" s="87" t="str">
        <f>IF(Table142[[#This Row],[TOTAL BASE STOCK QUANTITY]] = "", "", IF(Table142[[#This Row],[TOTAL BASE STOCK QUANTITY]] &lt;1,"Out of Stock","Avaliable"))</f>
        <v/>
      </c>
      <c r="E351" s="24"/>
      <c r="F351" s="24"/>
      <c r="G351" s="11"/>
      <c r="H351" s="95"/>
      <c r="I351" s="102"/>
      <c r="J351" s="120"/>
      <c r="K35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1" s="72" t="str">
        <f>IFERROR(IF(NOT(ISBLANK(Table142[[#This Row],[BASE PRICE PER ITEM2]])), Table142[[#This Row],[BASE PRICE PER ITEM2]] + $M$2, ""), "")</f>
        <v/>
      </c>
      <c r="M351" s="115"/>
      <c r="N35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1" s="7"/>
      <c r="P351" s="7"/>
      <c r="Q351" s="7"/>
      <c r="R351" s="7"/>
      <c r="S351" s="7"/>
      <c r="T351" s="7"/>
      <c r="U351" s="7"/>
      <c r="V35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1" s="20" t="str">
        <f>IFERROR(Table142[[#This Row],[BASE PRICE PER ITEM2]]*Table142[[#This Row],[TOTAL BASE STOCK QUANTITY]],"")</f>
        <v/>
      </c>
      <c r="X351" s="20" t="str">
        <f>IFERROR(Table142[[#This Row],[LAST SALE PRICE PER ITEM]]*Table142[[#This Row],[TOTAL BASE STOCK QUANTITY]], "")</f>
        <v/>
      </c>
      <c r="Y351" s="6" t="str">
        <f>IF(O351="",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1" s="22" t="str">
        <f>IFERROR(Table142[[#This Row],[SALE PRICE PER ITEM]]*Table142[[#This Row],[TOTAL REMAINING STOCK QUANTITY]],"")</f>
        <v/>
      </c>
      <c r="AH351" s="27"/>
    </row>
    <row r="352" spans="2:34" ht="18.600000000000001" thickBot="1" x14ac:dyDescent="0.3">
      <c r="B352" s="34" t="s">
        <v>394</v>
      </c>
      <c r="C352" s="11"/>
      <c r="D352" s="87" t="str">
        <f>IF(Table142[[#This Row],[TOTAL BASE STOCK QUANTITY]] = "", "", IF(Table142[[#This Row],[TOTAL BASE STOCK QUANTITY]] &lt;1,"Out of Stock","Avaliable"))</f>
        <v/>
      </c>
      <c r="E352" s="24"/>
      <c r="F352" s="24"/>
      <c r="G352" s="11"/>
      <c r="H352" s="95"/>
      <c r="I352" s="102"/>
      <c r="J352" s="120"/>
      <c r="K35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2" s="72" t="str">
        <f>IFERROR(IF(NOT(ISBLANK(Table142[[#This Row],[BASE PRICE PER ITEM2]])), Table142[[#This Row],[BASE PRICE PER ITEM2]] + $M$2, ""), "")</f>
        <v/>
      </c>
      <c r="M352" s="115"/>
      <c r="N35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2" s="7"/>
      <c r="P352" s="7"/>
      <c r="Q352" s="7"/>
      <c r="R352" s="7"/>
      <c r="S352" s="7"/>
      <c r="T352" s="7"/>
      <c r="U352" s="7"/>
      <c r="V35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2" s="20" t="str">
        <f>IFERROR(Table142[[#This Row],[BASE PRICE PER ITEM2]]*Table142[[#This Row],[TOTAL BASE STOCK QUANTITY]],"")</f>
        <v/>
      </c>
      <c r="X352" s="20" t="str">
        <f>IFERROR(Table142[[#This Row],[LAST SALE PRICE PER ITEM]]*Table142[[#This Row],[TOTAL BASE STOCK QUANTITY]], "")</f>
        <v/>
      </c>
      <c r="Y352" s="6" t="str">
        <f>IF(O352="",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2" s="22" t="str">
        <f>IFERROR(Table142[[#This Row],[SALE PRICE PER ITEM]]*Table142[[#This Row],[TOTAL REMAINING STOCK QUANTITY]],"")</f>
        <v/>
      </c>
      <c r="AH352" s="27"/>
    </row>
    <row r="353" spans="2:34" ht="18.600000000000001" thickBot="1" x14ac:dyDescent="0.3">
      <c r="B353" s="34" t="s">
        <v>395</v>
      </c>
      <c r="C353" s="11"/>
      <c r="D353" s="87" t="str">
        <f>IF(Table142[[#This Row],[TOTAL BASE STOCK QUANTITY]] = "", "", IF(Table142[[#This Row],[TOTAL BASE STOCK QUANTITY]] &lt;1,"Out of Stock","Avaliable"))</f>
        <v/>
      </c>
      <c r="E353" s="24"/>
      <c r="F353" s="24"/>
      <c r="G353" s="11"/>
      <c r="H353" s="95"/>
      <c r="I353" s="102"/>
      <c r="J353" s="120"/>
      <c r="K35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3" s="72" t="str">
        <f>IFERROR(IF(NOT(ISBLANK(Table142[[#This Row],[BASE PRICE PER ITEM2]])), Table142[[#This Row],[BASE PRICE PER ITEM2]] + $M$2, ""), "")</f>
        <v/>
      </c>
      <c r="M353" s="115"/>
      <c r="N35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3" s="7"/>
      <c r="P353" s="7"/>
      <c r="Q353" s="7"/>
      <c r="R353" s="7"/>
      <c r="S353" s="7"/>
      <c r="T353" s="7"/>
      <c r="U353" s="7"/>
      <c r="V35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3" s="20" t="str">
        <f>IFERROR(Table142[[#This Row],[BASE PRICE PER ITEM2]]*Table142[[#This Row],[TOTAL BASE STOCK QUANTITY]],"")</f>
        <v/>
      </c>
      <c r="X353" s="20" t="str">
        <f>IFERROR(Table142[[#This Row],[LAST SALE PRICE PER ITEM]]*Table142[[#This Row],[TOTAL BASE STOCK QUANTITY]], "")</f>
        <v/>
      </c>
      <c r="Y353" s="6" t="str">
        <f>IF(O353="",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3" s="22" t="str">
        <f>IFERROR(Table142[[#This Row],[SALE PRICE PER ITEM]]*Table142[[#This Row],[TOTAL REMAINING STOCK QUANTITY]],"")</f>
        <v/>
      </c>
      <c r="AH353" s="27"/>
    </row>
    <row r="354" spans="2:34" ht="18.600000000000001" thickBot="1" x14ac:dyDescent="0.3">
      <c r="B354" s="34" t="s">
        <v>396</v>
      </c>
      <c r="C354" s="11"/>
      <c r="D354" s="87" t="str">
        <f>IF(Table142[[#This Row],[TOTAL BASE STOCK QUANTITY]] = "", "", IF(Table142[[#This Row],[TOTAL BASE STOCK QUANTITY]] &lt;1,"Out of Stock","Avaliable"))</f>
        <v/>
      </c>
      <c r="E354" s="24"/>
      <c r="F354" s="24"/>
      <c r="G354" s="11"/>
      <c r="H354" s="95"/>
      <c r="I354" s="102"/>
      <c r="J354" s="120"/>
      <c r="K35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4" s="72" t="str">
        <f>IFERROR(IF(NOT(ISBLANK(Table142[[#This Row],[BASE PRICE PER ITEM2]])), Table142[[#This Row],[BASE PRICE PER ITEM2]] + $M$2, ""), "")</f>
        <v/>
      </c>
      <c r="M354" s="115"/>
      <c r="N35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4" s="7"/>
      <c r="P354" s="7"/>
      <c r="Q354" s="7"/>
      <c r="R354" s="7"/>
      <c r="S354" s="7"/>
      <c r="T354" s="7"/>
      <c r="U354" s="7"/>
      <c r="V35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4" s="20" t="str">
        <f>IFERROR(Table142[[#This Row],[BASE PRICE PER ITEM2]]*Table142[[#This Row],[TOTAL BASE STOCK QUANTITY]],"")</f>
        <v/>
      </c>
      <c r="X354" s="20" t="str">
        <f>IFERROR(Table142[[#This Row],[LAST SALE PRICE PER ITEM]]*Table142[[#This Row],[TOTAL BASE STOCK QUANTITY]], "")</f>
        <v/>
      </c>
      <c r="Y354" s="6" t="str">
        <f>IF(O354="",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4" s="22" t="str">
        <f>IFERROR(Table142[[#This Row],[SALE PRICE PER ITEM]]*Table142[[#This Row],[TOTAL REMAINING STOCK QUANTITY]],"")</f>
        <v/>
      </c>
      <c r="AH354" s="27"/>
    </row>
    <row r="355" spans="2:34" ht="18.600000000000001" thickBot="1" x14ac:dyDescent="0.3">
      <c r="B355" s="34" t="s">
        <v>397</v>
      </c>
      <c r="C355" s="11"/>
      <c r="D355" s="87" t="str">
        <f>IF(Table142[[#This Row],[TOTAL BASE STOCK QUANTITY]] = "", "", IF(Table142[[#This Row],[TOTAL BASE STOCK QUANTITY]] &lt;1,"Out of Stock","Avaliable"))</f>
        <v/>
      </c>
      <c r="E355" s="24"/>
      <c r="F355" s="24"/>
      <c r="G355" s="11"/>
      <c r="H355" s="95"/>
      <c r="I355" s="102"/>
      <c r="J355" s="120"/>
      <c r="K35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5" s="72" t="str">
        <f>IFERROR(IF(NOT(ISBLANK(Table142[[#This Row],[BASE PRICE PER ITEM2]])), Table142[[#This Row],[BASE PRICE PER ITEM2]] + $M$2, ""), "")</f>
        <v/>
      </c>
      <c r="M355" s="115"/>
      <c r="N35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5" s="7"/>
      <c r="P355" s="7"/>
      <c r="Q355" s="7"/>
      <c r="R355" s="7"/>
      <c r="S355" s="7"/>
      <c r="T355" s="7"/>
      <c r="U355" s="7"/>
      <c r="V35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5" s="20" t="str">
        <f>IFERROR(Table142[[#This Row],[BASE PRICE PER ITEM2]]*Table142[[#This Row],[TOTAL BASE STOCK QUANTITY]],"")</f>
        <v/>
      </c>
      <c r="X355" s="20" t="str">
        <f>IFERROR(Table142[[#This Row],[LAST SALE PRICE PER ITEM]]*Table142[[#This Row],[TOTAL BASE STOCK QUANTITY]], "")</f>
        <v/>
      </c>
      <c r="Y355" s="6" t="str">
        <f>IF(O355="",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5" s="22" t="str">
        <f>IFERROR(Table142[[#This Row],[SALE PRICE PER ITEM]]*Table142[[#This Row],[TOTAL REMAINING STOCK QUANTITY]],"")</f>
        <v/>
      </c>
      <c r="AH355" s="27"/>
    </row>
    <row r="356" spans="2:34" ht="18.600000000000001" thickBot="1" x14ac:dyDescent="0.3">
      <c r="B356" s="34" t="s">
        <v>398</v>
      </c>
      <c r="C356" s="11"/>
      <c r="D356" s="87" t="str">
        <f>IF(Table142[[#This Row],[TOTAL BASE STOCK QUANTITY]] = "", "", IF(Table142[[#This Row],[TOTAL BASE STOCK QUANTITY]] &lt;1,"Out of Stock","Avaliable"))</f>
        <v/>
      </c>
      <c r="E356" s="24"/>
      <c r="F356" s="24"/>
      <c r="G356" s="11"/>
      <c r="H356" s="95"/>
      <c r="I356" s="102"/>
      <c r="J356" s="120"/>
      <c r="K35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6" s="72" t="str">
        <f>IFERROR(IF(NOT(ISBLANK(Table142[[#This Row],[BASE PRICE PER ITEM2]])), Table142[[#This Row],[BASE PRICE PER ITEM2]] + $M$2, ""), "")</f>
        <v/>
      </c>
      <c r="M356" s="115"/>
      <c r="N35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6" s="7"/>
      <c r="P356" s="7"/>
      <c r="Q356" s="7"/>
      <c r="R356" s="7"/>
      <c r="S356" s="7"/>
      <c r="T356" s="7"/>
      <c r="U356" s="7"/>
      <c r="V35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6" s="20" t="str">
        <f>IFERROR(Table142[[#This Row],[BASE PRICE PER ITEM2]]*Table142[[#This Row],[TOTAL BASE STOCK QUANTITY]],"")</f>
        <v/>
      </c>
      <c r="X356" s="20" t="str">
        <f>IFERROR(Table142[[#This Row],[LAST SALE PRICE PER ITEM]]*Table142[[#This Row],[TOTAL BASE STOCK QUANTITY]], "")</f>
        <v/>
      </c>
      <c r="Y356" s="6" t="str">
        <f>IF(O356="",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6" s="22" t="str">
        <f>IFERROR(Table142[[#This Row],[SALE PRICE PER ITEM]]*Table142[[#This Row],[TOTAL REMAINING STOCK QUANTITY]],"")</f>
        <v/>
      </c>
      <c r="AH356" s="27"/>
    </row>
    <row r="357" spans="2:34" ht="18.600000000000001" thickBot="1" x14ac:dyDescent="0.3">
      <c r="B357" s="34" t="s">
        <v>399</v>
      </c>
      <c r="C357" s="11"/>
      <c r="D357" s="87" t="str">
        <f>IF(Table142[[#This Row],[TOTAL BASE STOCK QUANTITY]] = "", "", IF(Table142[[#This Row],[TOTAL BASE STOCK QUANTITY]] &lt;1,"Out of Stock","Avaliable"))</f>
        <v/>
      </c>
      <c r="E357" s="24"/>
      <c r="F357" s="24"/>
      <c r="G357" s="11"/>
      <c r="H357" s="95"/>
      <c r="I357" s="102"/>
      <c r="J357" s="120"/>
      <c r="K35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7" s="72" t="str">
        <f>IFERROR(IF(NOT(ISBLANK(Table142[[#This Row],[BASE PRICE PER ITEM2]])), Table142[[#This Row],[BASE PRICE PER ITEM2]] + $M$2, ""), "")</f>
        <v/>
      </c>
      <c r="M357" s="115"/>
      <c r="N35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7" s="7"/>
      <c r="P357" s="7"/>
      <c r="Q357" s="7"/>
      <c r="R357" s="7"/>
      <c r="S357" s="7"/>
      <c r="T357" s="7"/>
      <c r="U357" s="7"/>
      <c r="V35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7" s="20" t="str">
        <f>IFERROR(Table142[[#This Row],[BASE PRICE PER ITEM2]]*Table142[[#This Row],[TOTAL BASE STOCK QUANTITY]],"")</f>
        <v/>
      </c>
      <c r="X357" s="20" t="str">
        <f>IFERROR(Table142[[#This Row],[LAST SALE PRICE PER ITEM]]*Table142[[#This Row],[TOTAL BASE STOCK QUANTITY]], "")</f>
        <v/>
      </c>
      <c r="Y357" s="6" t="str">
        <f>IF(O357="",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7" s="22" t="str">
        <f>IFERROR(Table142[[#This Row],[SALE PRICE PER ITEM]]*Table142[[#This Row],[TOTAL REMAINING STOCK QUANTITY]],"")</f>
        <v/>
      </c>
      <c r="AH357" s="27"/>
    </row>
    <row r="358" spans="2:34" ht="18.600000000000001" thickBot="1" x14ac:dyDescent="0.3">
      <c r="B358" s="34" t="s">
        <v>400</v>
      </c>
      <c r="C358" s="11"/>
      <c r="D358" s="87" t="str">
        <f>IF(Table142[[#This Row],[TOTAL BASE STOCK QUANTITY]] = "", "", IF(Table142[[#This Row],[TOTAL BASE STOCK QUANTITY]] &lt;1,"Out of Stock","Avaliable"))</f>
        <v/>
      </c>
      <c r="E358" s="24"/>
      <c r="F358" s="24"/>
      <c r="G358" s="11"/>
      <c r="H358" s="95"/>
      <c r="I358" s="102"/>
      <c r="J358" s="120"/>
      <c r="K35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8" s="72" t="str">
        <f>IFERROR(IF(NOT(ISBLANK(Table142[[#This Row],[BASE PRICE PER ITEM2]])), Table142[[#This Row],[BASE PRICE PER ITEM2]] + $M$2, ""), "")</f>
        <v/>
      </c>
      <c r="M358" s="115"/>
      <c r="N35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8" s="7"/>
      <c r="P358" s="7"/>
      <c r="Q358" s="7"/>
      <c r="R358" s="7"/>
      <c r="S358" s="7"/>
      <c r="T358" s="7"/>
      <c r="U358" s="7"/>
      <c r="V35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8" s="20" t="str">
        <f>IFERROR(Table142[[#This Row],[BASE PRICE PER ITEM2]]*Table142[[#This Row],[TOTAL BASE STOCK QUANTITY]],"")</f>
        <v/>
      </c>
      <c r="X358" s="20" t="str">
        <f>IFERROR(Table142[[#This Row],[LAST SALE PRICE PER ITEM]]*Table142[[#This Row],[TOTAL BASE STOCK QUANTITY]], "")</f>
        <v/>
      </c>
      <c r="Y358" s="6" t="str">
        <f>IF(O358="",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8" s="22" t="str">
        <f>IFERROR(Table142[[#This Row],[SALE PRICE PER ITEM]]*Table142[[#This Row],[TOTAL REMAINING STOCK QUANTITY]],"")</f>
        <v/>
      </c>
      <c r="AH358" s="27"/>
    </row>
    <row r="359" spans="2:34" ht="18.600000000000001" thickBot="1" x14ac:dyDescent="0.3">
      <c r="B359" s="34" t="s">
        <v>401</v>
      </c>
      <c r="C359" s="11"/>
      <c r="D359" s="87" t="str">
        <f>IF(Table142[[#This Row],[TOTAL BASE STOCK QUANTITY]] = "", "", IF(Table142[[#This Row],[TOTAL BASE STOCK QUANTITY]] &lt;1,"Out of Stock","Avaliable"))</f>
        <v/>
      </c>
      <c r="E359" s="24"/>
      <c r="F359" s="24"/>
      <c r="G359" s="11"/>
      <c r="H359" s="95"/>
      <c r="I359" s="102"/>
      <c r="J359" s="120"/>
      <c r="K35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59" s="72" t="str">
        <f>IFERROR(IF(NOT(ISBLANK(Table142[[#This Row],[BASE PRICE PER ITEM2]])), Table142[[#This Row],[BASE PRICE PER ITEM2]] + $M$2, ""), "")</f>
        <v/>
      </c>
      <c r="M359" s="115"/>
      <c r="N35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59" s="7"/>
      <c r="P359" s="7"/>
      <c r="Q359" s="7"/>
      <c r="R359" s="7"/>
      <c r="S359" s="7"/>
      <c r="T359" s="7"/>
      <c r="U359" s="7"/>
      <c r="V35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59" s="20" t="str">
        <f>IFERROR(Table142[[#This Row],[BASE PRICE PER ITEM2]]*Table142[[#This Row],[TOTAL BASE STOCK QUANTITY]],"")</f>
        <v/>
      </c>
      <c r="X359" s="20" t="str">
        <f>IFERROR(Table142[[#This Row],[LAST SALE PRICE PER ITEM]]*Table142[[#This Row],[TOTAL BASE STOCK QUANTITY]], "")</f>
        <v/>
      </c>
      <c r="Y359" s="6" t="str">
        <f>IF(O359="",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5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5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5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5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5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5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5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59" s="22" t="str">
        <f>IFERROR(Table142[[#This Row],[SALE PRICE PER ITEM]]*Table142[[#This Row],[TOTAL REMAINING STOCK QUANTITY]],"")</f>
        <v/>
      </c>
      <c r="AH359" s="27"/>
    </row>
    <row r="360" spans="2:34" ht="18.600000000000001" thickBot="1" x14ac:dyDescent="0.3">
      <c r="B360" s="34" t="s">
        <v>402</v>
      </c>
      <c r="C360" s="11"/>
      <c r="D360" s="87" t="str">
        <f>IF(Table142[[#This Row],[TOTAL BASE STOCK QUANTITY]] = "", "", IF(Table142[[#This Row],[TOTAL BASE STOCK QUANTITY]] &lt;1,"Out of Stock","Avaliable"))</f>
        <v/>
      </c>
      <c r="E360" s="24"/>
      <c r="F360" s="24"/>
      <c r="G360" s="11"/>
      <c r="H360" s="95"/>
      <c r="I360" s="102"/>
      <c r="J360" s="120"/>
      <c r="K36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0" s="72" t="str">
        <f>IFERROR(IF(NOT(ISBLANK(Table142[[#This Row],[BASE PRICE PER ITEM2]])), Table142[[#This Row],[BASE PRICE PER ITEM2]] + $M$2, ""), "")</f>
        <v/>
      </c>
      <c r="M360" s="115"/>
      <c r="N36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0" s="7"/>
      <c r="P360" s="7"/>
      <c r="Q360" s="7"/>
      <c r="R360" s="7"/>
      <c r="S360" s="7"/>
      <c r="T360" s="7"/>
      <c r="U360" s="7"/>
      <c r="V36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0" s="20" t="str">
        <f>IFERROR(Table142[[#This Row],[BASE PRICE PER ITEM2]]*Table142[[#This Row],[TOTAL BASE STOCK QUANTITY]],"")</f>
        <v/>
      </c>
      <c r="X360" s="20" t="str">
        <f>IFERROR(Table142[[#This Row],[LAST SALE PRICE PER ITEM]]*Table142[[#This Row],[TOTAL BASE STOCK QUANTITY]], "")</f>
        <v/>
      </c>
      <c r="Y360" s="6" t="str">
        <f>IF(O360="",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0" s="22" t="str">
        <f>IFERROR(Table142[[#This Row],[SALE PRICE PER ITEM]]*Table142[[#This Row],[TOTAL REMAINING STOCK QUANTITY]],"")</f>
        <v/>
      </c>
      <c r="AH360" s="27"/>
    </row>
    <row r="361" spans="2:34" ht="18.600000000000001" thickBot="1" x14ac:dyDescent="0.3">
      <c r="B361" s="34" t="s">
        <v>403</v>
      </c>
      <c r="C361" s="11"/>
      <c r="D361" s="87" t="str">
        <f>IF(Table142[[#This Row],[TOTAL BASE STOCK QUANTITY]] = "", "", IF(Table142[[#This Row],[TOTAL BASE STOCK QUANTITY]] &lt;1,"Out of Stock","Avaliable"))</f>
        <v/>
      </c>
      <c r="E361" s="24"/>
      <c r="F361" s="24"/>
      <c r="G361" s="11"/>
      <c r="H361" s="95"/>
      <c r="I361" s="102"/>
      <c r="J361" s="120"/>
      <c r="K36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1" s="72" t="str">
        <f>IFERROR(IF(NOT(ISBLANK(Table142[[#This Row],[BASE PRICE PER ITEM2]])), Table142[[#This Row],[BASE PRICE PER ITEM2]] + $M$2, ""), "")</f>
        <v/>
      </c>
      <c r="M361" s="115"/>
      <c r="N36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1" s="7"/>
      <c r="P361" s="7"/>
      <c r="Q361" s="7"/>
      <c r="R361" s="7"/>
      <c r="S361" s="7"/>
      <c r="T361" s="7"/>
      <c r="U361" s="7"/>
      <c r="V36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1" s="20" t="str">
        <f>IFERROR(Table142[[#This Row],[BASE PRICE PER ITEM2]]*Table142[[#This Row],[TOTAL BASE STOCK QUANTITY]],"")</f>
        <v/>
      </c>
      <c r="X361" s="20" t="str">
        <f>IFERROR(Table142[[#This Row],[LAST SALE PRICE PER ITEM]]*Table142[[#This Row],[TOTAL BASE STOCK QUANTITY]], "")</f>
        <v/>
      </c>
      <c r="Y361" s="6" t="str">
        <f>IF(O361="",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1" s="22" t="str">
        <f>IFERROR(Table142[[#This Row],[SALE PRICE PER ITEM]]*Table142[[#This Row],[TOTAL REMAINING STOCK QUANTITY]],"")</f>
        <v/>
      </c>
      <c r="AH361" s="27"/>
    </row>
    <row r="362" spans="2:34" ht="18.600000000000001" thickBot="1" x14ac:dyDescent="0.3">
      <c r="B362" s="34" t="s">
        <v>404</v>
      </c>
      <c r="C362" s="11"/>
      <c r="D362" s="87" t="str">
        <f>IF(Table142[[#This Row],[TOTAL BASE STOCK QUANTITY]] = "", "", IF(Table142[[#This Row],[TOTAL BASE STOCK QUANTITY]] &lt;1,"Out of Stock","Avaliable"))</f>
        <v/>
      </c>
      <c r="E362" s="24"/>
      <c r="F362" s="24"/>
      <c r="G362" s="11"/>
      <c r="H362" s="95"/>
      <c r="I362" s="102"/>
      <c r="J362" s="120"/>
      <c r="K36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2" s="72" t="str">
        <f>IFERROR(IF(NOT(ISBLANK(Table142[[#This Row],[BASE PRICE PER ITEM2]])), Table142[[#This Row],[BASE PRICE PER ITEM2]] + $M$2, ""), "")</f>
        <v/>
      </c>
      <c r="M362" s="115"/>
      <c r="N36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2" s="7"/>
      <c r="P362" s="7"/>
      <c r="Q362" s="7"/>
      <c r="R362" s="7"/>
      <c r="S362" s="7"/>
      <c r="T362" s="7"/>
      <c r="U362" s="7"/>
      <c r="V36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2" s="20" t="str">
        <f>IFERROR(Table142[[#This Row],[BASE PRICE PER ITEM2]]*Table142[[#This Row],[TOTAL BASE STOCK QUANTITY]],"")</f>
        <v/>
      </c>
      <c r="X362" s="20" t="str">
        <f>IFERROR(Table142[[#This Row],[LAST SALE PRICE PER ITEM]]*Table142[[#This Row],[TOTAL BASE STOCK QUANTITY]], "")</f>
        <v/>
      </c>
      <c r="Y362" s="6" t="str">
        <f>IF(O362="",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2" s="22" t="str">
        <f>IFERROR(Table142[[#This Row],[SALE PRICE PER ITEM]]*Table142[[#This Row],[TOTAL REMAINING STOCK QUANTITY]],"")</f>
        <v/>
      </c>
      <c r="AH362" s="27"/>
    </row>
    <row r="363" spans="2:34" ht="18.600000000000001" thickBot="1" x14ac:dyDescent="0.3">
      <c r="B363" s="34" t="s">
        <v>405</v>
      </c>
      <c r="C363" s="11"/>
      <c r="D363" s="87" t="str">
        <f>IF(Table142[[#This Row],[TOTAL BASE STOCK QUANTITY]] = "", "", IF(Table142[[#This Row],[TOTAL BASE STOCK QUANTITY]] &lt;1,"Out of Stock","Avaliable"))</f>
        <v/>
      </c>
      <c r="E363" s="24"/>
      <c r="F363" s="24"/>
      <c r="G363" s="11"/>
      <c r="H363" s="95"/>
      <c r="I363" s="102"/>
      <c r="J363" s="120"/>
      <c r="K36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3" s="72" t="str">
        <f>IFERROR(IF(NOT(ISBLANK(Table142[[#This Row],[BASE PRICE PER ITEM2]])), Table142[[#This Row],[BASE PRICE PER ITEM2]] + $M$2, ""), "")</f>
        <v/>
      </c>
      <c r="M363" s="115"/>
      <c r="N36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3" s="7"/>
      <c r="P363" s="7"/>
      <c r="Q363" s="7"/>
      <c r="R363" s="7"/>
      <c r="S363" s="7"/>
      <c r="T363" s="7"/>
      <c r="U363" s="7"/>
      <c r="V36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3" s="20" t="str">
        <f>IFERROR(Table142[[#This Row],[BASE PRICE PER ITEM2]]*Table142[[#This Row],[TOTAL BASE STOCK QUANTITY]],"")</f>
        <v/>
      </c>
      <c r="X363" s="20" t="str">
        <f>IFERROR(Table142[[#This Row],[LAST SALE PRICE PER ITEM]]*Table142[[#This Row],[TOTAL BASE STOCK QUANTITY]], "")</f>
        <v/>
      </c>
      <c r="Y363" s="6" t="str">
        <f>IF(O363="",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3" s="22" t="str">
        <f>IFERROR(Table142[[#This Row],[SALE PRICE PER ITEM]]*Table142[[#This Row],[TOTAL REMAINING STOCK QUANTITY]],"")</f>
        <v/>
      </c>
      <c r="AH363" s="27"/>
    </row>
    <row r="364" spans="2:34" ht="18.600000000000001" thickBot="1" x14ac:dyDescent="0.3">
      <c r="B364" s="34" t="s">
        <v>406</v>
      </c>
      <c r="C364" s="11"/>
      <c r="D364" s="87" t="str">
        <f>IF(Table142[[#This Row],[TOTAL BASE STOCK QUANTITY]] = "", "", IF(Table142[[#This Row],[TOTAL BASE STOCK QUANTITY]] &lt;1,"Out of Stock","Avaliable"))</f>
        <v/>
      </c>
      <c r="E364" s="24"/>
      <c r="F364" s="24"/>
      <c r="G364" s="11"/>
      <c r="H364" s="95"/>
      <c r="I364" s="102"/>
      <c r="J364" s="120"/>
      <c r="K36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4" s="72" t="str">
        <f>IFERROR(IF(NOT(ISBLANK(Table142[[#This Row],[BASE PRICE PER ITEM2]])), Table142[[#This Row],[BASE PRICE PER ITEM2]] + $M$2, ""), "")</f>
        <v/>
      </c>
      <c r="M364" s="115"/>
      <c r="N36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4" s="7"/>
      <c r="P364" s="7"/>
      <c r="Q364" s="7"/>
      <c r="R364" s="7"/>
      <c r="S364" s="7"/>
      <c r="T364" s="7"/>
      <c r="U364" s="7"/>
      <c r="V36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4" s="20" t="str">
        <f>IFERROR(Table142[[#This Row],[BASE PRICE PER ITEM2]]*Table142[[#This Row],[TOTAL BASE STOCK QUANTITY]],"")</f>
        <v/>
      </c>
      <c r="X364" s="20" t="str">
        <f>IFERROR(Table142[[#This Row],[LAST SALE PRICE PER ITEM]]*Table142[[#This Row],[TOTAL BASE STOCK QUANTITY]], "")</f>
        <v/>
      </c>
      <c r="Y364" s="6" t="str">
        <f>IF(O364="",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4" s="22" t="str">
        <f>IFERROR(Table142[[#This Row],[SALE PRICE PER ITEM]]*Table142[[#This Row],[TOTAL REMAINING STOCK QUANTITY]],"")</f>
        <v/>
      </c>
      <c r="AH364" s="27"/>
    </row>
    <row r="365" spans="2:34" ht="18.600000000000001" thickBot="1" x14ac:dyDescent="0.3">
      <c r="B365" s="34" t="s">
        <v>407</v>
      </c>
      <c r="C365" s="11"/>
      <c r="D365" s="87" t="str">
        <f>IF(Table142[[#This Row],[TOTAL BASE STOCK QUANTITY]] = "", "", IF(Table142[[#This Row],[TOTAL BASE STOCK QUANTITY]] &lt;1,"Out of Stock","Avaliable"))</f>
        <v/>
      </c>
      <c r="E365" s="24"/>
      <c r="F365" s="24"/>
      <c r="G365" s="11"/>
      <c r="H365" s="95"/>
      <c r="I365" s="102"/>
      <c r="J365" s="120"/>
      <c r="K36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5" s="72" t="str">
        <f>IFERROR(IF(NOT(ISBLANK(Table142[[#This Row],[BASE PRICE PER ITEM2]])), Table142[[#This Row],[BASE PRICE PER ITEM2]] + $M$2, ""), "")</f>
        <v/>
      </c>
      <c r="M365" s="115"/>
      <c r="N36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5" s="7"/>
      <c r="P365" s="7"/>
      <c r="Q365" s="7"/>
      <c r="R365" s="7"/>
      <c r="S365" s="7"/>
      <c r="T365" s="7"/>
      <c r="U365" s="7"/>
      <c r="V36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5" s="20" t="str">
        <f>IFERROR(Table142[[#This Row],[BASE PRICE PER ITEM2]]*Table142[[#This Row],[TOTAL BASE STOCK QUANTITY]],"")</f>
        <v/>
      </c>
      <c r="X365" s="20" t="str">
        <f>IFERROR(Table142[[#This Row],[LAST SALE PRICE PER ITEM]]*Table142[[#This Row],[TOTAL BASE STOCK QUANTITY]], "")</f>
        <v/>
      </c>
      <c r="Y365" s="6" t="str">
        <f>IF(O365="",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5" s="22" t="str">
        <f>IFERROR(Table142[[#This Row],[SALE PRICE PER ITEM]]*Table142[[#This Row],[TOTAL REMAINING STOCK QUANTITY]],"")</f>
        <v/>
      </c>
      <c r="AH365" s="27"/>
    </row>
    <row r="366" spans="2:34" ht="18.600000000000001" thickBot="1" x14ac:dyDescent="0.3">
      <c r="B366" s="34" t="s">
        <v>408</v>
      </c>
      <c r="C366" s="11"/>
      <c r="D366" s="87" t="str">
        <f>IF(Table142[[#This Row],[TOTAL BASE STOCK QUANTITY]] = "", "", IF(Table142[[#This Row],[TOTAL BASE STOCK QUANTITY]] &lt;1,"Out of Stock","Avaliable"))</f>
        <v/>
      </c>
      <c r="E366" s="24"/>
      <c r="F366" s="24"/>
      <c r="G366" s="11"/>
      <c r="H366" s="95"/>
      <c r="I366" s="102"/>
      <c r="J366" s="120"/>
      <c r="K36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6" s="72" t="str">
        <f>IFERROR(IF(NOT(ISBLANK(Table142[[#This Row],[BASE PRICE PER ITEM2]])), Table142[[#This Row],[BASE PRICE PER ITEM2]] + $M$2, ""), "")</f>
        <v/>
      </c>
      <c r="M366" s="115"/>
      <c r="N36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6" s="7"/>
      <c r="P366" s="7"/>
      <c r="Q366" s="7"/>
      <c r="R366" s="7"/>
      <c r="S366" s="7"/>
      <c r="T366" s="7"/>
      <c r="U366" s="7"/>
      <c r="V36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6" s="20" t="str">
        <f>IFERROR(Table142[[#This Row],[BASE PRICE PER ITEM2]]*Table142[[#This Row],[TOTAL BASE STOCK QUANTITY]],"")</f>
        <v/>
      </c>
      <c r="X366" s="20" t="str">
        <f>IFERROR(Table142[[#This Row],[LAST SALE PRICE PER ITEM]]*Table142[[#This Row],[TOTAL BASE STOCK QUANTITY]], "")</f>
        <v/>
      </c>
      <c r="Y366" s="6" t="str">
        <f>IF(O366="",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6" s="22" t="str">
        <f>IFERROR(Table142[[#This Row],[SALE PRICE PER ITEM]]*Table142[[#This Row],[TOTAL REMAINING STOCK QUANTITY]],"")</f>
        <v/>
      </c>
      <c r="AH366" s="27"/>
    </row>
    <row r="367" spans="2:34" ht="18.600000000000001" thickBot="1" x14ac:dyDescent="0.3">
      <c r="B367" s="34" t="s">
        <v>409</v>
      </c>
      <c r="C367" s="11"/>
      <c r="D367" s="87" t="str">
        <f>IF(Table142[[#This Row],[TOTAL BASE STOCK QUANTITY]] = "", "", IF(Table142[[#This Row],[TOTAL BASE STOCK QUANTITY]] &lt;1,"Out of Stock","Avaliable"))</f>
        <v/>
      </c>
      <c r="E367" s="24"/>
      <c r="F367" s="24"/>
      <c r="G367" s="11"/>
      <c r="H367" s="95"/>
      <c r="I367" s="102"/>
      <c r="J367" s="120"/>
      <c r="K36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7" s="72" t="str">
        <f>IFERROR(IF(NOT(ISBLANK(Table142[[#This Row],[BASE PRICE PER ITEM2]])), Table142[[#This Row],[BASE PRICE PER ITEM2]] + $M$2, ""), "")</f>
        <v/>
      </c>
      <c r="M367" s="115"/>
      <c r="N36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7" s="7"/>
      <c r="P367" s="7"/>
      <c r="Q367" s="7"/>
      <c r="R367" s="7"/>
      <c r="S367" s="7"/>
      <c r="T367" s="7"/>
      <c r="U367" s="7"/>
      <c r="V36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7" s="20" t="str">
        <f>IFERROR(Table142[[#This Row],[BASE PRICE PER ITEM2]]*Table142[[#This Row],[TOTAL BASE STOCK QUANTITY]],"")</f>
        <v/>
      </c>
      <c r="X367" s="20" t="str">
        <f>IFERROR(Table142[[#This Row],[LAST SALE PRICE PER ITEM]]*Table142[[#This Row],[TOTAL BASE STOCK QUANTITY]], "")</f>
        <v/>
      </c>
      <c r="Y367" s="6" t="str">
        <f>IF(O367="",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7" s="22" t="str">
        <f>IFERROR(Table142[[#This Row],[SALE PRICE PER ITEM]]*Table142[[#This Row],[TOTAL REMAINING STOCK QUANTITY]],"")</f>
        <v/>
      </c>
      <c r="AH367" s="27"/>
    </row>
    <row r="368" spans="2:34" ht="18.600000000000001" thickBot="1" x14ac:dyDescent="0.3">
      <c r="B368" s="34" t="s">
        <v>410</v>
      </c>
      <c r="C368" s="11"/>
      <c r="D368" s="87" t="str">
        <f>IF(Table142[[#This Row],[TOTAL BASE STOCK QUANTITY]] = "", "", IF(Table142[[#This Row],[TOTAL BASE STOCK QUANTITY]] &lt;1,"Out of Stock","Avaliable"))</f>
        <v/>
      </c>
      <c r="E368" s="24"/>
      <c r="F368" s="24"/>
      <c r="G368" s="11"/>
      <c r="H368" s="95"/>
      <c r="I368" s="102"/>
      <c r="J368" s="120"/>
      <c r="K36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8" s="72" t="str">
        <f>IFERROR(IF(NOT(ISBLANK(Table142[[#This Row],[BASE PRICE PER ITEM2]])), Table142[[#This Row],[BASE PRICE PER ITEM2]] + $M$2, ""), "")</f>
        <v/>
      </c>
      <c r="M368" s="115"/>
      <c r="N36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8" s="7"/>
      <c r="P368" s="7"/>
      <c r="Q368" s="7"/>
      <c r="R368" s="7"/>
      <c r="S368" s="7"/>
      <c r="T368" s="7"/>
      <c r="U368" s="7"/>
      <c r="V36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8" s="20" t="str">
        <f>IFERROR(Table142[[#This Row],[BASE PRICE PER ITEM2]]*Table142[[#This Row],[TOTAL BASE STOCK QUANTITY]],"")</f>
        <v/>
      </c>
      <c r="X368" s="20" t="str">
        <f>IFERROR(Table142[[#This Row],[LAST SALE PRICE PER ITEM]]*Table142[[#This Row],[TOTAL BASE STOCK QUANTITY]], "")</f>
        <v/>
      </c>
      <c r="Y368" s="6" t="str">
        <f>IF(O368="",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8" s="22" t="str">
        <f>IFERROR(Table142[[#This Row],[SALE PRICE PER ITEM]]*Table142[[#This Row],[TOTAL REMAINING STOCK QUANTITY]],"")</f>
        <v/>
      </c>
      <c r="AH368" s="27"/>
    </row>
    <row r="369" spans="2:34" ht="18.600000000000001" thickBot="1" x14ac:dyDescent="0.3">
      <c r="B369" s="34" t="s">
        <v>411</v>
      </c>
      <c r="C369" s="11"/>
      <c r="D369" s="87" t="str">
        <f>IF(Table142[[#This Row],[TOTAL BASE STOCK QUANTITY]] = "", "", IF(Table142[[#This Row],[TOTAL BASE STOCK QUANTITY]] &lt;1,"Out of Stock","Avaliable"))</f>
        <v/>
      </c>
      <c r="E369" s="24"/>
      <c r="F369" s="24"/>
      <c r="G369" s="11"/>
      <c r="H369" s="95"/>
      <c r="I369" s="102"/>
      <c r="J369" s="120"/>
      <c r="K36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69" s="72" t="str">
        <f>IFERROR(IF(NOT(ISBLANK(Table142[[#This Row],[BASE PRICE PER ITEM2]])), Table142[[#This Row],[BASE PRICE PER ITEM2]] + $M$2, ""), "")</f>
        <v/>
      </c>
      <c r="M369" s="115"/>
      <c r="N36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69" s="7"/>
      <c r="P369" s="7"/>
      <c r="Q369" s="7"/>
      <c r="R369" s="7"/>
      <c r="S369" s="7"/>
      <c r="T369" s="7"/>
      <c r="U369" s="7"/>
      <c r="V36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69" s="20" t="str">
        <f>IFERROR(Table142[[#This Row],[BASE PRICE PER ITEM2]]*Table142[[#This Row],[TOTAL BASE STOCK QUANTITY]],"")</f>
        <v/>
      </c>
      <c r="X369" s="20" t="str">
        <f>IFERROR(Table142[[#This Row],[LAST SALE PRICE PER ITEM]]*Table142[[#This Row],[TOTAL BASE STOCK QUANTITY]], "")</f>
        <v/>
      </c>
      <c r="Y369" s="6" t="str">
        <f>IF(O369="",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6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6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6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6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6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6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6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69" s="22" t="str">
        <f>IFERROR(Table142[[#This Row],[SALE PRICE PER ITEM]]*Table142[[#This Row],[TOTAL REMAINING STOCK QUANTITY]],"")</f>
        <v/>
      </c>
      <c r="AH369" s="27"/>
    </row>
    <row r="370" spans="2:34" ht="18.600000000000001" thickBot="1" x14ac:dyDescent="0.3">
      <c r="B370" s="34" t="s">
        <v>412</v>
      </c>
      <c r="C370" s="11"/>
      <c r="D370" s="87" t="str">
        <f>IF(Table142[[#This Row],[TOTAL BASE STOCK QUANTITY]] = "", "", IF(Table142[[#This Row],[TOTAL BASE STOCK QUANTITY]] &lt;1,"Out of Stock","Avaliable"))</f>
        <v/>
      </c>
      <c r="E370" s="24"/>
      <c r="F370" s="24"/>
      <c r="G370" s="11"/>
      <c r="H370" s="95"/>
      <c r="I370" s="102"/>
      <c r="J370" s="120"/>
      <c r="K37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0" s="72" t="str">
        <f>IFERROR(IF(NOT(ISBLANK(Table142[[#This Row],[BASE PRICE PER ITEM2]])), Table142[[#This Row],[BASE PRICE PER ITEM2]] + $M$2, ""), "")</f>
        <v/>
      </c>
      <c r="M370" s="115"/>
      <c r="N37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0" s="7"/>
      <c r="P370" s="7"/>
      <c r="Q370" s="7"/>
      <c r="R370" s="7"/>
      <c r="S370" s="7"/>
      <c r="T370" s="7"/>
      <c r="U370" s="7"/>
      <c r="V37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0" s="20" t="str">
        <f>IFERROR(Table142[[#This Row],[BASE PRICE PER ITEM2]]*Table142[[#This Row],[TOTAL BASE STOCK QUANTITY]],"")</f>
        <v/>
      </c>
      <c r="X370" s="20" t="str">
        <f>IFERROR(Table142[[#This Row],[LAST SALE PRICE PER ITEM]]*Table142[[#This Row],[TOTAL BASE STOCK QUANTITY]], "")</f>
        <v/>
      </c>
      <c r="Y370" s="6" t="str">
        <f>IF(O370="",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0" s="22" t="str">
        <f>IFERROR(Table142[[#This Row],[SALE PRICE PER ITEM]]*Table142[[#This Row],[TOTAL REMAINING STOCK QUANTITY]],"")</f>
        <v/>
      </c>
      <c r="AH370" s="27"/>
    </row>
    <row r="371" spans="2:34" ht="18.600000000000001" thickBot="1" x14ac:dyDescent="0.3">
      <c r="B371" s="34" t="s">
        <v>413</v>
      </c>
      <c r="C371" s="11"/>
      <c r="D371" s="87" t="str">
        <f>IF(Table142[[#This Row],[TOTAL BASE STOCK QUANTITY]] = "", "", IF(Table142[[#This Row],[TOTAL BASE STOCK QUANTITY]] &lt;1,"Out of Stock","Avaliable"))</f>
        <v/>
      </c>
      <c r="E371" s="24"/>
      <c r="F371" s="24"/>
      <c r="G371" s="11"/>
      <c r="H371" s="95"/>
      <c r="I371" s="102"/>
      <c r="J371" s="120"/>
      <c r="K37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1" s="72" t="str">
        <f>IFERROR(IF(NOT(ISBLANK(Table142[[#This Row],[BASE PRICE PER ITEM2]])), Table142[[#This Row],[BASE PRICE PER ITEM2]] + $M$2, ""), "")</f>
        <v/>
      </c>
      <c r="M371" s="115"/>
      <c r="N37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1" s="7"/>
      <c r="P371" s="7"/>
      <c r="Q371" s="7"/>
      <c r="R371" s="7"/>
      <c r="S371" s="7"/>
      <c r="T371" s="7"/>
      <c r="U371" s="7"/>
      <c r="V37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1" s="20" t="str">
        <f>IFERROR(Table142[[#This Row],[BASE PRICE PER ITEM2]]*Table142[[#This Row],[TOTAL BASE STOCK QUANTITY]],"")</f>
        <v/>
      </c>
      <c r="X371" s="20" t="str">
        <f>IFERROR(Table142[[#This Row],[LAST SALE PRICE PER ITEM]]*Table142[[#This Row],[TOTAL BASE STOCK QUANTITY]], "")</f>
        <v/>
      </c>
      <c r="Y371" s="6" t="str">
        <f>IF(O371="",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1" s="22" t="str">
        <f>IFERROR(Table142[[#This Row],[SALE PRICE PER ITEM]]*Table142[[#This Row],[TOTAL REMAINING STOCK QUANTITY]],"")</f>
        <v/>
      </c>
      <c r="AH371" s="27"/>
    </row>
    <row r="372" spans="2:34" ht="18.600000000000001" thickBot="1" x14ac:dyDescent="0.3">
      <c r="B372" s="34" t="s">
        <v>414</v>
      </c>
      <c r="C372" s="11"/>
      <c r="D372" s="87" t="str">
        <f>IF(Table142[[#This Row],[TOTAL BASE STOCK QUANTITY]] = "", "", IF(Table142[[#This Row],[TOTAL BASE STOCK QUANTITY]] &lt;1,"Out of Stock","Avaliable"))</f>
        <v/>
      </c>
      <c r="E372" s="24"/>
      <c r="F372" s="24"/>
      <c r="G372" s="11"/>
      <c r="H372" s="95"/>
      <c r="I372" s="102"/>
      <c r="J372" s="120"/>
      <c r="K37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2" s="72" t="str">
        <f>IFERROR(IF(NOT(ISBLANK(Table142[[#This Row],[BASE PRICE PER ITEM2]])), Table142[[#This Row],[BASE PRICE PER ITEM2]] + $M$2, ""), "")</f>
        <v/>
      </c>
      <c r="M372" s="115"/>
      <c r="N37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2" s="7"/>
      <c r="P372" s="7"/>
      <c r="Q372" s="7"/>
      <c r="R372" s="7"/>
      <c r="S372" s="7"/>
      <c r="T372" s="7"/>
      <c r="U372" s="7"/>
      <c r="V37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2" s="20" t="str">
        <f>IFERROR(Table142[[#This Row],[BASE PRICE PER ITEM2]]*Table142[[#This Row],[TOTAL BASE STOCK QUANTITY]],"")</f>
        <v/>
      </c>
      <c r="X372" s="20" t="str">
        <f>IFERROR(Table142[[#This Row],[LAST SALE PRICE PER ITEM]]*Table142[[#This Row],[TOTAL BASE STOCK QUANTITY]], "")</f>
        <v/>
      </c>
      <c r="Y372" s="6" t="str">
        <f>IF(O372="",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2" s="22" t="str">
        <f>IFERROR(Table142[[#This Row],[SALE PRICE PER ITEM]]*Table142[[#This Row],[TOTAL REMAINING STOCK QUANTITY]],"")</f>
        <v/>
      </c>
      <c r="AH372" s="27"/>
    </row>
    <row r="373" spans="2:34" ht="18.600000000000001" thickBot="1" x14ac:dyDescent="0.3">
      <c r="B373" s="34" t="s">
        <v>415</v>
      </c>
      <c r="C373" s="11"/>
      <c r="D373" s="87" t="str">
        <f>IF(Table142[[#This Row],[TOTAL BASE STOCK QUANTITY]] = "", "", IF(Table142[[#This Row],[TOTAL BASE STOCK QUANTITY]] &lt;1,"Out of Stock","Avaliable"))</f>
        <v/>
      </c>
      <c r="E373" s="24"/>
      <c r="F373" s="24"/>
      <c r="G373" s="11"/>
      <c r="H373" s="95"/>
      <c r="I373" s="102"/>
      <c r="J373" s="120"/>
      <c r="K37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3" s="72" t="str">
        <f>IFERROR(IF(NOT(ISBLANK(Table142[[#This Row],[BASE PRICE PER ITEM2]])), Table142[[#This Row],[BASE PRICE PER ITEM2]] + $M$2, ""), "")</f>
        <v/>
      </c>
      <c r="M373" s="115"/>
      <c r="N37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3" s="7"/>
      <c r="P373" s="7"/>
      <c r="Q373" s="7"/>
      <c r="R373" s="7"/>
      <c r="S373" s="7"/>
      <c r="T373" s="7"/>
      <c r="U373" s="7"/>
      <c r="V37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3" s="20" t="str">
        <f>IFERROR(Table142[[#This Row],[BASE PRICE PER ITEM2]]*Table142[[#This Row],[TOTAL BASE STOCK QUANTITY]],"")</f>
        <v/>
      </c>
      <c r="X373" s="20" t="str">
        <f>IFERROR(Table142[[#This Row],[LAST SALE PRICE PER ITEM]]*Table142[[#This Row],[TOTAL BASE STOCK QUANTITY]], "")</f>
        <v/>
      </c>
      <c r="Y373" s="6" t="str">
        <f>IF(O373="",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3" s="22" t="str">
        <f>IFERROR(Table142[[#This Row],[SALE PRICE PER ITEM]]*Table142[[#This Row],[TOTAL REMAINING STOCK QUANTITY]],"")</f>
        <v/>
      </c>
      <c r="AH373" s="27"/>
    </row>
    <row r="374" spans="2:34" ht="18.600000000000001" thickBot="1" x14ac:dyDescent="0.3">
      <c r="B374" s="34" t="s">
        <v>416</v>
      </c>
      <c r="C374" s="11"/>
      <c r="D374" s="87" t="str">
        <f>IF(Table142[[#This Row],[TOTAL BASE STOCK QUANTITY]] = "", "", IF(Table142[[#This Row],[TOTAL BASE STOCK QUANTITY]] &lt;1,"Out of Stock","Avaliable"))</f>
        <v/>
      </c>
      <c r="E374" s="24"/>
      <c r="F374" s="24"/>
      <c r="G374" s="11"/>
      <c r="H374" s="95"/>
      <c r="I374" s="102"/>
      <c r="J374" s="120"/>
      <c r="K37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4" s="72" t="str">
        <f>IFERROR(IF(NOT(ISBLANK(Table142[[#This Row],[BASE PRICE PER ITEM2]])), Table142[[#This Row],[BASE PRICE PER ITEM2]] + $M$2, ""), "")</f>
        <v/>
      </c>
      <c r="M374" s="115"/>
      <c r="N37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4" s="7"/>
      <c r="P374" s="7"/>
      <c r="Q374" s="7"/>
      <c r="R374" s="7"/>
      <c r="S374" s="7"/>
      <c r="T374" s="7"/>
      <c r="U374" s="7"/>
      <c r="V37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4" s="20" t="str">
        <f>IFERROR(Table142[[#This Row],[BASE PRICE PER ITEM2]]*Table142[[#This Row],[TOTAL BASE STOCK QUANTITY]],"")</f>
        <v/>
      </c>
      <c r="X374" s="20" t="str">
        <f>IFERROR(Table142[[#This Row],[LAST SALE PRICE PER ITEM]]*Table142[[#This Row],[TOTAL BASE STOCK QUANTITY]], "")</f>
        <v/>
      </c>
      <c r="Y374" s="6" t="str">
        <f>IF(O374="",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4" s="22" t="str">
        <f>IFERROR(Table142[[#This Row],[SALE PRICE PER ITEM]]*Table142[[#This Row],[TOTAL REMAINING STOCK QUANTITY]],"")</f>
        <v/>
      </c>
      <c r="AH374" s="27"/>
    </row>
    <row r="375" spans="2:34" ht="18.600000000000001" thickBot="1" x14ac:dyDescent="0.3">
      <c r="B375" s="34" t="s">
        <v>417</v>
      </c>
      <c r="C375" s="11"/>
      <c r="D375" s="87" t="str">
        <f>IF(Table142[[#This Row],[TOTAL BASE STOCK QUANTITY]] = "", "", IF(Table142[[#This Row],[TOTAL BASE STOCK QUANTITY]] &lt;1,"Out of Stock","Avaliable"))</f>
        <v/>
      </c>
      <c r="E375" s="24"/>
      <c r="F375" s="24"/>
      <c r="G375" s="11"/>
      <c r="H375" s="95"/>
      <c r="I375" s="102"/>
      <c r="J375" s="120"/>
      <c r="K37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5" s="72" t="str">
        <f>IFERROR(IF(NOT(ISBLANK(Table142[[#This Row],[BASE PRICE PER ITEM2]])), Table142[[#This Row],[BASE PRICE PER ITEM2]] + $M$2, ""), "")</f>
        <v/>
      </c>
      <c r="M375" s="115"/>
      <c r="N37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5" s="7"/>
      <c r="P375" s="7"/>
      <c r="Q375" s="7"/>
      <c r="R375" s="7"/>
      <c r="S375" s="7"/>
      <c r="T375" s="7"/>
      <c r="U375" s="7"/>
      <c r="V37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5" s="20" t="str">
        <f>IFERROR(Table142[[#This Row],[BASE PRICE PER ITEM2]]*Table142[[#This Row],[TOTAL BASE STOCK QUANTITY]],"")</f>
        <v/>
      </c>
      <c r="X375" s="20" t="str">
        <f>IFERROR(Table142[[#This Row],[LAST SALE PRICE PER ITEM]]*Table142[[#This Row],[TOTAL BASE STOCK QUANTITY]], "")</f>
        <v/>
      </c>
      <c r="Y375" s="6" t="str">
        <f>IF(O375="",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5" s="22" t="str">
        <f>IFERROR(Table142[[#This Row],[SALE PRICE PER ITEM]]*Table142[[#This Row],[TOTAL REMAINING STOCK QUANTITY]],"")</f>
        <v/>
      </c>
      <c r="AH375" s="27"/>
    </row>
    <row r="376" spans="2:34" ht="18.600000000000001" thickBot="1" x14ac:dyDescent="0.3">
      <c r="B376" s="34" t="s">
        <v>418</v>
      </c>
      <c r="C376" s="11"/>
      <c r="D376" s="87" t="str">
        <f>IF(Table142[[#This Row],[TOTAL BASE STOCK QUANTITY]] = "", "", IF(Table142[[#This Row],[TOTAL BASE STOCK QUANTITY]] &lt;1,"Out of Stock","Avaliable"))</f>
        <v/>
      </c>
      <c r="E376" s="24"/>
      <c r="F376" s="24"/>
      <c r="G376" s="11"/>
      <c r="H376" s="95"/>
      <c r="I376" s="102"/>
      <c r="J376" s="120"/>
      <c r="K37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6" s="72" t="str">
        <f>IFERROR(IF(NOT(ISBLANK(Table142[[#This Row],[BASE PRICE PER ITEM2]])), Table142[[#This Row],[BASE PRICE PER ITEM2]] + $M$2, ""), "")</f>
        <v/>
      </c>
      <c r="M376" s="115"/>
      <c r="N37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6" s="7"/>
      <c r="P376" s="7"/>
      <c r="Q376" s="7"/>
      <c r="R376" s="7"/>
      <c r="S376" s="7"/>
      <c r="T376" s="7"/>
      <c r="U376" s="7"/>
      <c r="V37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6" s="20" t="str">
        <f>IFERROR(Table142[[#This Row],[BASE PRICE PER ITEM2]]*Table142[[#This Row],[TOTAL BASE STOCK QUANTITY]],"")</f>
        <v/>
      </c>
      <c r="X376" s="20" t="str">
        <f>IFERROR(Table142[[#This Row],[LAST SALE PRICE PER ITEM]]*Table142[[#This Row],[TOTAL BASE STOCK QUANTITY]], "")</f>
        <v/>
      </c>
      <c r="Y376" s="6" t="str">
        <f>IF(O376="",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6" s="22" t="str">
        <f>IFERROR(Table142[[#This Row],[SALE PRICE PER ITEM]]*Table142[[#This Row],[TOTAL REMAINING STOCK QUANTITY]],"")</f>
        <v/>
      </c>
      <c r="AH376" s="27"/>
    </row>
    <row r="377" spans="2:34" ht="18.600000000000001" thickBot="1" x14ac:dyDescent="0.3">
      <c r="B377" s="34" t="s">
        <v>419</v>
      </c>
      <c r="C377" s="11"/>
      <c r="D377" s="87" t="str">
        <f>IF(Table142[[#This Row],[TOTAL BASE STOCK QUANTITY]] = "", "", IF(Table142[[#This Row],[TOTAL BASE STOCK QUANTITY]] &lt;1,"Out of Stock","Avaliable"))</f>
        <v/>
      </c>
      <c r="E377" s="24"/>
      <c r="F377" s="24"/>
      <c r="G377" s="11"/>
      <c r="H377" s="95"/>
      <c r="I377" s="102"/>
      <c r="J377" s="120"/>
      <c r="K37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7" s="72" t="str">
        <f>IFERROR(IF(NOT(ISBLANK(Table142[[#This Row],[BASE PRICE PER ITEM2]])), Table142[[#This Row],[BASE PRICE PER ITEM2]] + $M$2, ""), "")</f>
        <v/>
      </c>
      <c r="M377" s="115"/>
      <c r="N37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7" s="7"/>
      <c r="P377" s="7"/>
      <c r="Q377" s="7"/>
      <c r="R377" s="7"/>
      <c r="S377" s="7"/>
      <c r="T377" s="7"/>
      <c r="U377" s="7"/>
      <c r="V37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7" s="20" t="str">
        <f>IFERROR(Table142[[#This Row],[BASE PRICE PER ITEM2]]*Table142[[#This Row],[TOTAL BASE STOCK QUANTITY]],"")</f>
        <v/>
      </c>
      <c r="X377" s="20" t="str">
        <f>IFERROR(Table142[[#This Row],[LAST SALE PRICE PER ITEM]]*Table142[[#This Row],[TOTAL BASE STOCK QUANTITY]], "")</f>
        <v/>
      </c>
      <c r="Y377" s="6" t="str">
        <f>IF(O377="",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7" s="22" t="str">
        <f>IFERROR(Table142[[#This Row],[SALE PRICE PER ITEM]]*Table142[[#This Row],[TOTAL REMAINING STOCK QUANTITY]],"")</f>
        <v/>
      </c>
      <c r="AH377" s="27"/>
    </row>
    <row r="378" spans="2:34" ht="18.600000000000001" thickBot="1" x14ac:dyDescent="0.3">
      <c r="B378" s="34" t="s">
        <v>420</v>
      </c>
      <c r="C378" s="11"/>
      <c r="D378" s="87" t="str">
        <f>IF(Table142[[#This Row],[TOTAL BASE STOCK QUANTITY]] = "", "", IF(Table142[[#This Row],[TOTAL BASE STOCK QUANTITY]] &lt;1,"Out of Stock","Avaliable"))</f>
        <v/>
      </c>
      <c r="E378" s="24"/>
      <c r="F378" s="24"/>
      <c r="G378" s="11"/>
      <c r="H378" s="95"/>
      <c r="I378" s="102"/>
      <c r="J378" s="120"/>
      <c r="K37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8" s="72" t="str">
        <f>IFERROR(IF(NOT(ISBLANK(Table142[[#This Row],[BASE PRICE PER ITEM2]])), Table142[[#This Row],[BASE PRICE PER ITEM2]] + $M$2, ""), "")</f>
        <v/>
      </c>
      <c r="M378" s="115"/>
      <c r="N37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8" s="7"/>
      <c r="P378" s="7"/>
      <c r="Q378" s="7"/>
      <c r="R378" s="7"/>
      <c r="S378" s="7"/>
      <c r="T378" s="7"/>
      <c r="U378" s="7"/>
      <c r="V37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8" s="20" t="str">
        <f>IFERROR(Table142[[#This Row],[BASE PRICE PER ITEM2]]*Table142[[#This Row],[TOTAL BASE STOCK QUANTITY]],"")</f>
        <v/>
      </c>
      <c r="X378" s="20" t="str">
        <f>IFERROR(Table142[[#This Row],[LAST SALE PRICE PER ITEM]]*Table142[[#This Row],[TOTAL BASE STOCK QUANTITY]], "")</f>
        <v/>
      </c>
      <c r="Y378" s="6" t="str">
        <f>IF(O378="",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8" s="22" t="str">
        <f>IFERROR(Table142[[#This Row],[SALE PRICE PER ITEM]]*Table142[[#This Row],[TOTAL REMAINING STOCK QUANTITY]],"")</f>
        <v/>
      </c>
      <c r="AH378" s="27"/>
    </row>
    <row r="379" spans="2:34" ht="18.600000000000001" thickBot="1" x14ac:dyDescent="0.3">
      <c r="B379" s="34" t="s">
        <v>421</v>
      </c>
      <c r="C379" s="11"/>
      <c r="D379" s="87" t="str">
        <f>IF(Table142[[#This Row],[TOTAL BASE STOCK QUANTITY]] = "", "", IF(Table142[[#This Row],[TOTAL BASE STOCK QUANTITY]] &lt;1,"Out of Stock","Avaliable"))</f>
        <v/>
      </c>
      <c r="E379" s="24"/>
      <c r="F379" s="24"/>
      <c r="G379" s="11"/>
      <c r="H379" s="95"/>
      <c r="I379" s="102"/>
      <c r="J379" s="120"/>
      <c r="K37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79" s="72" t="str">
        <f>IFERROR(IF(NOT(ISBLANK(Table142[[#This Row],[BASE PRICE PER ITEM2]])), Table142[[#This Row],[BASE PRICE PER ITEM2]] + $M$2, ""), "")</f>
        <v/>
      </c>
      <c r="M379" s="115"/>
      <c r="N37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79" s="7"/>
      <c r="P379" s="7"/>
      <c r="Q379" s="7"/>
      <c r="R379" s="7"/>
      <c r="S379" s="7"/>
      <c r="T379" s="7"/>
      <c r="U379" s="7"/>
      <c r="V37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79" s="20" t="str">
        <f>IFERROR(Table142[[#This Row],[BASE PRICE PER ITEM2]]*Table142[[#This Row],[TOTAL BASE STOCK QUANTITY]],"")</f>
        <v/>
      </c>
      <c r="X379" s="20" t="str">
        <f>IFERROR(Table142[[#This Row],[LAST SALE PRICE PER ITEM]]*Table142[[#This Row],[TOTAL BASE STOCK QUANTITY]], "")</f>
        <v/>
      </c>
      <c r="Y379" s="6" t="str">
        <f>IF(O379="",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7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7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7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7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7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7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7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79" s="22" t="str">
        <f>IFERROR(Table142[[#This Row],[SALE PRICE PER ITEM]]*Table142[[#This Row],[TOTAL REMAINING STOCK QUANTITY]],"")</f>
        <v/>
      </c>
      <c r="AH379" s="27"/>
    </row>
    <row r="380" spans="2:34" ht="18.600000000000001" thickBot="1" x14ac:dyDescent="0.3">
      <c r="B380" s="34" t="s">
        <v>422</v>
      </c>
      <c r="C380" s="11"/>
      <c r="D380" s="87" t="str">
        <f>IF(Table142[[#This Row],[TOTAL BASE STOCK QUANTITY]] = "", "", IF(Table142[[#This Row],[TOTAL BASE STOCK QUANTITY]] &lt;1,"Out of Stock","Avaliable"))</f>
        <v/>
      </c>
      <c r="E380" s="24"/>
      <c r="F380" s="24"/>
      <c r="G380" s="11"/>
      <c r="H380" s="95"/>
      <c r="I380" s="102"/>
      <c r="J380" s="120"/>
      <c r="K38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0" s="72" t="str">
        <f>IFERROR(IF(NOT(ISBLANK(Table142[[#This Row],[BASE PRICE PER ITEM2]])), Table142[[#This Row],[BASE PRICE PER ITEM2]] + $M$2, ""), "")</f>
        <v/>
      </c>
      <c r="M380" s="115"/>
      <c r="N38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0" s="7"/>
      <c r="P380" s="7"/>
      <c r="Q380" s="7"/>
      <c r="R380" s="7"/>
      <c r="S380" s="7"/>
      <c r="T380" s="7"/>
      <c r="U380" s="7"/>
      <c r="V38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0" s="20" t="str">
        <f>IFERROR(Table142[[#This Row],[BASE PRICE PER ITEM2]]*Table142[[#This Row],[TOTAL BASE STOCK QUANTITY]],"")</f>
        <v/>
      </c>
      <c r="X380" s="20" t="str">
        <f>IFERROR(Table142[[#This Row],[LAST SALE PRICE PER ITEM]]*Table142[[#This Row],[TOTAL BASE STOCK QUANTITY]], "")</f>
        <v/>
      </c>
      <c r="Y380" s="6" t="str">
        <f>IF(O380="",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0" s="22" t="str">
        <f>IFERROR(Table142[[#This Row],[SALE PRICE PER ITEM]]*Table142[[#This Row],[TOTAL REMAINING STOCK QUANTITY]],"")</f>
        <v/>
      </c>
      <c r="AH380" s="27"/>
    </row>
    <row r="381" spans="2:34" ht="18.600000000000001" thickBot="1" x14ac:dyDescent="0.3">
      <c r="B381" s="34" t="s">
        <v>423</v>
      </c>
      <c r="C381" s="11"/>
      <c r="D381" s="87" t="str">
        <f>IF(Table142[[#This Row],[TOTAL BASE STOCK QUANTITY]] = "", "", IF(Table142[[#This Row],[TOTAL BASE STOCK QUANTITY]] &lt;1,"Out of Stock","Avaliable"))</f>
        <v/>
      </c>
      <c r="E381" s="24"/>
      <c r="F381" s="24"/>
      <c r="G381" s="11"/>
      <c r="H381" s="95"/>
      <c r="I381" s="102"/>
      <c r="J381" s="120"/>
      <c r="K38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1" s="72" t="str">
        <f>IFERROR(IF(NOT(ISBLANK(Table142[[#This Row],[BASE PRICE PER ITEM2]])), Table142[[#This Row],[BASE PRICE PER ITEM2]] + $M$2, ""), "")</f>
        <v/>
      </c>
      <c r="M381" s="115"/>
      <c r="N38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1" s="7"/>
      <c r="P381" s="7"/>
      <c r="Q381" s="7"/>
      <c r="R381" s="7"/>
      <c r="S381" s="7"/>
      <c r="T381" s="7"/>
      <c r="U381" s="7"/>
      <c r="V38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1" s="20" t="str">
        <f>IFERROR(Table142[[#This Row],[BASE PRICE PER ITEM2]]*Table142[[#This Row],[TOTAL BASE STOCK QUANTITY]],"")</f>
        <v/>
      </c>
      <c r="X381" s="20" t="str">
        <f>IFERROR(Table142[[#This Row],[LAST SALE PRICE PER ITEM]]*Table142[[#This Row],[TOTAL BASE STOCK QUANTITY]], "")</f>
        <v/>
      </c>
      <c r="Y381" s="6" t="str">
        <f>IF(O381="",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1" s="22" t="str">
        <f>IFERROR(Table142[[#This Row],[SALE PRICE PER ITEM]]*Table142[[#This Row],[TOTAL REMAINING STOCK QUANTITY]],"")</f>
        <v/>
      </c>
      <c r="AH381" s="27"/>
    </row>
    <row r="382" spans="2:34" ht="18.600000000000001" thickBot="1" x14ac:dyDescent="0.3">
      <c r="B382" s="34" t="s">
        <v>424</v>
      </c>
      <c r="C382" s="11"/>
      <c r="D382" s="87" t="str">
        <f>IF(Table142[[#This Row],[TOTAL BASE STOCK QUANTITY]] = "", "", IF(Table142[[#This Row],[TOTAL BASE STOCK QUANTITY]] &lt;1,"Out of Stock","Avaliable"))</f>
        <v/>
      </c>
      <c r="E382" s="24"/>
      <c r="F382" s="24"/>
      <c r="G382" s="11"/>
      <c r="H382" s="95"/>
      <c r="I382" s="102"/>
      <c r="J382" s="120"/>
      <c r="K38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2" s="72" t="str">
        <f>IFERROR(IF(NOT(ISBLANK(Table142[[#This Row],[BASE PRICE PER ITEM2]])), Table142[[#This Row],[BASE PRICE PER ITEM2]] + $M$2, ""), "")</f>
        <v/>
      </c>
      <c r="M382" s="115"/>
      <c r="N38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2" s="7"/>
      <c r="P382" s="7"/>
      <c r="Q382" s="7"/>
      <c r="R382" s="7"/>
      <c r="S382" s="7"/>
      <c r="T382" s="7"/>
      <c r="U382" s="7"/>
      <c r="V38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2" s="20" t="str">
        <f>IFERROR(Table142[[#This Row],[BASE PRICE PER ITEM2]]*Table142[[#This Row],[TOTAL BASE STOCK QUANTITY]],"")</f>
        <v/>
      </c>
      <c r="X382" s="20" t="str">
        <f>IFERROR(Table142[[#This Row],[LAST SALE PRICE PER ITEM]]*Table142[[#This Row],[TOTAL BASE STOCK QUANTITY]], "")</f>
        <v/>
      </c>
      <c r="Y382" s="6" t="str">
        <f>IF(O382="",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2" s="22" t="str">
        <f>IFERROR(Table142[[#This Row],[SALE PRICE PER ITEM]]*Table142[[#This Row],[TOTAL REMAINING STOCK QUANTITY]],"")</f>
        <v/>
      </c>
      <c r="AH382" s="27"/>
    </row>
    <row r="383" spans="2:34" ht="18.600000000000001" thickBot="1" x14ac:dyDescent="0.3">
      <c r="B383" s="34" t="s">
        <v>425</v>
      </c>
      <c r="C383" s="11"/>
      <c r="D383" s="87" t="str">
        <f>IF(Table142[[#This Row],[TOTAL BASE STOCK QUANTITY]] = "", "", IF(Table142[[#This Row],[TOTAL BASE STOCK QUANTITY]] &lt;1,"Out of Stock","Avaliable"))</f>
        <v/>
      </c>
      <c r="E383" s="24"/>
      <c r="F383" s="24"/>
      <c r="G383" s="11"/>
      <c r="H383" s="95"/>
      <c r="I383" s="102"/>
      <c r="J383" s="120"/>
      <c r="K38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3" s="72" t="str">
        <f>IFERROR(IF(NOT(ISBLANK(Table142[[#This Row],[BASE PRICE PER ITEM2]])), Table142[[#This Row],[BASE PRICE PER ITEM2]] + $M$2, ""), "")</f>
        <v/>
      </c>
      <c r="M383" s="115"/>
      <c r="N38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3" s="7"/>
      <c r="P383" s="7"/>
      <c r="Q383" s="7"/>
      <c r="R383" s="7"/>
      <c r="S383" s="7"/>
      <c r="T383" s="7"/>
      <c r="U383" s="7"/>
      <c r="V38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3" s="20" t="str">
        <f>IFERROR(Table142[[#This Row],[BASE PRICE PER ITEM2]]*Table142[[#This Row],[TOTAL BASE STOCK QUANTITY]],"")</f>
        <v/>
      </c>
      <c r="X383" s="20" t="str">
        <f>IFERROR(Table142[[#This Row],[LAST SALE PRICE PER ITEM]]*Table142[[#This Row],[TOTAL BASE STOCK QUANTITY]], "")</f>
        <v/>
      </c>
      <c r="Y383" s="6" t="str">
        <f>IF(O383="",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3" s="22" t="str">
        <f>IFERROR(Table142[[#This Row],[SALE PRICE PER ITEM]]*Table142[[#This Row],[TOTAL REMAINING STOCK QUANTITY]],"")</f>
        <v/>
      </c>
      <c r="AH383" s="27"/>
    </row>
    <row r="384" spans="2:34" ht="18.600000000000001" thickBot="1" x14ac:dyDescent="0.3">
      <c r="B384" s="34" t="s">
        <v>426</v>
      </c>
      <c r="C384" s="11"/>
      <c r="D384" s="87" t="str">
        <f>IF(Table142[[#This Row],[TOTAL BASE STOCK QUANTITY]] = "", "", IF(Table142[[#This Row],[TOTAL BASE STOCK QUANTITY]] &lt;1,"Out of Stock","Avaliable"))</f>
        <v/>
      </c>
      <c r="E384" s="24"/>
      <c r="F384" s="24"/>
      <c r="G384" s="11"/>
      <c r="H384" s="95"/>
      <c r="I384" s="102"/>
      <c r="J384" s="120"/>
      <c r="K38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4" s="72" t="str">
        <f>IFERROR(IF(NOT(ISBLANK(Table142[[#This Row],[BASE PRICE PER ITEM2]])), Table142[[#This Row],[BASE PRICE PER ITEM2]] + $M$2, ""), "")</f>
        <v/>
      </c>
      <c r="M384" s="115"/>
      <c r="N38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4" s="7"/>
      <c r="P384" s="7"/>
      <c r="Q384" s="7"/>
      <c r="R384" s="7"/>
      <c r="S384" s="7"/>
      <c r="T384" s="7"/>
      <c r="U384" s="7"/>
      <c r="V38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4" s="20" t="str">
        <f>IFERROR(Table142[[#This Row],[BASE PRICE PER ITEM2]]*Table142[[#This Row],[TOTAL BASE STOCK QUANTITY]],"")</f>
        <v/>
      </c>
      <c r="X384" s="20" t="str">
        <f>IFERROR(Table142[[#This Row],[LAST SALE PRICE PER ITEM]]*Table142[[#This Row],[TOTAL BASE STOCK QUANTITY]], "")</f>
        <v/>
      </c>
      <c r="Y384" s="6" t="str">
        <f>IF(O384="",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4" s="22" t="str">
        <f>IFERROR(Table142[[#This Row],[SALE PRICE PER ITEM]]*Table142[[#This Row],[TOTAL REMAINING STOCK QUANTITY]],"")</f>
        <v/>
      </c>
      <c r="AH384" s="27"/>
    </row>
    <row r="385" spans="2:34" ht="18.600000000000001" thickBot="1" x14ac:dyDescent="0.3">
      <c r="B385" s="34" t="s">
        <v>427</v>
      </c>
      <c r="C385" s="11"/>
      <c r="D385" s="87" t="str">
        <f>IF(Table142[[#This Row],[TOTAL BASE STOCK QUANTITY]] = "", "", IF(Table142[[#This Row],[TOTAL BASE STOCK QUANTITY]] &lt;1,"Out of Stock","Avaliable"))</f>
        <v/>
      </c>
      <c r="E385" s="24"/>
      <c r="F385" s="24"/>
      <c r="G385" s="11"/>
      <c r="H385" s="95"/>
      <c r="I385" s="102"/>
      <c r="J385" s="120"/>
      <c r="K38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5" s="72" t="str">
        <f>IFERROR(IF(NOT(ISBLANK(Table142[[#This Row],[BASE PRICE PER ITEM2]])), Table142[[#This Row],[BASE PRICE PER ITEM2]] + $M$2, ""), "")</f>
        <v/>
      </c>
      <c r="M385" s="115"/>
      <c r="N38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5" s="7"/>
      <c r="P385" s="7"/>
      <c r="Q385" s="7"/>
      <c r="R385" s="7"/>
      <c r="S385" s="7"/>
      <c r="T385" s="7"/>
      <c r="U385" s="7"/>
      <c r="V38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5" s="20" t="str">
        <f>IFERROR(Table142[[#This Row],[BASE PRICE PER ITEM2]]*Table142[[#This Row],[TOTAL BASE STOCK QUANTITY]],"")</f>
        <v/>
      </c>
      <c r="X385" s="20" t="str">
        <f>IFERROR(Table142[[#This Row],[LAST SALE PRICE PER ITEM]]*Table142[[#This Row],[TOTAL BASE STOCK QUANTITY]], "")</f>
        <v/>
      </c>
      <c r="Y385" s="6" t="str">
        <f>IF(O385="",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5" s="22" t="str">
        <f>IFERROR(Table142[[#This Row],[SALE PRICE PER ITEM]]*Table142[[#This Row],[TOTAL REMAINING STOCK QUANTITY]],"")</f>
        <v/>
      </c>
      <c r="AH385" s="27"/>
    </row>
    <row r="386" spans="2:34" ht="18.600000000000001" thickBot="1" x14ac:dyDescent="0.3">
      <c r="B386" s="34" t="s">
        <v>428</v>
      </c>
      <c r="C386" s="11"/>
      <c r="D386" s="87" t="str">
        <f>IF(Table142[[#This Row],[TOTAL BASE STOCK QUANTITY]] = "", "", IF(Table142[[#This Row],[TOTAL BASE STOCK QUANTITY]] &lt;1,"Out of Stock","Avaliable"))</f>
        <v/>
      </c>
      <c r="E386" s="24"/>
      <c r="F386" s="24"/>
      <c r="G386" s="11"/>
      <c r="H386" s="95"/>
      <c r="I386" s="102"/>
      <c r="J386" s="120"/>
      <c r="K38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6" s="72" t="str">
        <f>IFERROR(IF(NOT(ISBLANK(Table142[[#This Row],[BASE PRICE PER ITEM2]])), Table142[[#This Row],[BASE PRICE PER ITEM2]] + $M$2, ""), "")</f>
        <v/>
      </c>
      <c r="M386" s="115"/>
      <c r="N38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6" s="7"/>
      <c r="P386" s="7"/>
      <c r="Q386" s="7"/>
      <c r="R386" s="7"/>
      <c r="S386" s="7"/>
      <c r="T386" s="7"/>
      <c r="U386" s="7"/>
      <c r="V38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6" s="20" t="str">
        <f>IFERROR(Table142[[#This Row],[BASE PRICE PER ITEM2]]*Table142[[#This Row],[TOTAL BASE STOCK QUANTITY]],"")</f>
        <v/>
      </c>
      <c r="X386" s="20" t="str">
        <f>IFERROR(Table142[[#This Row],[LAST SALE PRICE PER ITEM]]*Table142[[#This Row],[TOTAL BASE STOCK QUANTITY]], "")</f>
        <v/>
      </c>
      <c r="Y386" s="6" t="str">
        <f>IF(O386="",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6" s="22" t="str">
        <f>IFERROR(Table142[[#This Row],[SALE PRICE PER ITEM]]*Table142[[#This Row],[TOTAL REMAINING STOCK QUANTITY]],"")</f>
        <v/>
      </c>
      <c r="AH386" s="27"/>
    </row>
    <row r="387" spans="2:34" ht="18.600000000000001" thickBot="1" x14ac:dyDescent="0.3">
      <c r="B387" s="34" t="s">
        <v>429</v>
      </c>
      <c r="C387" s="11"/>
      <c r="D387" s="87" t="str">
        <f>IF(Table142[[#This Row],[TOTAL BASE STOCK QUANTITY]] = "", "", IF(Table142[[#This Row],[TOTAL BASE STOCK QUANTITY]] &lt;1,"Out of Stock","Avaliable"))</f>
        <v/>
      </c>
      <c r="E387" s="24"/>
      <c r="F387" s="24"/>
      <c r="G387" s="11"/>
      <c r="H387" s="95"/>
      <c r="I387" s="102"/>
      <c r="J387" s="120"/>
      <c r="K38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7" s="72" t="str">
        <f>IFERROR(IF(NOT(ISBLANK(Table142[[#This Row],[BASE PRICE PER ITEM2]])), Table142[[#This Row],[BASE PRICE PER ITEM2]] + $M$2, ""), "")</f>
        <v/>
      </c>
      <c r="M387" s="115"/>
      <c r="N38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7" s="7"/>
      <c r="P387" s="7"/>
      <c r="Q387" s="7"/>
      <c r="R387" s="7"/>
      <c r="S387" s="7"/>
      <c r="T387" s="7"/>
      <c r="U387" s="7"/>
      <c r="V38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7" s="20" t="str">
        <f>IFERROR(Table142[[#This Row],[BASE PRICE PER ITEM2]]*Table142[[#This Row],[TOTAL BASE STOCK QUANTITY]],"")</f>
        <v/>
      </c>
      <c r="X387" s="20" t="str">
        <f>IFERROR(Table142[[#This Row],[LAST SALE PRICE PER ITEM]]*Table142[[#This Row],[TOTAL BASE STOCK QUANTITY]], "")</f>
        <v/>
      </c>
      <c r="Y387" s="6" t="str">
        <f>IF(O387="",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7" s="22" t="str">
        <f>IFERROR(Table142[[#This Row],[SALE PRICE PER ITEM]]*Table142[[#This Row],[TOTAL REMAINING STOCK QUANTITY]],"")</f>
        <v/>
      </c>
      <c r="AH387" s="27"/>
    </row>
    <row r="388" spans="2:34" ht="18.600000000000001" thickBot="1" x14ac:dyDescent="0.3">
      <c r="B388" s="34" t="s">
        <v>430</v>
      </c>
      <c r="C388" s="11"/>
      <c r="D388" s="87" t="str">
        <f>IF(Table142[[#This Row],[TOTAL BASE STOCK QUANTITY]] = "", "", IF(Table142[[#This Row],[TOTAL BASE STOCK QUANTITY]] &lt;1,"Out of Stock","Avaliable"))</f>
        <v/>
      </c>
      <c r="E388" s="24"/>
      <c r="F388" s="24"/>
      <c r="G388" s="11"/>
      <c r="H388" s="95"/>
      <c r="I388" s="102"/>
      <c r="J388" s="120"/>
      <c r="K38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8" s="72" t="str">
        <f>IFERROR(IF(NOT(ISBLANK(Table142[[#This Row],[BASE PRICE PER ITEM2]])), Table142[[#This Row],[BASE PRICE PER ITEM2]] + $M$2, ""), "")</f>
        <v/>
      </c>
      <c r="M388" s="115"/>
      <c r="N38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8" s="7"/>
      <c r="P388" s="7"/>
      <c r="Q388" s="7"/>
      <c r="R388" s="7"/>
      <c r="S388" s="7"/>
      <c r="T388" s="7"/>
      <c r="U388" s="7"/>
      <c r="V38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8" s="20" t="str">
        <f>IFERROR(Table142[[#This Row],[BASE PRICE PER ITEM2]]*Table142[[#This Row],[TOTAL BASE STOCK QUANTITY]],"")</f>
        <v/>
      </c>
      <c r="X388" s="20" t="str">
        <f>IFERROR(Table142[[#This Row],[LAST SALE PRICE PER ITEM]]*Table142[[#This Row],[TOTAL BASE STOCK QUANTITY]], "")</f>
        <v/>
      </c>
      <c r="Y388" s="6" t="str">
        <f>IF(O388="",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8" s="22" t="str">
        <f>IFERROR(Table142[[#This Row],[SALE PRICE PER ITEM]]*Table142[[#This Row],[TOTAL REMAINING STOCK QUANTITY]],"")</f>
        <v/>
      </c>
      <c r="AH388" s="27"/>
    </row>
    <row r="389" spans="2:34" ht="18.600000000000001" thickBot="1" x14ac:dyDescent="0.3">
      <c r="B389" s="34" t="s">
        <v>431</v>
      </c>
      <c r="C389" s="11"/>
      <c r="D389" s="87" t="str">
        <f>IF(Table142[[#This Row],[TOTAL BASE STOCK QUANTITY]] = "", "", IF(Table142[[#This Row],[TOTAL BASE STOCK QUANTITY]] &lt;1,"Out of Stock","Avaliable"))</f>
        <v/>
      </c>
      <c r="E389" s="24"/>
      <c r="F389" s="24"/>
      <c r="G389" s="11"/>
      <c r="H389" s="95"/>
      <c r="I389" s="102"/>
      <c r="J389" s="120"/>
      <c r="K38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89" s="72" t="str">
        <f>IFERROR(IF(NOT(ISBLANK(Table142[[#This Row],[BASE PRICE PER ITEM2]])), Table142[[#This Row],[BASE PRICE PER ITEM2]] + $M$2, ""), "")</f>
        <v/>
      </c>
      <c r="M389" s="115"/>
      <c r="N38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89" s="7"/>
      <c r="P389" s="7"/>
      <c r="Q389" s="7"/>
      <c r="R389" s="7"/>
      <c r="S389" s="7"/>
      <c r="T389" s="7"/>
      <c r="U389" s="7"/>
      <c r="V38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89" s="20" t="str">
        <f>IFERROR(Table142[[#This Row],[BASE PRICE PER ITEM2]]*Table142[[#This Row],[TOTAL BASE STOCK QUANTITY]],"")</f>
        <v/>
      </c>
      <c r="X389" s="20" t="str">
        <f>IFERROR(Table142[[#This Row],[LAST SALE PRICE PER ITEM]]*Table142[[#This Row],[TOTAL BASE STOCK QUANTITY]], "")</f>
        <v/>
      </c>
      <c r="Y389" s="6" t="str">
        <f>IF(O389="",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8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8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8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8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8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8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8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89" s="22" t="str">
        <f>IFERROR(Table142[[#This Row],[SALE PRICE PER ITEM]]*Table142[[#This Row],[TOTAL REMAINING STOCK QUANTITY]],"")</f>
        <v/>
      </c>
      <c r="AH389" s="27"/>
    </row>
    <row r="390" spans="2:34" ht="18.600000000000001" thickBot="1" x14ac:dyDescent="0.3">
      <c r="B390" s="34" t="s">
        <v>432</v>
      </c>
      <c r="C390" s="11"/>
      <c r="D390" s="87" t="str">
        <f>IF(Table142[[#This Row],[TOTAL BASE STOCK QUANTITY]] = "", "", IF(Table142[[#This Row],[TOTAL BASE STOCK QUANTITY]] &lt;1,"Out of Stock","Avaliable"))</f>
        <v/>
      </c>
      <c r="E390" s="24"/>
      <c r="F390" s="24"/>
      <c r="G390" s="11"/>
      <c r="H390" s="95"/>
      <c r="I390" s="102"/>
      <c r="J390" s="120"/>
      <c r="K39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0" s="72" t="str">
        <f>IFERROR(IF(NOT(ISBLANK(Table142[[#This Row],[BASE PRICE PER ITEM2]])), Table142[[#This Row],[BASE PRICE PER ITEM2]] + $M$2, ""), "")</f>
        <v/>
      </c>
      <c r="M390" s="115"/>
      <c r="N39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0" s="7"/>
      <c r="P390" s="7"/>
      <c r="Q390" s="7"/>
      <c r="R390" s="7"/>
      <c r="S390" s="7"/>
      <c r="T390" s="7"/>
      <c r="U390" s="7"/>
      <c r="V39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0" s="20" t="str">
        <f>IFERROR(Table142[[#This Row],[BASE PRICE PER ITEM2]]*Table142[[#This Row],[TOTAL BASE STOCK QUANTITY]],"")</f>
        <v/>
      </c>
      <c r="X390" s="20" t="str">
        <f>IFERROR(Table142[[#This Row],[LAST SALE PRICE PER ITEM]]*Table142[[#This Row],[TOTAL BASE STOCK QUANTITY]], "")</f>
        <v/>
      </c>
      <c r="Y390" s="6" t="str">
        <f>IF(O390="",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0" s="22" t="str">
        <f>IFERROR(Table142[[#This Row],[SALE PRICE PER ITEM]]*Table142[[#This Row],[TOTAL REMAINING STOCK QUANTITY]],"")</f>
        <v/>
      </c>
      <c r="AH390" s="27"/>
    </row>
    <row r="391" spans="2:34" ht="18.600000000000001" thickBot="1" x14ac:dyDescent="0.3">
      <c r="B391" s="34" t="s">
        <v>433</v>
      </c>
      <c r="C391" s="11"/>
      <c r="D391" s="87" t="str">
        <f>IF(Table142[[#This Row],[TOTAL BASE STOCK QUANTITY]] = "", "", IF(Table142[[#This Row],[TOTAL BASE STOCK QUANTITY]] &lt;1,"Out of Stock","Avaliable"))</f>
        <v/>
      </c>
      <c r="E391" s="24"/>
      <c r="F391" s="24"/>
      <c r="G391" s="11"/>
      <c r="H391" s="95"/>
      <c r="I391" s="102"/>
      <c r="J391" s="120"/>
      <c r="K39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1" s="72" t="str">
        <f>IFERROR(IF(NOT(ISBLANK(Table142[[#This Row],[BASE PRICE PER ITEM2]])), Table142[[#This Row],[BASE PRICE PER ITEM2]] + $M$2, ""), "")</f>
        <v/>
      </c>
      <c r="M391" s="115"/>
      <c r="N39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1" s="7"/>
      <c r="P391" s="7"/>
      <c r="Q391" s="7"/>
      <c r="R391" s="7"/>
      <c r="S391" s="7"/>
      <c r="T391" s="7"/>
      <c r="U391" s="7"/>
      <c r="V39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1" s="20" t="str">
        <f>IFERROR(Table142[[#This Row],[BASE PRICE PER ITEM2]]*Table142[[#This Row],[TOTAL BASE STOCK QUANTITY]],"")</f>
        <v/>
      </c>
      <c r="X391" s="20" t="str">
        <f>IFERROR(Table142[[#This Row],[LAST SALE PRICE PER ITEM]]*Table142[[#This Row],[TOTAL BASE STOCK QUANTITY]], "")</f>
        <v/>
      </c>
      <c r="Y391" s="6" t="str">
        <f>IF(O391="",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1" s="22" t="str">
        <f>IFERROR(Table142[[#This Row],[SALE PRICE PER ITEM]]*Table142[[#This Row],[TOTAL REMAINING STOCK QUANTITY]],"")</f>
        <v/>
      </c>
      <c r="AH391" s="27"/>
    </row>
    <row r="392" spans="2:34" ht="18.600000000000001" thickBot="1" x14ac:dyDescent="0.3">
      <c r="B392" s="34" t="s">
        <v>434</v>
      </c>
      <c r="C392" s="11"/>
      <c r="D392" s="87" t="str">
        <f>IF(Table142[[#This Row],[TOTAL BASE STOCK QUANTITY]] = "", "", IF(Table142[[#This Row],[TOTAL BASE STOCK QUANTITY]] &lt;1,"Out of Stock","Avaliable"))</f>
        <v/>
      </c>
      <c r="E392" s="24"/>
      <c r="F392" s="24"/>
      <c r="G392" s="11"/>
      <c r="H392" s="95"/>
      <c r="I392" s="102"/>
      <c r="J392" s="120"/>
      <c r="K39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2" s="72" t="str">
        <f>IFERROR(IF(NOT(ISBLANK(Table142[[#This Row],[BASE PRICE PER ITEM2]])), Table142[[#This Row],[BASE PRICE PER ITEM2]] + $M$2, ""), "")</f>
        <v/>
      </c>
      <c r="M392" s="115"/>
      <c r="N39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2" s="7"/>
      <c r="P392" s="7"/>
      <c r="Q392" s="7"/>
      <c r="R392" s="7"/>
      <c r="S392" s="7"/>
      <c r="T392" s="7"/>
      <c r="U392" s="7"/>
      <c r="V39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2" s="20" t="str">
        <f>IFERROR(Table142[[#This Row],[BASE PRICE PER ITEM2]]*Table142[[#This Row],[TOTAL BASE STOCK QUANTITY]],"")</f>
        <v/>
      </c>
      <c r="X392" s="20" t="str">
        <f>IFERROR(Table142[[#This Row],[LAST SALE PRICE PER ITEM]]*Table142[[#This Row],[TOTAL BASE STOCK QUANTITY]], "")</f>
        <v/>
      </c>
      <c r="Y392" s="6" t="str">
        <f>IF(O392="",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2" s="22" t="str">
        <f>IFERROR(Table142[[#This Row],[SALE PRICE PER ITEM]]*Table142[[#This Row],[TOTAL REMAINING STOCK QUANTITY]],"")</f>
        <v/>
      </c>
      <c r="AH392" s="27"/>
    </row>
    <row r="393" spans="2:34" ht="18.600000000000001" thickBot="1" x14ac:dyDescent="0.3">
      <c r="B393" s="34" t="s">
        <v>435</v>
      </c>
      <c r="C393" s="11"/>
      <c r="D393" s="87" t="str">
        <f>IF(Table142[[#This Row],[TOTAL BASE STOCK QUANTITY]] = "", "", IF(Table142[[#This Row],[TOTAL BASE STOCK QUANTITY]] &lt;1,"Out of Stock","Avaliable"))</f>
        <v/>
      </c>
      <c r="E393" s="24"/>
      <c r="F393" s="24"/>
      <c r="G393" s="11"/>
      <c r="H393" s="95"/>
      <c r="I393" s="102"/>
      <c r="J393" s="120"/>
      <c r="K39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3" s="72" t="str">
        <f>IFERROR(IF(NOT(ISBLANK(Table142[[#This Row],[BASE PRICE PER ITEM2]])), Table142[[#This Row],[BASE PRICE PER ITEM2]] + $M$2, ""), "")</f>
        <v/>
      </c>
      <c r="M393" s="115"/>
      <c r="N39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3" s="7"/>
      <c r="P393" s="7"/>
      <c r="Q393" s="7"/>
      <c r="R393" s="7"/>
      <c r="S393" s="7"/>
      <c r="T393" s="7"/>
      <c r="U393" s="7"/>
      <c r="V39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3" s="20" t="str">
        <f>IFERROR(Table142[[#This Row],[BASE PRICE PER ITEM2]]*Table142[[#This Row],[TOTAL BASE STOCK QUANTITY]],"")</f>
        <v/>
      </c>
      <c r="X393" s="20" t="str">
        <f>IFERROR(Table142[[#This Row],[LAST SALE PRICE PER ITEM]]*Table142[[#This Row],[TOTAL BASE STOCK QUANTITY]], "")</f>
        <v/>
      </c>
      <c r="Y393" s="6" t="str">
        <f>IF(O393="",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3" s="22" t="str">
        <f>IFERROR(Table142[[#This Row],[SALE PRICE PER ITEM]]*Table142[[#This Row],[TOTAL REMAINING STOCK QUANTITY]],"")</f>
        <v/>
      </c>
      <c r="AH393" s="27"/>
    </row>
    <row r="394" spans="2:34" ht="18.600000000000001" thickBot="1" x14ac:dyDescent="0.3">
      <c r="B394" s="34" t="s">
        <v>436</v>
      </c>
      <c r="C394" s="11"/>
      <c r="D394" s="87" t="str">
        <f>IF(Table142[[#This Row],[TOTAL BASE STOCK QUANTITY]] = "", "", IF(Table142[[#This Row],[TOTAL BASE STOCK QUANTITY]] &lt;1,"Out of Stock","Avaliable"))</f>
        <v/>
      </c>
      <c r="E394" s="24"/>
      <c r="F394" s="24"/>
      <c r="G394" s="11"/>
      <c r="H394" s="95"/>
      <c r="I394" s="102"/>
      <c r="J394" s="120"/>
      <c r="K39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4" s="72" t="str">
        <f>IFERROR(IF(NOT(ISBLANK(Table142[[#This Row],[BASE PRICE PER ITEM2]])), Table142[[#This Row],[BASE PRICE PER ITEM2]] + $M$2, ""), "")</f>
        <v/>
      </c>
      <c r="M394" s="115"/>
      <c r="N39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4" s="7"/>
      <c r="P394" s="7"/>
      <c r="Q394" s="7"/>
      <c r="R394" s="7"/>
      <c r="S394" s="7"/>
      <c r="T394" s="7"/>
      <c r="U394" s="7"/>
      <c r="V39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4" s="20" t="str">
        <f>IFERROR(Table142[[#This Row],[BASE PRICE PER ITEM2]]*Table142[[#This Row],[TOTAL BASE STOCK QUANTITY]],"")</f>
        <v/>
      </c>
      <c r="X394" s="20" t="str">
        <f>IFERROR(Table142[[#This Row],[LAST SALE PRICE PER ITEM]]*Table142[[#This Row],[TOTAL BASE STOCK QUANTITY]], "")</f>
        <v/>
      </c>
      <c r="Y394" s="6" t="str">
        <f>IF(O394="",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4" s="22" t="str">
        <f>IFERROR(Table142[[#This Row],[SALE PRICE PER ITEM]]*Table142[[#This Row],[TOTAL REMAINING STOCK QUANTITY]],"")</f>
        <v/>
      </c>
      <c r="AH394" s="27"/>
    </row>
    <row r="395" spans="2:34" ht="18.600000000000001" thickBot="1" x14ac:dyDescent="0.3">
      <c r="B395" s="34" t="s">
        <v>437</v>
      </c>
      <c r="C395" s="11"/>
      <c r="D395" s="87" t="str">
        <f>IF(Table142[[#This Row],[TOTAL BASE STOCK QUANTITY]] = "", "", IF(Table142[[#This Row],[TOTAL BASE STOCK QUANTITY]] &lt;1,"Out of Stock","Avaliable"))</f>
        <v/>
      </c>
      <c r="E395" s="24"/>
      <c r="F395" s="24"/>
      <c r="G395" s="11"/>
      <c r="H395" s="95"/>
      <c r="I395" s="102"/>
      <c r="J395" s="120"/>
      <c r="K39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5" s="72" t="str">
        <f>IFERROR(IF(NOT(ISBLANK(Table142[[#This Row],[BASE PRICE PER ITEM2]])), Table142[[#This Row],[BASE PRICE PER ITEM2]] + $M$2, ""), "")</f>
        <v/>
      </c>
      <c r="M395" s="115"/>
      <c r="N39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5" s="7"/>
      <c r="P395" s="7"/>
      <c r="Q395" s="7"/>
      <c r="R395" s="7"/>
      <c r="S395" s="7"/>
      <c r="T395" s="7"/>
      <c r="U395" s="7"/>
      <c r="V39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5" s="20" t="str">
        <f>IFERROR(Table142[[#This Row],[BASE PRICE PER ITEM2]]*Table142[[#This Row],[TOTAL BASE STOCK QUANTITY]],"")</f>
        <v/>
      </c>
      <c r="X395" s="20" t="str">
        <f>IFERROR(Table142[[#This Row],[LAST SALE PRICE PER ITEM]]*Table142[[#This Row],[TOTAL BASE STOCK QUANTITY]], "")</f>
        <v/>
      </c>
      <c r="Y395" s="6" t="str">
        <f>IF(O395="",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5" s="22" t="str">
        <f>IFERROR(Table142[[#This Row],[SALE PRICE PER ITEM]]*Table142[[#This Row],[TOTAL REMAINING STOCK QUANTITY]],"")</f>
        <v/>
      </c>
      <c r="AH395" s="27"/>
    </row>
    <row r="396" spans="2:34" ht="18.600000000000001" thickBot="1" x14ac:dyDescent="0.3">
      <c r="B396" s="34" t="s">
        <v>438</v>
      </c>
      <c r="C396" s="11"/>
      <c r="D396" s="87" t="str">
        <f>IF(Table142[[#This Row],[TOTAL BASE STOCK QUANTITY]] = "", "", IF(Table142[[#This Row],[TOTAL BASE STOCK QUANTITY]] &lt;1,"Out of Stock","Avaliable"))</f>
        <v/>
      </c>
      <c r="E396" s="24"/>
      <c r="F396" s="24"/>
      <c r="G396" s="11"/>
      <c r="H396" s="95"/>
      <c r="I396" s="102"/>
      <c r="J396" s="120"/>
      <c r="K39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6" s="72" t="str">
        <f>IFERROR(IF(NOT(ISBLANK(Table142[[#This Row],[BASE PRICE PER ITEM2]])), Table142[[#This Row],[BASE PRICE PER ITEM2]] + $M$2, ""), "")</f>
        <v/>
      </c>
      <c r="M396" s="115"/>
      <c r="N39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6" s="7"/>
      <c r="P396" s="7"/>
      <c r="Q396" s="7"/>
      <c r="R396" s="7"/>
      <c r="S396" s="7"/>
      <c r="T396" s="7"/>
      <c r="U396" s="7"/>
      <c r="V39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6" s="20" t="str">
        <f>IFERROR(Table142[[#This Row],[BASE PRICE PER ITEM2]]*Table142[[#This Row],[TOTAL BASE STOCK QUANTITY]],"")</f>
        <v/>
      </c>
      <c r="X396" s="20" t="str">
        <f>IFERROR(Table142[[#This Row],[LAST SALE PRICE PER ITEM]]*Table142[[#This Row],[TOTAL BASE STOCK QUANTITY]], "")</f>
        <v/>
      </c>
      <c r="Y396" s="6" t="str">
        <f>IF(O396="",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6" s="22" t="str">
        <f>IFERROR(Table142[[#This Row],[SALE PRICE PER ITEM]]*Table142[[#This Row],[TOTAL REMAINING STOCK QUANTITY]],"")</f>
        <v/>
      </c>
      <c r="AH396" s="27"/>
    </row>
    <row r="397" spans="2:34" ht="18.600000000000001" thickBot="1" x14ac:dyDescent="0.3">
      <c r="B397" s="34" t="s">
        <v>439</v>
      </c>
      <c r="C397" s="11"/>
      <c r="D397" s="87" t="str">
        <f>IF(Table142[[#This Row],[TOTAL BASE STOCK QUANTITY]] = "", "", IF(Table142[[#This Row],[TOTAL BASE STOCK QUANTITY]] &lt;1,"Out of Stock","Avaliable"))</f>
        <v/>
      </c>
      <c r="E397" s="24"/>
      <c r="F397" s="24"/>
      <c r="G397" s="11"/>
      <c r="H397" s="95"/>
      <c r="I397" s="102"/>
      <c r="J397" s="120"/>
      <c r="K39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7" s="72" t="str">
        <f>IFERROR(IF(NOT(ISBLANK(Table142[[#This Row],[BASE PRICE PER ITEM2]])), Table142[[#This Row],[BASE PRICE PER ITEM2]] + $M$2, ""), "")</f>
        <v/>
      </c>
      <c r="M397" s="115"/>
      <c r="N39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7" s="7"/>
      <c r="P397" s="7"/>
      <c r="Q397" s="7"/>
      <c r="R397" s="7"/>
      <c r="S397" s="7"/>
      <c r="T397" s="7"/>
      <c r="U397" s="7"/>
      <c r="V39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7" s="20" t="str">
        <f>IFERROR(Table142[[#This Row],[BASE PRICE PER ITEM2]]*Table142[[#This Row],[TOTAL BASE STOCK QUANTITY]],"")</f>
        <v/>
      </c>
      <c r="X397" s="20" t="str">
        <f>IFERROR(Table142[[#This Row],[LAST SALE PRICE PER ITEM]]*Table142[[#This Row],[TOTAL BASE STOCK QUANTITY]], "")</f>
        <v/>
      </c>
      <c r="Y397" s="6" t="str">
        <f>IF(O397="",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7" s="22" t="str">
        <f>IFERROR(Table142[[#This Row],[SALE PRICE PER ITEM]]*Table142[[#This Row],[TOTAL REMAINING STOCK QUANTITY]],"")</f>
        <v/>
      </c>
      <c r="AH397" s="27"/>
    </row>
    <row r="398" spans="2:34" ht="18.600000000000001" thickBot="1" x14ac:dyDescent="0.3">
      <c r="B398" s="34" t="s">
        <v>440</v>
      </c>
      <c r="C398" s="11"/>
      <c r="D398" s="87" t="str">
        <f>IF(Table142[[#This Row],[TOTAL BASE STOCK QUANTITY]] = "", "", IF(Table142[[#This Row],[TOTAL BASE STOCK QUANTITY]] &lt;1,"Out of Stock","Avaliable"))</f>
        <v/>
      </c>
      <c r="E398" s="24"/>
      <c r="F398" s="24"/>
      <c r="G398" s="11"/>
      <c r="H398" s="95"/>
      <c r="I398" s="102"/>
      <c r="J398" s="120"/>
      <c r="K39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8" s="72" t="str">
        <f>IFERROR(IF(NOT(ISBLANK(Table142[[#This Row],[BASE PRICE PER ITEM2]])), Table142[[#This Row],[BASE PRICE PER ITEM2]] + $M$2, ""), "")</f>
        <v/>
      </c>
      <c r="M398" s="115"/>
      <c r="N39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8" s="7"/>
      <c r="P398" s="7"/>
      <c r="Q398" s="7"/>
      <c r="R398" s="7"/>
      <c r="S398" s="7"/>
      <c r="T398" s="7"/>
      <c r="U398" s="7"/>
      <c r="V39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8" s="20" t="str">
        <f>IFERROR(Table142[[#This Row],[BASE PRICE PER ITEM2]]*Table142[[#This Row],[TOTAL BASE STOCK QUANTITY]],"")</f>
        <v/>
      </c>
      <c r="X398" s="20" t="str">
        <f>IFERROR(Table142[[#This Row],[LAST SALE PRICE PER ITEM]]*Table142[[#This Row],[TOTAL BASE STOCK QUANTITY]], "")</f>
        <v/>
      </c>
      <c r="Y398" s="6" t="str">
        <f>IF(O398="",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8" s="22" t="str">
        <f>IFERROR(Table142[[#This Row],[SALE PRICE PER ITEM]]*Table142[[#This Row],[TOTAL REMAINING STOCK QUANTITY]],"")</f>
        <v/>
      </c>
      <c r="AH398" s="27"/>
    </row>
    <row r="399" spans="2:34" ht="18.600000000000001" thickBot="1" x14ac:dyDescent="0.3">
      <c r="B399" s="34" t="s">
        <v>441</v>
      </c>
      <c r="C399" s="11"/>
      <c r="D399" s="87" t="str">
        <f>IF(Table142[[#This Row],[TOTAL BASE STOCK QUANTITY]] = "", "", IF(Table142[[#This Row],[TOTAL BASE STOCK QUANTITY]] &lt;1,"Out of Stock","Avaliable"))</f>
        <v/>
      </c>
      <c r="E399" s="24"/>
      <c r="F399" s="24"/>
      <c r="G399" s="11"/>
      <c r="H399" s="95"/>
      <c r="I399" s="102"/>
      <c r="J399" s="120"/>
      <c r="K39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399" s="72" t="str">
        <f>IFERROR(IF(NOT(ISBLANK(Table142[[#This Row],[BASE PRICE PER ITEM2]])), Table142[[#This Row],[BASE PRICE PER ITEM2]] + $M$2, ""), "")</f>
        <v/>
      </c>
      <c r="M399" s="115"/>
      <c r="N39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399" s="7"/>
      <c r="P399" s="7"/>
      <c r="Q399" s="7"/>
      <c r="R399" s="7"/>
      <c r="S399" s="7"/>
      <c r="T399" s="7"/>
      <c r="U399" s="7"/>
      <c r="V39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399" s="20" t="str">
        <f>IFERROR(Table142[[#This Row],[BASE PRICE PER ITEM2]]*Table142[[#This Row],[TOTAL BASE STOCK QUANTITY]],"")</f>
        <v/>
      </c>
      <c r="X399" s="20" t="str">
        <f>IFERROR(Table142[[#This Row],[LAST SALE PRICE PER ITEM]]*Table142[[#This Row],[TOTAL BASE STOCK QUANTITY]], "")</f>
        <v/>
      </c>
      <c r="Y399" s="6" t="str">
        <f>IF(O399="",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39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39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39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39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39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39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39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399" s="22" t="str">
        <f>IFERROR(Table142[[#This Row],[SALE PRICE PER ITEM]]*Table142[[#This Row],[TOTAL REMAINING STOCK QUANTITY]],"")</f>
        <v/>
      </c>
      <c r="AH399" s="27"/>
    </row>
    <row r="400" spans="2:34" ht="18.600000000000001" thickBot="1" x14ac:dyDescent="0.3">
      <c r="B400" s="34" t="s">
        <v>442</v>
      </c>
      <c r="C400" s="11"/>
      <c r="D400" s="87" t="str">
        <f>IF(Table142[[#This Row],[TOTAL BASE STOCK QUANTITY]] = "", "", IF(Table142[[#This Row],[TOTAL BASE STOCK QUANTITY]] &lt;1,"Out of Stock","Avaliable"))</f>
        <v/>
      </c>
      <c r="E400" s="24"/>
      <c r="F400" s="24"/>
      <c r="G400" s="11"/>
      <c r="H400" s="95"/>
      <c r="I400" s="102"/>
      <c r="J400" s="120"/>
      <c r="K40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0" s="72" t="str">
        <f>IFERROR(IF(NOT(ISBLANK(Table142[[#This Row],[BASE PRICE PER ITEM2]])), Table142[[#This Row],[BASE PRICE PER ITEM2]] + $M$2, ""), "")</f>
        <v/>
      </c>
      <c r="M400" s="115"/>
      <c r="N40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0" s="7"/>
      <c r="P400" s="7"/>
      <c r="Q400" s="7"/>
      <c r="R400" s="7"/>
      <c r="S400" s="7"/>
      <c r="T400" s="7"/>
      <c r="U400" s="7"/>
      <c r="V40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0" s="20" t="str">
        <f>IFERROR(Table142[[#This Row],[BASE PRICE PER ITEM2]]*Table142[[#This Row],[TOTAL BASE STOCK QUANTITY]],"")</f>
        <v/>
      </c>
      <c r="X400" s="20" t="str">
        <f>IFERROR(Table142[[#This Row],[LAST SALE PRICE PER ITEM]]*Table142[[#This Row],[TOTAL BASE STOCK QUANTITY]], "")</f>
        <v/>
      </c>
      <c r="Y400" s="6" t="str">
        <f>IF(O400="",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0" s="22" t="str">
        <f>IFERROR(Table142[[#This Row],[SALE PRICE PER ITEM]]*Table142[[#This Row],[TOTAL REMAINING STOCK QUANTITY]],"")</f>
        <v/>
      </c>
      <c r="AH400" s="27"/>
    </row>
    <row r="401" spans="2:34" ht="18.600000000000001" thickBot="1" x14ac:dyDescent="0.3">
      <c r="B401" s="34" t="s">
        <v>443</v>
      </c>
      <c r="C401" s="11"/>
      <c r="D401" s="87" t="str">
        <f>IF(Table142[[#This Row],[TOTAL BASE STOCK QUANTITY]] = "", "", IF(Table142[[#This Row],[TOTAL BASE STOCK QUANTITY]] &lt;1,"Out of Stock","Avaliable"))</f>
        <v/>
      </c>
      <c r="E401" s="24"/>
      <c r="F401" s="24"/>
      <c r="G401" s="11"/>
      <c r="H401" s="95"/>
      <c r="I401" s="102"/>
      <c r="J401" s="120"/>
      <c r="K40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1" s="72" t="str">
        <f>IFERROR(IF(NOT(ISBLANK(Table142[[#This Row],[BASE PRICE PER ITEM2]])), Table142[[#This Row],[BASE PRICE PER ITEM2]] + $M$2, ""), "")</f>
        <v/>
      </c>
      <c r="M401" s="115"/>
      <c r="N40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1" s="7"/>
      <c r="P401" s="7"/>
      <c r="Q401" s="7"/>
      <c r="R401" s="7"/>
      <c r="S401" s="7"/>
      <c r="T401" s="7"/>
      <c r="U401" s="7"/>
      <c r="V40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1" s="20" t="str">
        <f>IFERROR(Table142[[#This Row],[BASE PRICE PER ITEM2]]*Table142[[#This Row],[TOTAL BASE STOCK QUANTITY]],"")</f>
        <v/>
      </c>
      <c r="X401" s="20" t="str">
        <f>IFERROR(Table142[[#This Row],[LAST SALE PRICE PER ITEM]]*Table142[[#This Row],[TOTAL BASE STOCK QUANTITY]], "")</f>
        <v/>
      </c>
      <c r="Y401" s="6" t="str">
        <f>IF(O401="",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1" s="22" t="str">
        <f>IFERROR(Table142[[#This Row],[SALE PRICE PER ITEM]]*Table142[[#This Row],[TOTAL REMAINING STOCK QUANTITY]],"")</f>
        <v/>
      </c>
      <c r="AH401" s="27"/>
    </row>
    <row r="402" spans="2:34" ht="18.600000000000001" thickBot="1" x14ac:dyDescent="0.3">
      <c r="B402" s="34" t="s">
        <v>444</v>
      </c>
      <c r="C402" s="11"/>
      <c r="D402" s="87" t="str">
        <f>IF(Table142[[#This Row],[TOTAL BASE STOCK QUANTITY]] = "", "", IF(Table142[[#This Row],[TOTAL BASE STOCK QUANTITY]] &lt;1,"Out of Stock","Avaliable"))</f>
        <v/>
      </c>
      <c r="E402" s="24"/>
      <c r="F402" s="24"/>
      <c r="G402" s="11"/>
      <c r="H402" s="95"/>
      <c r="I402" s="102"/>
      <c r="J402" s="120"/>
      <c r="K40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2" s="72" t="str">
        <f>IFERROR(IF(NOT(ISBLANK(Table142[[#This Row],[BASE PRICE PER ITEM2]])), Table142[[#This Row],[BASE PRICE PER ITEM2]] + $M$2, ""), "")</f>
        <v/>
      </c>
      <c r="M402" s="115"/>
      <c r="N40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2" s="7"/>
      <c r="P402" s="7"/>
      <c r="Q402" s="7"/>
      <c r="R402" s="7"/>
      <c r="S402" s="7"/>
      <c r="T402" s="7"/>
      <c r="U402" s="7"/>
      <c r="V40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2" s="20" t="str">
        <f>IFERROR(Table142[[#This Row],[BASE PRICE PER ITEM2]]*Table142[[#This Row],[TOTAL BASE STOCK QUANTITY]],"")</f>
        <v/>
      </c>
      <c r="X402" s="20" t="str">
        <f>IFERROR(Table142[[#This Row],[LAST SALE PRICE PER ITEM]]*Table142[[#This Row],[TOTAL BASE STOCK QUANTITY]], "")</f>
        <v/>
      </c>
      <c r="Y402" s="6" t="str">
        <f>IF(O402="",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2" s="22" t="str">
        <f>IFERROR(Table142[[#This Row],[SALE PRICE PER ITEM]]*Table142[[#This Row],[TOTAL REMAINING STOCK QUANTITY]],"")</f>
        <v/>
      </c>
      <c r="AH402" s="27"/>
    </row>
    <row r="403" spans="2:34" ht="18.600000000000001" thickBot="1" x14ac:dyDescent="0.3">
      <c r="B403" s="34" t="s">
        <v>445</v>
      </c>
      <c r="C403" s="11"/>
      <c r="D403" s="87" t="str">
        <f>IF(Table142[[#This Row],[TOTAL BASE STOCK QUANTITY]] = "", "", IF(Table142[[#This Row],[TOTAL BASE STOCK QUANTITY]] &lt;1,"Out of Stock","Avaliable"))</f>
        <v/>
      </c>
      <c r="E403" s="24"/>
      <c r="F403" s="24"/>
      <c r="G403" s="11"/>
      <c r="H403" s="95"/>
      <c r="I403" s="102"/>
      <c r="J403" s="120"/>
      <c r="K40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3" s="72" t="str">
        <f>IFERROR(IF(NOT(ISBLANK(Table142[[#This Row],[BASE PRICE PER ITEM2]])), Table142[[#This Row],[BASE PRICE PER ITEM2]] + $M$2, ""), "")</f>
        <v/>
      </c>
      <c r="M403" s="115"/>
      <c r="N40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3" s="7"/>
      <c r="P403" s="7"/>
      <c r="Q403" s="7"/>
      <c r="R403" s="7"/>
      <c r="S403" s="7"/>
      <c r="T403" s="7"/>
      <c r="U403" s="7"/>
      <c r="V40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3" s="20" t="str">
        <f>IFERROR(Table142[[#This Row],[BASE PRICE PER ITEM2]]*Table142[[#This Row],[TOTAL BASE STOCK QUANTITY]],"")</f>
        <v/>
      </c>
      <c r="X403" s="20" t="str">
        <f>IFERROR(Table142[[#This Row],[LAST SALE PRICE PER ITEM]]*Table142[[#This Row],[TOTAL BASE STOCK QUANTITY]], "")</f>
        <v/>
      </c>
      <c r="Y403" s="6" t="str">
        <f>IF(O403="",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3" s="22" t="str">
        <f>IFERROR(Table142[[#This Row],[SALE PRICE PER ITEM]]*Table142[[#This Row],[TOTAL REMAINING STOCK QUANTITY]],"")</f>
        <v/>
      </c>
      <c r="AH403" s="27"/>
    </row>
    <row r="404" spans="2:34" ht="18.600000000000001" thickBot="1" x14ac:dyDescent="0.3">
      <c r="B404" s="34" t="s">
        <v>446</v>
      </c>
      <c r="C404" s="11"/>
      <c r="D404" s="87" t="str">
        <f>IF(Table142[[#This Row],[TOTAL BASE STOCK QUANTITY]] = "", "", IF(Table142[[#This Row],[TOTAL BASE STOCK QUANTITY]] &lt;1,"Out of Stock","Avaliable"))</f>
        <v/>
      </c>
      <c r="E404" s="24"/>
      <c r="F404" s="24"/>
      <c r="G404" s="11"/>
      <c r="H404" s="95"/>
      <c r="I404" s="102"/>
      <c r="J404" s="120"/>
      <c r="K40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4" s="72" t="str">
        <f>IFERROR(IF(NOT(ISBLANK(Table142[[#This Row],[BASE PRICE PER ITEM2]])), Table142[[#This Row],[BASE PRICE PER ITEM2]] + $M$2, ""), "")</f>
        <v/>
      </c>
      <c r="M404" s="115"/>
      <c r="N40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4" s="7"/>
      <c r="P404" s="7"/>
      <c r="Q404" s="7"/>
      <c r="R404" s="7"/>
      <c r="S404" s="7"/>
      <c r="T404" s="7"/>
      <c r="U404" s="7"/>
      <c r="V40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4" s="20" t="str">
        <f>IFERROR(Table142[[#This Row],[BASE PRICE PER ITEM2]]*Table142[[#This Row],[TOTAL BASE STOCK QUANTITY]],"")</f>
        <v/>
      </c>
      <c r="X404" s="20" t="str">
        <f>IFERROR(Table142[[#This Row],[LAST SALE PRICE PER ITEM]]*Table142[[#This Row],[TOTAL BASE STOCK QUANTITY]], "")</f>
        <v/>
      </c>
      <c r="Y404" s="6" t="str">
        <f>IF(O404="",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4" s="22" t="str">
        <f>IFERROR(Table142[[#This Row],[SALE PRICE PER ITEM]]*Table142[[#This Row],[TOTAL REMAINING STOCK QUANTITY]],"")</f>
        <v/>
      </c>
      <c r="AH404" s="27"/>
    </row>
    <row r="405" spans="2:34" ht="18.600000000000001" thickBot="1" x14ac:dyDescent="0.3">
      <c r="B405" s="34" t="s">
        <v>447</v>
      </c>
      <c r="C405" s="11"/>
      <c r="D405" s="87" t="str">
        <f>IF(Table142[[#This Row],[TOTAL BASE STOCK QUANTITY]] = "", "", IF(Table142[[#This Row],[TOTAL BASE STOCK QUANTITY]] &lt;1,"Out of Stock","Avaliable"))</f>
        <v/>
      </c>
      <c r="E405" s="24"/>
      <c r="F405" s="24"/>
      <c r="G405" s="11"/>
      <c r="H405" s="95"/>
      <c r="I405" s="102"/>
      <c r="J405" s="120"/>
      <c r="K40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5" s="72" t="str">
        <f>IFERROR(IF(NOT(ISBLANK(Table142[[#This Row],[BASE PRICE PER ITEM2]])), Table142[[#This Row],[BASE PRICE PER ITEM2]] + $M$2, ""), "")</f>
        <v/>
      </c>
      <c r="M405" s="115"/>
      <c r="N40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5" s="7"/>
      <c r="P405" s="7"/>
      <c r="Q405" s="7"/>
      <c r="R405" s="7"/>
      <c r="S405" s="7"/>
      <c r="T405" s="7"/>
      <c r="U405" s="7"/>
      <c r="V40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5" s="20" t="str">
        <f>IFERROR(Table142[[#This Row],[BASE PRICE PER ITEM2]]*Table142[[#This Row],[TOTAL BASE STOCK QUANTITY]],"")</f>
        <v/>
      </c>
      <c r="X405" s="20" t="str">
        <f>IFERROR(Table142[[#This Row],[LAST SALE PRICE PER ITEM]]*Table142[[#This Row],[TOTAL BASE STOCK QUANTITY]], "")</f>
        <v/>
      </c>
      <c r="Y405" s="6" t="str">
        <f>IF(O405="",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5" s="22" t="str">
        <f>IFERROR(Table142[[#This Row],[SALE PRICE PER ITEM]]*Table142[[#This Row],[TOTAL REMAINING STOCK QUANTITY]],"")</f>
        <v/>
      </c>
      <c r="AH405" s="27"/>
    </row>
    <row r="406" spans="2:34" ht="18.600000000000001" thickBot="1" x14ac:dyDescent="0.3">
      <c r="B406" s="34" t="s">
        <v>448</v>
      </c>
      <c r="C406" s="11"/>
      <c r="D406" s="87" t="str">
        <f>IF(Table142[[#This Row],[TOTAL BASE STOCK QUANTITY]] = "", "", IF(Table142[[#This Row],[TOTAL BASE STOCK QUANTITY]] &lt;1,"Out of Stock","Avaliable"))</f>
        <v/>
      </c>
      <c r="E406" s="24"/>
      <c r="F406" s="24"/>
      <c r="G406" s="11"/>
      <c r="H406" s="95"/>
      <c r="I406" s="102"/>
      <c r="J406" s="120"/>
      <c r="K40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6" s="72" t="str">
        <f>IFERROR(IF(NOT(ISBLANK(Table142[[#This Row],[BASE PRICE PER ITEM2]])), Table142[[#This Row],[BASE PRICE PER ITEM2]] + $M$2, ""), "")</f>
        <v/>
      </c>
      <c r="M406" s="115"/>
      <c r="N40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6" s="7"/>
      <c r="P406" s="7"/>
      <c r="Q406" s="7"/>
      <c r="R406" s="7"/>
      <c r="S406" s="7"/>
      <c r="T406" s="7"/>
      <c r="U406" s="7"/>
      <c r="V40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6" s="20" t="str">
        <f>IFERROR(Table142[[#This Row],[BASE PRICE PER ITEM2]]*Table142[[#This Row],[TOTAL BASE STOCK QUANTITY]],"")</f>
        <v/>
      </c>
      <c r="X406" s="20" t="str">
        <f>IFERROR(Table142[[#This Row],[LAST SALE PRICE PER ITEM]]*Table142[[#This Row],[TOTAL BASE STOCK QUANTITY]], "")</f>
        <v/>
      </c>
      <c r="Y406" s="6" t="str">
        <f>IF(O406="",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6" s="22" t="str">
        <f>IFERROR(Table142[[#This Row],[SALE PRICE PER ITEM]]*Table142[[#This Row],[TOTAL REMAINING STOCK QUANTITY]],"")</f>
        <v/>
      </c>
      <c r="AH406" s="27"/>
    </row>
    <row r="407" spans="2:34" ht="18.600000000000001" thickBot="1" x14ac:dyDescent="0.3">
      <c r="B407" s="34" t="s">
        <v>449</v>
      </c>
      <c r="C407" s="11"/>
      <c r="D407" s="87" t="str">
        <f>IF(Table142[[#This Row],[TOTAL BASE STOCK QUANTITY]] = "", "", IF(Table142[[#This Row],[TOTAL BASE STOCK QUANTITY]] &lt;1,"Out of Stock","Avaliable"))</f>
        <v/>
      </c>
      <c r="E407" s="24"/>
      <c r="F407" s="24"/>
      <c r="G407" s="11"/>
      <c r="H407" s="95"/>
      <c r="I407" s="102"/>
      <c r="J407" s="120"/>
      <c r="K40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7" s="72" t="str">
        <f>IFERROR(IF(NOT(ISBLANK(Table142[[#This Row],[BASE PRICE PER ITEM2]])), Table142[[#This Row],[BASE PRICE PER ITEM2]] + $M$2, ""), "")</f>
        <v/>
      </c>
      <c r="M407" s="115"/>
      <c r="N40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7" s="7"/>
      <c r="P407" s="7"/>
      <c r="Q407" s="7"/>
      <c r="R407" s="7"/>
      <c r="S407" s="7"/>
      <c r="T407" s="7"/>
      <c r="U407" s="7"/>
      <c r="V40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7" s="20" t="str">
        <f>IFERROR(Table142[[#This Row],[BASE PRICE PER ITEM2]]*Table142[[#This Row],[TOTAL BASE STOCK QUANTITY]],"")</f>
        <v/>
      </c>
      <c r="X407" s="20" t="str">
        <f>IFERROR(Table142[[#This Row],[LAST SALE PRICE PER ITEM]]*Table142[[#This Row],[TOTAL BASE STOCK QUANTITY]], "")</f>
        <v/>
      </c>
      <c r="Y407" s="6" t="str">
        <f>IF(O407="",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7" s="22" t="str">
        <f>IFERROR(Table142[[#This Row],[SALE PRICE PER ITEM]]*Table142[[#This Row],[TOTAL REMAINING STOCK QUANTITY]],"")</f>
        <v/>
      </c>
      <c r="AH407" s="27"/>
    </row>
    <row r="408" spans="2:34" ht="18.600000000000001" thickBot="1" x14ac:dyDescent="0.3">
      <c r="B408" s="34" t="s">
        <v>450</v>
      </c>
      <c r="C408" s="11"/>
      <c r="D408" s="87" t="str">
        <f>IF(Table142[[#This Row],[TOTAL BASE STOCK QUANTITY]] = "", "", IF(Table142[[#This Row],[TOTAL BASE STOCK QUANTITY]] &lt;1,"Out of Stock","Avaliable"))</f>
        <v/>
      </c>
      <c r="E408" s="24"/>
      <c r="F408" s="24"/>
      <c r="G408" s="11"/>
      <c r="H408" s="95"/>
      <c r="I408" s="102"/>
      <c r="J408" s="120"/>
      <c r="K40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8" s="72" t="str">
        <f>IFERROR(IF(NOT(ISBLANK(Table142[[#This Row],[BASE PRICE PER ITEM2]])), Table142[[#This Row],[BASE PRICE PER ITEM2]] + $M$2, ""), "")</f>
        <v/>
      </c>
      <c r="M408" s="115"/>
      <c r="N40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8" s="7"/>
      <c r="P408" s="7"/>
      <c r="Q408" s="7"/>
      <c r="R408" s="7"/>
      <c r="S408" s="7"/>
      <c r="T408" s="7"/>
      <c r="U408" s="7"/>
      <c r="V40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8" s="20" t="str">
        <f>IFERROR(Table142[[#This Row],[BASE PRICE PER ITEM2]]*Table142[[#This Row],[TOTAL BASE STOCK QUANTITY]],"")</f>
        <v/>
      </c>
      <c r="X408" s="20" t="str">
        <f>IFERROR(Table142[[#This Row],[LAST SALE PRICE PER ITEM]]*Table142[[#This Row],[TOTAL BASE STOCK QUANTITY]], "")</f>
        <v/>
      </c>
      <c r="Y408" s="6" t="str">
        <f>IF(O408="",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8" s="22" t="str">
        <f>IFERROR(Table142[[#This Row],[SALE PRICE PER ITEM]]*Table142[[#This Row],[TOTAL REMAINING STOCK QUANTITY]],"")</f>
        <v/>
      </c>
      <c r="AH408" s="27"/>
    </row>
    <row r="409" spans="2:34" ht="18.600000000000001" thickBot="1" x14ac:dyDescent="0.3">
      <c r="B409" s="34" t="s">
        <v>451</v>
      </c>
      <c r="C409" s="11"/>
      <c r="D409" s="87" t="str">
        <f>IF(Table142[[#This Row],[TOTAL BASE STOCK QUANTITY]] = "", "", IF(Table142[[#This Row],[TOTAL BASE STOCK QUANTITY]] &lt;1,"Out of Stock","Avaliable"))</f>
        <v/>
      </c>
      <c r="E409" s="24"/>
      <c r="F409" s="24"/>
      <c r="G409" s="11"/>
      <c r="H409" s="95"/>
      <c r="I409" s="102"/>
      <c r="J409" s="120"/>
      <c r="K40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09" s="72" t="str">
        <f>IFERROR(IF(NOT(ISBLANK(Table142[[#This Row],[BASE PRICE PER ITEM2]])), Table142[[#This Row],[BASE PRICE PER ITEM2]] + $M$2, ""), "")</f>
        <v/>
      </c>
      <c r="M409" s="115"/>
      <c r="N40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09" s="7"/>
      <c r="P409" s="7"/>
      <c r="Q409" s="7"/>
      <c r="R409" s="7"/>
      <c r="S409" s="7"/>
      <c r="T409" s="7"/>
      <c r="U409" s="7"/>
      <c r="V40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09" s="20" t="str">
        <f>IFERROR(Table142[[#This Row],[BASE PRICE PER ITEM2]]*Table142[[#This Row],[TOTAL BASE STOCK QUANTITY]],"")</f>
        <v/>
      </c>
      <c r="X409" s="20" t="str">
        <f>IFERROR(Table142[[#This Row],[LAST SALE PRICE PER ITEM]]*Table142[[#This Row],[TOTAL BASE STOCK QUANTITY]], "")</f>
        <v/>
      </c>
      <c r="Y409" s="6" t="str">
        <f>IF(O409="",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0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0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0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0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0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0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0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09" s="22" t="str">
        <f>IFERROR(Table142[[#This Row],[SALE PRICE PER ITEM]]*Table142[[#This Row],[TOTAL REMAINING STOCK QUANTITY]],"")</f>
        <v/>
      </c>
      <c r="AH409" s="27"/>
    </row>
    <row r="410" spans="2:34" ht="18.600000000000001" thickBot="1" x14ac:dyDescent="0.3">
      <c r="B410" s="34" t="s">
        <v>452</v>
      </c>
      <c r="C410" s="11"/>
      <c r="D410" s="87" t="str">
        <f>IF(Table142[[#This Row],[TOTAL BASE STOCK QUANTITY]] = "", "", IF(Table142[[#This Row],[TOTAL BASE STOCK QUANTITY]] &lt;1,"Out of Stock","Avaliable"))</f>
        <v/>
      </c>
      <c r="E410" s="24"/>
      <c r="F410" s="24"/>
      <c r="G410" s="11"/>
      <c r="H410" s="95"/>
      <c r="I410" s="102"/>
      <c r="J410" s="120"/>
      <c r="K41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0" s="72" t="str">
        <f>IFERROR(IF(NOT(ISBLANK(Table142[[#This Row],[BASE PRICE PER ITEM2]])), Table142[[#This Row],[BASE PRICE PER ITEM2]] + $M$2, ""), "")</f>
        <v/>
      </c>
      <c r="M410" s="115"/>
      <c r="N41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0" s="7"/>
      <c r="P410" s="7"/>
      <c r="Q410" s="7"/>
      <c r="R410" s="7"/>
      <c r="S410" s="7"/>
      <c r="T410" s="7"/>
      <c r="U410" s="7"/>
      <c r="V41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0" s="20" t="str">
        <f>IFERROR(Table142[[#This Row],[BASE PRICE PER ITEM2]]*Table142[[#This Row],[TOTAL BASE STOCK QUANTITY]],"")</f>
        <v/>
      </c>
      <c r="X410" s="20" t="str">
        <f>IFERROR(Table142[[#This Row],[LAST SALE PRICE PER ITEM]]*Table142[[#This Row],[TOTAL BASE STOCK QUANTITY]], "")</f>
        <v/>
      </c>
      <c r="Y410" s="6" t="str">
        <f>IF(O410="",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0" s="22" t="str">
        <f>IFERROR(Table142[[#This Row],[SALE PRICE PER ITEM]]*Table142[[#This Row],[TOTAL REMAINING STOCK QUANTITY]],"")</f>
        <v/>
      </c>
      <c r="AH410" s="27"/>
    </row>
    <row r="411" spans="2:34" ht="18.600000000000001" thickBot="1" x14ac:dyDescent="0.3">
      <c r="B411" s="34" t="s">
        <v>453</v>
      </c>
      <c r="C411" s="11"/>
      <c r="D411" s="87" t="str">
        <f>IF(Table142[[#This Row],[TOTAL BASE STOCK QUANTITY]] = "", "", IF(Table142[[#This Row],[TOTAL BASE STOCK QUANTITY]] &lt;1,"Out of Stock","Avaliable"))</f>
        <v/>
      </c>
      <c r="E411" s="24"/>
      <c r="F411" s="24"/>
      <c r="G411" s="11"/>
      <c r="H411" s="95"/>
      <c r="I411" s="102"/>
      <c r="J411" s="120"/>
      <c r="K41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1" s="72" t="str">
        <f>IFERROR(IF(NOT(ISBLANK(Table142[[#This Row],[BASE PRICE PER ITEM2]])), Table142[[#This Row],[BASE PRICE PER ITEM2]] + $M$2, ""), "")</f>
        <v/>
      </c>
      <c r="M411" s="115"/>
      <c r="N41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1" s="7"/>
      <c r="P411" s="7"/>
      <c r="Q411" s="7"/>
      <c r="R411" s="7"/>
      <c r="S411" s="7"/>
      <c r="T411" s="7"/>
      <c r="U411" s="7"/>
      <c r="V41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1" s="20" t="str">
        <f>IFERROR(Table142[[#This Row],[BASE PRICE PER ITEM2]]*Table142[[#This Row],[TOTAL BASE STOCK QUANTITY]],"")</f>
        <v/>
      </c>
      <c r="X411" s="20" t="str">
        <f>IFERROR(Table142[[#This Row],[LAST SALE PRICE PER ITEM]]*Table142[[#This Row],[TOTAL BASE STOCK QUANTITY]], "")</f>
        <v/>
      </c>
      <c r="Y411" s="6" t="str">
        <f>IF(O411="",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1" s="22" t="str">
        <f>IFERROR(Table142[[#This Row],[SALE PRICE PER ITEM]]*Table142[[#This Row],[TOTAL REMAINING STOCK QUANTITY]],"")</f>
        <v/>
      </c>
      <c r="AH411" s="27"/>
    </row>
    <row r="412" spans="2:34" ht="18.600000000000001" thickBot="1" x14ac:dyDescent="0.3">
      <c r="B412" s="34" t="s">
        <v>454</v>
      </c>
      <c r="C412" s="11"/>
      <c r="D412" s="87" t="str">
        <f>IF(Table142[[#This Row],[TOTAL BASE STOCK QUANTITY]] = "", "", IF(Table142[[#This Row],[TOTAL BASE STOCK QUANTITY]] &lt;1,"Out of Stock","Avaliable"))</f>
        <v/>
      </c>
      <c r="E412" s="24"/>
      <c r="F412" s="24"/>
      <c r="G412" s="11"/>
      <c r="H412" s="95"/>
      <c r="I412" s="102"/>
      <c r="J412" s="120"/>
      <c r="K41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2" s="72" t="str">
        <f>IFERROR(IF(NOT(ISBLANK(Table142[[#This Row],[BASE PRICE PER ITEM2]])), Table142[[#This Row],[BASE PRICE PER ITEM2]] + $M$2, ""), "")</f>
        <v/>
      </c>
      <c r="M412" s="115"/>
      <c r="N41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2" s="7"/>
      <c r="P412" s="7"/>
      <c r="Q412" s="7"/>
      <c r="R412" s="7"/>
      <c r="S412" s="7"/>
      <c r="T412" s="7"/>
      <c r="U412" s="7"/>
      <c r="V41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2" s="20" t="str">
        <f>IFERROR(Table142[[#This Row],[BASE PRICE PER ITEM2]]*Table142[[#This Row],[TOTAL BASE STOCK QUANTITY]],"")</f>
        <v/>
      </c>
      <c r="X412" s="20" t="str">
        <f>IFERROR(Table142[[#This Row],[LAST SALE PRICE PER ITEM]]*Table142[[#This Row],[TOTAL BASE STOCK QUANTITY]], "")</f>
        <v/>
      </c>
      <c r="Y412" s="6" t="str">
        <f>IF(O412="",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2" s="22" t="str">
        <f>IFERROR(Table142[[#This Row],[SALE PRICE PER ITEM]]*Table142[[#This Row],[TOTAL REMAINING STOCK QUANTITY]],"")</f>
        <v/>
      </c>
      <c r="AH412" s="27"/>
    </row>
    <row r="413" spans="2:34" ht="18.600000000000001" thickBot="1" x14ac:dyDescent="0.3">
      <c r="B413" s="34" t="s">
        <v>455</v>
      </c>
      <c r="C413" s="11"/>
      <c r="D413" s="87" t="str">
        <f>IF(Table142[[#This Row],[TOTAL BASE STOCK QUANTITY]] = "", "", IF(Table142[[#This Row],[TOTAL BASE STOCK QUANTITY]] &lt;1,"Out of Stock","Avaliable"))</f>
        <v/>
      </c>
      <c r="E413" s="24"/>
      <c r="F413" s="24"/>
      <c r="G413" s="11"/>
      <c r="H413" s="95"/>
      <c r="I413" s="102"/>
      <c r="J413" s="120"/>
      <c r="K41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3" s="72" t="str">
        <f>IFERROR(IF(NOT(ISBLANK(Table142[[#This Row],[BASE PRICE PER ITEM2]])), Table142[[#This Row],[BASE PRICE PER ITEM2]] + $M$2, ""), "")</f>
        <v/>
      </c>
      <c r="M413" s="115"/>
      <c r="N41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3" s="7"/>
      <c r="P413" s="7"/>
      <c r="Q413" s="7"/>
      <c r="R413" s="7"/>
      <c r="S413" s="7"/>
      <c r="T413" s="7"/>
      <c r="U413" s="7"/>
      <c r="V41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3" s="20" t="str">
        <f>IFERROR(Table142[[#This Row],[BASE PRICE PER ITEM2]]*Table142[[#This Row],[TOTAL BASE STOCK QUANTITY]],"")</f>
        <v/>
      </c>
      <c r="X413" s="20" t="str">
        <f>IFERROR(Table142[[#This Row],[LAST SALE PRICE PER ITEM]]*Table142[[#This Row],[TOTAL BASE STOCK QUANTITY]], "")</f>
        <v/>
      </c>
      <c r="Y413" s="6" t="str">
        <f>IF(O413="",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3" s="22" t="str">
        <f>IFERROR(Table142[[#This Row],[SALE PRICE PER ITEM]]*Table142[[#This Row],[TOTAL REMAINING STOCK QUANTITY]],"")</f>
        <v/>
      </c>
      <c r="AH413" s="27"/>
    </row>
    <row r="414" spans="2:34" ht="18.600000000000001" thickBot="1" x14ac:dyDescent="0.3">
      <c r="B414" s="34" t="s">
        <v>456</v>
      </c>
      <c r="C414" s="11"/>
      <c r="D414" s="87" t="str">
        <f>IF(Table142[[#This Row],[TOTAL BASE STOCK QUANTITY]] = "", "", IF(Table142[[#This Row],[TOTAL BASE STOCK QUANTITY]] &lt;1,"Out of Stock","Avaliable"))</f>
        <v/>
      </c>
      <c r="E414" s="24"/>
      <c r="F414" s="24"/>
      <c r="G414" s="11"/>
      <c r="H414" s="95"/>
      <c r="I414" s="102"/>
      <c r="J414" s="120"/>
      <c r="K41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4" s="72" t="str">
        <f>IFERROR(IF(NOT(ISBLANK(Table142[[#This Row],[BASE PRICE PER ITEM2]])), Table142[[#This Row],[BASE PRICE PER ITEM2]] + $M$2, ""), "")</f>
        <v/>
      </c>
      <c r="M414" s="115"/>
      <c r="N41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4" s="7"/>
      <c r="P414" s="7"/>
      <c r="Q414" s="7"/>
      <c r="R414" s="7"/>
      <c r="S414" s="7"/>
      <c r="T414" s="7"/>
      <c r="U414" s="7"/>
      <c r="V41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4" s="20" t="str">
        <f>IFERROR(Table142[[#This Row],[BASE PRICE PER ITEM2]]*Table142[[#This Row],[TOTAL BASE STOCK QUANTITY]],"")</f>
        <v/>
      </c>
      <c r="X414" s="20" t="str">
        <f>IFERROR(Table142[[#This Row],[LAST SALE PRICE PER ITEM]]*Table142[[#This Row],[TOTAL BASE STOCK QUANTITY]], "")</f>
        <v/>
      </c>
      <c r="Y414" s="6" t="str">
        <f>IF(O414="",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4" s="22" t="str">
        <f>IFERROR(Table142[[#This Row],[SALE PRICE PER ITEM]]*Table142[[#This Row],[TOTAL REMAINING STOCK QUANTITY]],"")</f>
        <v/>
      </c>
      <c r="AH414" s="27"/>
    </row>
    <row r="415" spans="2:34" ht="18.600000000000001" thickBot="1" x14ac:dyDescent="0.3">
      <c r="B415" s="34" t="s">
        <v>457</v>
      </c>
      <c r="C415" s="11"/>
      <c r="D415" s="87" t="str">
        <f>IF(Table142[[#This Row],[TOTAL BASE STOCK QUANTITY]] = "", "", IF(Table142[[#This Row],[TOTAL BASE STOCK QUANTITY]] &lt;1,"Out of Stock","Avaliable"))</f>
        <v/>
      </c>
      <c r="E415" s="24"/>
      <c r="F415" s="24"/>
      <c r="G415" s="11"/>
      <c r="H415" s="95"/>
      <c r="I415" s="102"/>
      <c r="J415" s="120"/>
      <c r="K41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5" s="72" t="str">
        <f>IFERROR(IF(NOT(ISBLANK(Table142[[#This Row],[BASE PRICE PER ITEM2]])), Table142[[#This Row],[BASE PRICE PER ITEM2]] + $M$2, ""), "")</f>
        <v/>
      </c>
      <c r="M415" s="115"/>
      <c r="N41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5" s="7"/>
      <c r="P415" s="7"/>
      <c r="Q415" s="7"/>
      <c r="R415" s="7"/>
      <c r="S415" s="7"/>
      <c r="T415" s="7"/>
      <c r="U415" s="7"/>
      <c r="V41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5" s="20" t="str">
        <f>IFERROR(Table142[[#This Row],[BASE PRICE PER ITEM2]]*Table142[[#This Row],[TOTAL BASE STOCK QUANTITY]],"")</f>
        <v/>
      </c>
      <c r="X415" s="20" t="str">
        <f>IFERROR(Table142[[#This Row],[LAST SALE PRICE PER ITEM]]*Table142[[#This Row],[TOTAL BASE STOCK QUANTITY]], "")</f>
        <v/>
      </c>
      <c r="Y415" s="6" t="str">
        <f>IF(O415="",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5" s="22" t="str">
        <f>IFERROR(Table142[[#This Row],[SALE PRICE PER ITEM]]*Table142[[#This Row],[TOTAL REMAINING STOCK QUANTITY]],"")</f>
        <v/>
      </c>
      <c r="AH415" s="27"/>
    </row>
    <row r="416" spans="2:34" ht="18.600000000000001" thickBot="1" x14ac:dyDescent="0.3">
      <c r="B416" s="34" t="s">
        <v>458</v>
      </c>
      <c r="C416" s="11"/>
      <c r="D416" s="87" t="str">
        <f>IF(Table142[[#This Row],[TOTAL BASE STOCK QUANTITY]] = "", "", IF(Table142[[#This Row],[TOTAL BASE STOCK QUANTITY]] &lt;1,"Out of Stock","Avaliable"))</f>
        <v/>
      </c>
      <c r="E416" s="24"/>
      <c r="F416" s="24"/>
      <c r="G416" s="11"/>
      <c r="H416" s="95"/>
      <c r="I416" s="102"/>
      <c r="J416" s="120"/>
      <c r="K41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6" s="72" t="str">
        <f>IFERROR(IF(NOT(ISBLANK(Table142[[#This Row],[BASE PRICE PER ITEM2]])), Table142[[#This Row],[BASE PRICE PER ITEM2]] + $M$2, ""), "")</f>
        <v/>
      </c>
      <c r="M416" s="115"/>
      <c r="N41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6" s="7"/>
      <c r="P416" s="7"/>
      <c r="Q416" s="7"/>
      <c r="R416" s="7"/>
      <c r="S416" s="7"/>
      <c r="T416" s="7"/>
      <c r="U416" s="7"/>
      <c r="V41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6" s="20" t="str">
        <f>IFERROR(Table142[[#This Row],[BASE PRICE PER ITEM2]]*Table142[[#This Row],[TOTAL BASE STOCK QUANTITY]],"")</f>
        <v/>
      </c>
      <c r="X416" s="20" t="str">
        <f>IFERROR(Table142[[#This Row],[LAST SALE PRICE PER ITEM]]*Table142[[#This Row],[TOTAL BASE STOCK QUANTITY]], "")</f>
        <v/>
      </c>
      <c r="Y416" s="6" t="str">
        <f>IF(O416="",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6" s="22" t="str">
        <f>IFERROR(Table142[[#This Row],[SALE PRICE PER ITEM]]*Table142[[#This Row],[TOTAL REMAINING STOCK QUANTITY]],"")</f>
        <v/>
      </c>
      <c r="AH416" s="27"/>
    </row>
    <row r="417" spans="2:34" ht="18.600000000000001" thickBot="1" x14ac:dyDescent="0.3">
      <c r="B417" s="34" t="s">
        <v>459</v>
      </c>
      <c r="C417" s="11"/>
      <c r="D417" s="87" t="str">
        <f>IF(Table142[[#This Row],[TOTAL BASE STOCK QUANTITY]] = "", "", IF(Table142[[#This Row],[TOTAL BASE STOCK QUANTITY]] &lt;1,"Out of Stock","Avaliable"))</f>
        <v/>
      </c>
      <c r="E417" s="24"/>
      <c r="F417" s="24"/>
      <c r="G417" s="11"/>
      <c r="H417" s="95"/>
      <c r="I417" s="102"/>
      <c r="J417" s="120"/>
      <c r="K41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7" s="72" t="str">
        <f>IFERROR(IF(NOT(ISBLANK(Table142[[#This Row],[BASE PRICE PER ITEM2]])), Table142[[#This Row],[BASE PRICE PER ITEM2]] + $M$2, ""), "")</f>
        <v/>
      </c>
      <c r="M417" s="115"/>
      <c r="N41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7" s="7"/>
      <c r="P417" s="7"/>
      <c r="Q417" s="7"/>
      <c r="R417" s="7"/>
      <c r="S417" s="7"/>
      <c r="T417" s="7"/>
      <c r="U417" s="7"/>
      <c r="V41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7" s="20" t="str">
        <f>IFERROR(Table142[[#This Row],[BASE PRICE PER ITEM2]]*Table142[[#This Row],[TOTAL BASE STOCK QUANTITY]],"")</f>
        <v/>
      </c>
      <c r="X417" s="20" t="str">
        <f>IFERROR(Table142[[#This Row],[LAST SALE PRICE PER ITEM]]*Table142[[#This Row],[TOTAL BASE STOCK QUANTITY]], "")</f>
        <v/>
      </c>
      <c r="Y417" s="6" t="str">
        <f>IF(O417="",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7" s="22" t="str">
        <f>IFERROR(Table142[[#This Row],[SALE PRICE PER ITEM]]*Table142[[#This Row],[TOTAL REMAINING STOCK QUANTITY]],"")</f>
        <v/>
      </c>
      <c r="AH417" s="27"/>
    </row>
    <row r="418" spans="2:34" ht="18.600000000000001" thickBot="1" x14ac:dyDescent="0.3">
      <c r="B418" s="34" t="s">
        <v>460</v>
      </c>
      <c r="C418" s="11"/>
      <c r="D418" s="87" t="str">
        <f>IF(Table142[[#This Row],[TOTAL BASE STOCK QUANTITY]] = "", "", IF(Table142[[#This Row],[TOTAL BASE STOCK QUANTITY]] &lt;1,"Out of Stock","Avaliable"))</f>
        <v/>
      </c>
      <c r="E418" s="24"/>
      <c r="F418" s="24"/>
      <c r="G418" s="11"/>
      <c r="H418" s="95"/>
      <c r="I418" s="102"/>
      <c r="J418" s="120"/>
      <c r="K41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8" s="72" t="str">
        <f>IFERROR(IF(NOT(ISBLANK(Table142[[#This Row],[BASE PRICE PER ITEM2]])), Table142[[#This Row],[BASE PRICE PER ITEM2]] + $M$2, ""), "")</f>
        <v/>
      </c>
      <c r="M418" s="115"/>
      <c r="N418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8" s="7"/>
      <c r="P418" s="7"/>
      <c r="Q418" s="7"/>
      <c r="R418" s="7"/>
      <c r="S418" s="7"/>
      <c r="T418" s="7"/>
      <c r="U418" s="7"/>
      <c r="V418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8" s="20" t="str">
        <f>IFERROR(Table142[[#This Row],[BASE PRICE PER ITEM2]]*Table142[[#This Row],[TOTAL BASE STOCK QUANTITY]],"")</f>
        <v/>
      </c>
      <c r="X418" s="20" t="str">
        <f>IFERROR(Table142[[#This Row],[LAST SALE PRICE PER ITEM]]*Table142[[#This Row],[TOTAL BASE STOCK QUANTITY]], "")</f>
        <v/>
      </c>
      <c r="Y418" s="6" t="str">
        <f>IF(O418="",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8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8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8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8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8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8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8" s="22" t="str">
        <f>IFERROR(Table142[[#This Row],[SALE PRICE PER ITEM]]*Table142[[#This Row],[TOTAL REMAINING STOCK QUANTITY]],"")</f>
        <v/>
      </c>
      <c r="AH418" s="27"/>
    </row>
    <row r="419" spans="2:34" ht="18.600000000000001" thickBot="1" x14ac:dyDescent="0.3">
      <c r="B419" s="34" t="s">
        <v>461</v>
      </c>
      <c r="C419" s="11"/>
      <c r="D419" s="87" t="str">
        <f>IF(Table142[[#This Row],[TOTAL BASE STOCK QUANTITY]] = "", "", IF(Table142[[#This Row],[TOTAL BASE STOCK QUANTITY]] &lt;1,"Out of Stock","Avaliable"))</f>
        <v/>
      </c>
      <c r="E419" s="24"/>
      <c r="F419" s="24"/>
      <c r="G419" s="11"/>
      <c r="H419" s="95"/>
      <c r="I419" s="102"/>
      <c r="J419" s="120"/>
      <c r="K419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19" s="72" t="str">
        <f>IFERROR(IF(NOT(ISBLANK(Table142[[#This Row],[BASE PRICE PER ITEM2]])), Table142[[#This Row],[BASE PRICE PER ITEM2]] + $M$2, ""), "")</f>
        <v/>
      </c>
      <c r="M419" s="115"/>
      <c r="N419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19" s="7"/>
      <c r="P419" s="7"/>
      <c r="Q419" s="7"/>
      <c r="R419" s="7"/>
      <c r="S419" s="7"/>
      <c r="T419" s="7"/>
      <c r="U419" s="7"/>
      <c r="V419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19" s="20" t="str">
        <f>IFERROR(Table142[[#This Row],[BASE PRICE PER ITEM2]]*Table142[[#This Row],[TOTAL BASE STOCK QUANTITY]],"")</f>
        <v/>
      </c>
      <c r="X419" s="20" t="str">
        <f>IFERROR(Table142[[#This Row],[LAST SALE PRICE PER ITEM]]*Table142[[#This Row],[TOTAL BASE STOCK QUANTITY]], "")</f>
        <v/>
      </c>
      <c r="Y419" s="6" t="str">
        <f>IF(O419="",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19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19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19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19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19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19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19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19" s="22" t="str">
        <f>IFERROR(Table142[[#This Row],[SALE PRICE PER ITEM]]*Table142[[#This Row],[TOTAL REMAINING STOCK QUANTITY]],"")</f>
        <v/>
      </c>
      <c r="AH419" s="27"/>
    </row>
    <row r="420" spans="2:34" ht="18.600000000000001" thickBot="1" x14ac:dyDescent="0.3">
      <c r="B420" s="34" t="s">
        <v>462</v>
      </c>
      <c r="C420" s="11"/>
      <c r="D420" s="87" t="str">
        <f>IF(Table142[[#This Row],[TOTAL BASE STOCK QUANTITY]] = "", "", IF(Table142[[#This Row],[TOTAL BASE STOCK QUANTITY]] &lt;1,"Out of Stock","Avaliable"))</f>
        <v/>
      </c>
      <c r="E420" s="24"/>
      <c r="F420" s="24"/>
      <c r="G420" s="11"/>
      <c r="H420" s="95"/>
      <c r="I420" s="102"/>
      <c r="J420" s="120"/>
      <c r="K420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0" s="72" t="str">
        <f>IFERROR(IF(NOT(ISBLANK(Table142[[#This Row],[BASE PRICE PER ITEM2]])), Table142[[#This Row],[BASE PRICE PER ITEM2]] + $M$2, ""), "")</f>
        <v/>
      </c>
      <c r="M420" s="115"/>
      <c r="N420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0" s="7"/>
      <c r="P420" s="7"/>
      <c r="Q420" s="7"/>
      <c r="R420" s="7"/>
      <c r="S420" s="7"/>
      <c r="T420" s="7"/>
      <c r="U420" s="7"/>
      <c r="V420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0" s="20" t="str">
        <f>IFERROR(Table142[[#This Row],[BASE PRICE PER ITEM2]]*Table142[[#This Row],[TOTAL BASE STOCK QUANTITY]],"")</f>
        <v/>
      </c>
      <c r="X420" s="20" t="str">
        <f>IFERROR(Table142[[#This Row],[LAST SALE PRICE PER ITEM]]*Table142[[#This Row],[TOTAL BASE STOCK QUANTITY]], "")</f>
        <v/>
      </c>
      <c r="Y420" s="6" t="str">
        <f>IF(O420="",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0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0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0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0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0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0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0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0" s="22" t="str">
        <f>IFERROR(Table142[[#This Row],[SALE PRICE PER ITEM]]*Table142[[#This Row],[TOTAL REMAINING STOCK QUANTITY]],"")</f>
        <v/>
      </c>
      <c r="AH420" s="27"/>
    </row>
    <row r="421" spans="2:34" ht="18.600000000000001" thickBot="1" x14ac:dyDescent="0.3">
      <c r="B421" s="34" t="s">
        <v>463</v>
      </c>
      <c r="C421" s="11"/>
      <c r="D421" s="87" t="str">
        <f>IF(Table142[[#This Row],[TOTAL BASE STOCK QUANTITY]] = "", "", IF(Table142[[#This Row],[TOTAL BASE STOCK QUANTITY]] &lt;1,"Out of Stock","Avaliable"))</f>
        <v/>
      </c>
      <c r="E421" s="24"/>
      <c r="F421" s="24"/>
      <c r="G421" s="11"/>
      <c r="H421" s="95"/>
      <c r="I421" s="102"/>
      <c r="J421" s="120"/>
      <c r="K421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1" s="72" t="str">
        <f>IFERROR(IF(NOT(ISBLANK(Table142[[#This Row],[BASE PRICE PER ITEM2]])), Table142[[#This Row],[BASE PRICE PER ITEM2]] + $M$2, ""), "")</f>
        <v/>
      </c>
      <c r="M421" s="115"/>
      <c r="N421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1" s="7"/>
      <c r="P421" s="7"/>
      <c r="Q421" s="7"/>
      <c r="R421" s="7"/>
      <c r="S421" s="7"/>
      <c r="T421" s="7"/>
      <c r="U421" s="7"/>
      <c r="V421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1" s="20" t="str">
        <f>IFERROR(Table142[[#This Row],[BASE PRICE PER ITEM2]]*Table142[[#This Row],[TOTAL BASE STOCK QUANTITY]],"")</f>
        <v/>
      </c>
      <c r="X421" s="20" t="str">
        <f>IFERROR(Table142[[#This Row],[LAST SALE PRICE PER ITEM]]*Table142[[#This Row],[TOTAL BASE STOCK QUANTITY]], "")</f>
        <v/>
      </c>
      <c r="Y421" s="6" t="str">
        <f>IF(O421="",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1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1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1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1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1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1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1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1" s="22" t="str">
        <f>IFERROR(Table142[[#This Row],[SALE PRICE PER ITEM]]*Table142[[#This Row],[TOTAL REMAINING STOCK QUANTITY]],"")</f>
        <v/>
      </c>
      <c r="AH421" s="27"/>
    </row>
    <row r="422" spans="2:34" ht="18.600000000000001" thickBot="1" x14ac:dyDescent="0.3">
      <c r="B422" s="34" t="s">
        <v>464</v>
      </c>
      <c r="C422" s="11"/>
      <c r="D422" s="87" t="str">
        <f>IF(Table142[[#This Row],[TOTAL BASE STOCK QUANTITY]] = "", "", IF(Table142[[#This Row],[TOTAL BASE STOCK QUANTITY]] &lt;1,"Out of Stock","Avaliable"))</f>
        <v/>
      </c>
      <c r="E422" s="24"/>
      <c r="F422" s="24"/>
      <c r="G422" s="11"/>
      <c r="H422" s="95"/>
      <c r="I422" s="102"/>
      <c r="J422" s="120"/>
      <c r="K422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2" s="72" t="str">
        <f>IFERROR(IF(NOT(ISBLANK(Table142[[#This Row],[BASE PRICE PER ITEM2]])), Table142[[#This Row],[BASE PRICE PER ITEM2]] + $M$2, ""), "")</f>
        <v/>
      </c>
      <c r="M422" s="115"/>
      <c r="N422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2" s="7"/>
      <c r="P422" s="7"/>
      <c r="Q422" s="7"/>
      <c r="R422" s="7"/>
      <c r="S422" s="7"/>
      <c r="T422" s="7"/>
      <c r="U422" s="7"/>
      <c r="V422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2" s="20" t="str">
        <f>IFERROR(Table142[[#This Row],[BASE PRICE PER ITEM2]]*Table142[[#This Row],[TOTAL BASE STOCK QUANTITY]],"")</f>
        <v/>
      </c>
      <c r="X422" s="20" t="str">
        <f>IFERROR(Table142[[#This Row],[LAST SALE PRICE PER ITEM]]*Table142[[#This Row],[TOTAL BASE STOCK QUANTITY]], "")</f>
        <v/>
      </c>
      <c r="Y422" s="6" t="str">
        <f>IF(O422="",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2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2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2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2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2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2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2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2" s="22" t="str">
        <f>IFERROR(Table142[[#This Row],[SALE PRICE PER ITEM]]*Table142[[#This Row],[TOTAL REMAINING STOCK QUANTITY]],"")</f>
        <v/>
      </c>
      <c r="AH422" s="27"/>
    </row>
    <row r="423" spans="2:34" ht="18.600000000000001" thickBot="1" x14ac:dyDescent="0.3">
      <c r="B423" s="34" t="s">
        <v>465</v>
      </c>
      <c r="C423" s="11"/>
      <c r="D423" s="87" t="str">
        <f>IF(Table142[[#This Row],[TOTAL BASE STOCK QUANTITY]] = "", "", IF(Table142[[#This Row],[TOTAL BASE STOCK QUANTITY]] &lt;1,"Out of Stock","Avaliable"))</f>
        <v/>
      </c>
      <c r="E423" s="24"/>
      <c r="F423" s="24"/>
      <c r="G423" s="11"/>
      <c r="H423" s="95"/>
      <c r="I423" s="102"/>
      <c r="J423" s="120"/>
      <c r="K423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3" s="72" t="str">
        <f>IFERROR(IF(NOT(ISBLANK(Table142[[#This Row],[BASE PRICE PER ITEM2]])), Table142[[#This Row],[BASE PRICE PER ITEM2]] + $M$2, ""), "")</f>
        <v/>
      </c>
      <c r="M423" s="115"/>
      <c r="N423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3" s="7"/>
      <c r="P423" s="7"/>
      <c r="Q423" s="7"/>
      <c r="R423" s="7"/>
      <c r="S423" s="7"/>
      <c r="T423" s="7"/>
      <c r="U423" s="7"/>
      <c r="V423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3" s="20" t="str">
        <f>IFERROR(Table142[[#This Row],[BASE PRICE PER ITEM2]]*Table142[[#This Row],[TOTAL BASE STOCK QUANTITY]],"")</f>
        <v/>
      </c>
      <c r="X423" s="20" t="str">
        <f>IFERROR(Table142[[#This Row],[LAST SALE PRICE PER ITEM]]*Table142[[#This Row],[TOTAL BASE STOCK QUANTITY]], "")</f>
        <v/>
      </c>
      <c r="Y423" s="6" t="str">
        <f>IF(O423="",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3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3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3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3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3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3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3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3" s="22" t="str">
        <f>IFERROR(Table142[[#This Row],[SALE PRICE PER ITEM]]*Table142[[#This Row],[TOTAL REMAINING STOCK QUANTITY]],"")</f>
        <v/>
      </c>
      <c r="AH423" s="27"/>
    </row>
    <row r="424" spans="2:34" ht="18.600000000000001" thickBot="1" x14ac:dyDescent="0.3">
      <c r="B424" s="34" t="s">
        <v>466</v>
      </c>
      <c r="C424" s="11"/>
      <c r="D424" s="87" t="str">
        <f>IF(Table142[[#This Row],[TOTAL BASE STOCK QUANTITY]] = "", "", IF(Table142[[#This Row],[TOTAL BASE STOCK QUANTITY]] &lt;1,"Out of Stock","Avaliable"))</f>
        <v/>
      </c>
      <c r="E424" s="24"/>
      <c r="F424" s="24"/>
      <c r="G424" s="11"/>
      <c r="H424" s="95"/>
      <c r="I424" s="102"/>
      <c r="J424" s="120"/>
      <c r="K424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4" s="72" t="str">
        <f>IFERROR(IF(NOT(ISBLANK(Table142[[#This Row],[BASE PRICE PER ITEM2]])), Table142[[#This Row],[BASE PRICE PER ITEM2]] + $M$2, ""), "")</f>
        <v/>
      </c>
      <c r="M424" s="115"/>
      <c r="N424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4" s="7"/>
      <c r="P424" s="7"/>
      <c r="Q424" s="7"/>
      <c r="R424" s="7"/>
      <c r="S424" s="7"/>
      <c r="T424" s="7"/>
      <c r="U424" s="7"/>
      <c r="V424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4" s="20" t="str">
        <f>IFERROR(Table142[[#This Row],[BASE PRICE PER ITEM2]]*Table142[[#This Row],[TOTAL BASE STOCK QUANTITY]],"")</f>
        <v/>
      </c>
      <c r="X424" s="20" t="str">
        <f>IFERROR(Table142[[#This Row],[LAST SALE PRICE PER ITEM]]*Table142[[#This Row],[TOTAL BASE STOCK QUANTITY]], "")</f>
        <v/>
      </c>
      <c r="Y424" s="6" t="str">
        <f>IF(O424="",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4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4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4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4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4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4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4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4" s="22" t="str">
        <f>IFERROR(Table142[[#This Row],[SALE PRICE PER ITEM]]*Table142[[#This Row],[TOTAL REMAINING STOCK QUANTITY]],"")</f>
        <v/>
      </c>
      <c r="AH424" s="27"/>
    </row>
    <row r="425" spans="2:34" ht="18.600000000000001" thickBot="1" x14ac:dyDescent="0.3">
      <c r="B425" s="34" t="s">
        <v>467</v>
      </c>
      <c r="C425" s="11"/>
      <c r="D425" s="87" t="str">
        <f>IF(Table142[[#This Row],[TOTAL BASE STOCK QUANTITY]] = "", "", IF(Table142[[#This Row],[TOTAL BASE STOCK QUANTITY]] &lt;1,"Out of Stock","Avaliable"))</f>
        <v/>
      </c>
      <c r="E425" s="24"/>
      <c r="F425" s="24"/>
      <c r="G425" s="11"/>
      <c r="H425" s="95"/>
      <c r="I425" s="102"/>
      <c r="J425" s="120"/>
      <c r="K425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5" s="72" t="str">
        <f>IFERROR(IF(NOT(ISBLANK(Table142[[#This Row],[BASE PRICE PER ITEM2]])), Table142[[#This Row],[BASE PRICE PER ITEM2]] + $M$2, ""), "")</f>
        <v/>
      </c>
      <c r="M425" s="115"/>
      <c r="N425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5" s="7"/>
      <c r="P425" s="7"/>
      <c r="Q425" s="7"/>
      <c r="R425" s="7"/>
      <c r="S425" s="7"/>
      <c r="T425" s="7"/>
      <c r="U425" s="7"/>
      <c r="V425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5" s="20" t="str">
        <f>IFERROR(Table142[[#This Row],[BASE PRICE PER ITEM2]]*Table142[[#This Row],[TOTAL BASE STOCK QUANTITY]],"")</f>
        <v/>
      </c>
      <c r="X425" s="20" t="str">
        <f>IFERROR(Table142[[#This Row],[LAST SALE PRICE PER ITEM]]*Table142[[#This Row],[TOTAL BASE STOCK QUANTITY]], "")</f>
        <v/>
      </c>
      <c r="Y425" s="6" t="str">
        <f>IF(O425="",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5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5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5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5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5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5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5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5" s="22" t="str">
        <f>IFERROR(Table142[[#This Row],[SALE PRICE PER ITEM]]*Table142[[#This Row],[TOTAL REMAINING STOCK QUANTITY]],"")</f>
        <v/>
      </c>
      <c r="AH425" s="27"/>
    </row>
    <row r="426" spans="2:34" ht="18.600000000000001" thickBot="1" x14ac:dyDescent="0.3">
      <c r="B426" s="34" t="s">
        <v>468</v>
      </c>
      <c r="C426" s="11"/>
      <c r="D426" s="87" t="str">
        <f>IF(Table142[[#This Row],[TOTAL BASE STOCK QUANTITY]] = "", "", IF(Table142[[#This Row],[TOTAL BASE STOCK QUANTITY]] &lt;1,"Out of Stock","Avaliable"))</f>
        <v/>
      </c>
      <c r="E426" s="24"/>
      <c r="F426" s="24"/>
      <c r="G426" s="11"/>
      <c r="H426" s="95"/>
      <c r="I426" s="102"/>
      <c r="J426" s="120"/>
      <c r="K426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6" s="72" t="str">
        <f>IFERROR(IF(NOT(ISBLANK(Table142[[#This Row],[BASE PRICE PER ITEM2]])), Table142[[#This Row],[BASE PRICE PER ITEM2]] + $M$2, ""), "")</f>
        <v/>
      </c>
      <c r="M426" s="115"/>
      <c r="N426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6" s="7"/>
      <c r="P426" s="7"/>
      <c r="Q426" s="7"/>
      <c r="R426" s="7"/>
      <c r="S426" s="7"/>
      <c r="T426" s="7"/>
      <c r="U426" s="7"/>
      <c r="V426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6" s="20" t="str">
        <f>IFERROR(Table142[[#This Row],[BASE PRICE PER ITEM2]]*Table142[[#This Row],[TOTAL BASE STOCK QUANTITY]],"")</f>
        <v/>
      </c>
      <c r="X426" s="20" t="str">
        <f>IFERROR(Table142[[#This Row],[LAST SALE PRICE PER ITEM]]*Table142[[#This Row],[TOTAL BASE STOCK QUANTITY]], "")</f>
        <v/>
      </c>
      <c r="Y426" s="6" t="str">
        <f>IF(O426="",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6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6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6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6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6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6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6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6" s="22" t="str">
        <f>IFERROR(Table142[[#This Row],[SALE PRICE PER ITEM]]*Table142[[#This Row],[TOTAL REMAINING STOCK QUANTITY]],"")</f>
        <v/>
      </c>
      <c r="AH426" s="27"/>
    </row>
    <row r="427" spans="2:34" ht="18.600000000000001" thickBot="1" x14ac:dyDescent="0.3">
      <c r="B427" s="34" t="s">
        <v>469</v>
      </c>
      <c r="C427" s="11"/>
      <c r="D427" s="87" t="str">
        <f>IF(Table142[[#This Row],[TOTAL BASE STOCK QUANTITY]] = "", "", IF(Table142[[#This Row],[TOTAL BASE STOCK QUANTITY]] &lt;1,"Out of Stock","Avaliable"))</f>
        <v/>
      </c>
      <c r="E427" s="24"/>
      <c r="F427" s="24"/>
      <c r="G427" s="11"/>
      <c r="H427" s="95"/>
      <c r="I427" s="102"/>
      <c r="J427" s="120"/>
      <c r="K427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7" s="72" t="str">
        <f>IFERROR(IF(NOT(ISBLANK(Table142[[#This Row],[BASE PRICE PER ITEM2]])), Table142[[#This Row],[BASE PRICE PER ITEM2]] + $M$2, ""), "")</f>
        <v/>
      </c>
      <c r="M427" s="115"/>
      <c r="N427" s="76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7" s="7"/>
      <c r="P427" s="7"/>
      <c r="Q427" s="7"/>
      <c r="R427" s="7"/>
      <c r="S427" s="7"/>
      <c r="T427" s="7"/>
      <c r="U427" s="7"/>
      <c r="V427" s="12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7" s="20" t="str">
        <f>IFERROR(Table142[[#This Row],[BASE PRICE PER ITEM2]]*Table142[[#This Row],[TOTAL BASE STOCK QUANTITY]],"")</f>
        <v/>
      </c>
      <c r="X427" s="20" t="str">
        <f>IFERROR(Table142[[#This Row],[LAST SALE PRICE PER ITEM]]*Table142[[#This Row],[TOTAL BASE STOCK QUANTITY]], "")</f>
        <v/>
      </c>
      <c r="Y427" s="6" t="str">
        <f>IF(O427="",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7" s="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7" s="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7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7" s="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7" s="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7" s="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7" s="25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7" s="22" t="str">
        <f>IFERROR(Table142[[#This Row],[SALE PRICE PER ITEM]]*Table142[[#This Row],[TOTAL REMAINING STOCK QUANTITY]],"")</f>
        <v/>
      </c>
      <c r="AH427" s="27"/>
    </row>
    <row r="428" spans="2:34" ht="18.600000000000001" thickBot="1" x14ac:dyDescent="0.3">
      <c r="B428" s="34" t="s">
        <v>470</v>
      </c>
      <c r="C428" s="13"/>
      <c r="D428" s="87" t="str">
        <f>IF(Table142[[#This Row],[TOTAL BASE STOCK QUANTITY]] = "", "", IF(Table142[[#This Row],[TOTAL BASE STOCK QUANTITY]] &lt;1,"Out of Stock","Avaliable"))</f>
        <v/>
      </c>
      <c r="E428" s="68"/>
      <c r="F428" s="68"/>
      <c r="G428" s="13"/>
      <c r="H428" s="96"/>
      <c r="I428" s="103"/>
      <c r="J428" s="120"/>
      <c r="K428" s="108" t="str">
        <f>IF((Table142[[#This Row],[BASE CHINESE PRICE PER ITEM]]/$S$3)+Table142[[#This Row],[DELIVERY CHINESE TO CAMBODIA]]=0, "", (Table142[[#This Row],[BASE CHINESE PRICE PER ITEM]]/$S$3)+Table142[[#This Row],[DELIVERY CHINESE TO CAMBODIA]] )</f>
        <v/>
      </c>
      <c r="L428" s="72" t="str">
        <f>IFERROR(IF(NOT(ISBLANK(Table142[[#This Row],[BASE PRICE PER ITEM2]])), Table142[[#This Row],[BASE PRICE PER ITEM2]] + $M$2, ""), "")</f>
        <v/>
      </c>
      <c r="M428" s="116"/>
      <c r="N428" s="77" t="str">
        <f>IF(Table142[[#This Row],[SALE PRICE PER ITEM MAUAL]]&lt;&gt;"", Table142[[#This Row],[SALE PRICE PER ITEM MAUAL]], IF(Table142[[#This Row],[SALE PRICE PER ITEM]]&lt;&gt;"", Table142[[#This Row],[SALE PRICE PER ITEM]], ""))</f>
        <v/>
      </c>
      <c r="O428" s="14"/>
      <c r="P428" s="14"/>
      <c r="Q428" s="14"/>
      <c r="R428" s="14"/>
      <c r="S428" s="14"/>
      <c r="T428" s="14"/>
      <c r="U428" s="14"/>
      <c r="V428" s="15" t="str">
        <f>IF(Table142[[#This Row],[BASE NORMAL]]+Table142[[#This Row],[BASE SMAILL]]+Table142[[#This Row],[BASE MIDDLE]]+Table142[[#This Row],[BASE BIG]]+Table142[[#This Row],[BASE XL]]+Table142[[#This Row],[BASE XXL]]+Table142[[#This Row],[BASE XXXL]]=0, "", Table142[[#This Row],[BASE NORMAL]]+Table142[[#This Row],[BASE SMAILL]]+Table142[[#This Row],[BASE MIDDLE]]+Table142[[#This Row],[BASE BIG]]+Table142[[#This Row],[BASE XL]]+Table142[[#This Row],[BASE XXL]]+Table142[[#This Row],[BASE XXXL]])</f>
        <v/>
      </c>
      <c r="W428" s="21" t="str">
        <f>IFERROR(Table142[[#This Row],[BASE PRICE PER ITEM2]]*Table142[[#This Row],[TOTAL BASE STOCK QUANTITY]],"")</f>
        <v/>
      </c>
      <c r="X428" s="21" t="str">
        <f>IFERROR(Table142[[#This Row],[LAST SALE PRICE PER ITEM]]*Table142[[#This Row],[TOTAL BASE STOCK QUANTITY]], "")</f>
        <v/>
      </c>
      <c r="Y428" s="16" t="str">
        <f>IF(O428="", "", IFERROR(IF(AND(ISNUMBER(MATCH(Table142[[#This Row],[ITEM NO.]],#REF!,0)), COUNTIF(#REF!, "XS") &gt; 0), Table142[[#This Row],[BASE NORMAL]] - SUMIFS(#REF!,#REF!,Table142[[#This Row],[ITEM NO.]],#REF!,"XS"), Table142[[#This Row],[BASE NORMAL]]), "-"))</f>
        <v/>
      </c>
      <c r="Z428" s="16" t="str">
        <f>IF(Table142[[#This Row],[BASE SMAILL]] = "","",IFERROR(IF(AND(ISNUMBER(MATCH(Table142[[#This Row],[ITEM NO.]],#REF!,0)), COUNTIF(#REF!, "S") &gt; 0), Table142[[#This Row],[BASE SMAILL]] - SUMIFS(#REF!,#REF!,Table142[[#This Row],[ITEM NO.]],#REF!,"S"), Table142[[#This Row],[BASE SMAILL]]), "-") )</f>
        <v/>
      </c>
      <c r="AA428" s="16" t="str">
        <f>IF(Table142[[#This Row],[BASE MIDDLE]] = "","",IFERROR(IF(AND(ISNUMBER(MATCH(Table142[[#This Row],[ITEM NO.]],#REF!,0)), COUNTIF(#REF!, "M") &gt; 0), Table142[[#This Row],[BASE MIDDLE]] - SUMIFS(#REF!,#REF!,Table142[[#This Row],[ITEM NO.]],#REF!,"M"), Table142[[#This Row],[BASE MIDDLE]]), "-"))</f>
        <v/>
      </c>
      <c r="AB428" s="5" t="str">
        <f>IF(Table142[[#This Row],[BASE BIG]]="","",IFERROR(IF(AND(ISNUMBER(MATCH(Table142[[#This Row],[ITEM NO.]],#REF!,0)), COUNTIF(#REF!, "L") &gt; 0), Table142[[#This Row],[BASE BIG]] - SUMIFS(#REF!,#REF!,Table142[[#This Row],[ITEM NO.]],#REF!,"L"), Table142[[#This Row],[BASE BIG]]), "-"))</f>
        <v/>
      </c>
      <c r="AC428" s="16" t="str">
        <f>IF(Table142[[#This Row],[BASE XL]]="","",IFERROR(IF(AND(ISNUMBER(MATCH(Table142[[#This Row],[ITEM NO.]],#REF!,0)), COUNTIF(#REF!, "XL") &gt; 0), Table142[[#This Row],[BASE XL]] - SUMIFS(#REF!,#REF!,Table142[[#This Row],[ITEM NO.]],#REF!,"XL"), Table142[[#This Row],[BASE XL]]), "-"))</f>
        <v/>
      </c>
      <c r="AD428" s="16" t="str">
        <f>IF(Table142[[#This Row],[BASE XXL]]="","",IFERROR(IF(AND(ISNUMBER(MATCH(Table142[[#This Row],[ITEM NO.]],#REF!,0)), COUNTIF(#REF!, "XXL") &gt; 0), Table142[[#This Row],[BASE XXL]] - SUMIFS(#REF!,#REF!,Table142[[#This Row],[ITEM NO.]],#REF!,"XXL"), Table142[[#This Row],[BASE XXL]]), "-"))</f>
        <v/>
      </c>
      <c r="AE428" s="16" t="str">
        <f>IF(Table142[[#This Row],[BASE XXXL]]="","",IFERROR(IF(AND(ISNUMBER(MATCH(Table142[[#This Row],[ITEM NO.]],#REF!,0)), COUNTIF(#REF!, "XXXL") &gt; 0), Table142[[#This Row],[BASE XXXL]] - SUMIFS(#REF!,#REF!,Table142[[#This Row],[ITEM NO.]],#REF!,"XXXL"), Table142[[#This Row],[BASE XXXL]]), "-"))</f>
        <v/>
      </c>
      <c r="AF428" s="26" t="str">
        <f>IF(AND(Table142[[#This Row],[XS]]="",Table142[[#This Row],[S]]="",Table142[[#This Row],[M]]="",Table142[[#This Row],[L]]="",Table142[[#This Row],[XL]]="",Table142[[#This Row],[XXL]]="",Table142[[#This Row],[XXXL]]=""),"",SUM(Table142[[#This Row],[XS]:[XXXL]]))</f>
        <v/>
      </c>
      <c r="AG428" s="23" t="str">
        <f>IFERROR(Table142[[#This Row],[SALE PRICE PER ITEM]]*Table142[[#This Row],[TOTAL REMAINING STOCK QUANTITY]],"")</f>
        <v/>
      </c>
      <c r="AH428" s="27"/>
    </row>
  </sheetData>
  <dataConsolidate link="1"/>
  <phoneticPr fontId="6" type="noConversion"/>
  <conditionalFormatting sqref="D7:F428">
    <cfRule type="cellIs" dxfId="2" priority="1" operator="equal">
      <formula>"Out of Stock"</formula>
    </cfRule>
  </conditionalFormatting>
  <conditionalFormatting sqref="Y7:AE428">
    <cfRule type="cellIs" dxfId="1" priority="3" operator="between">
      <formula>1</formula>
      <formula>3</formula>
    </cfRule>
  </conditionalFormatting>
  <conditionalFormatting sqref="Y7:AF428">
    <cfRule type="cellIs" dxfId="0" priority="2" operator="equal">
      <formula>0</formula>
    </cfRule>
  </conditionalFormatting>
  <pageMargins left="0.7" right="0.7" top="0.75" bottom="0.75" header="0.3" footer="0.3"/>
  <pageSetup orientation="portrait" horizontalDpi="4294967294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1641-8683-4C08-AF0F-682274D03C8C}">
  <sheetPr>
    <tabColor rgb="FF92D050"/>
  </sheetPr>
  <dimension ref="A2:C9"/>
  <sheetViews>
    <sheetView workbookViewId="0">
      <selection activeCell="A13" sqref="A13"/>
    </sheetView>
  </sheetViews>
  <sheetFormatPr defaultRowHeight="15.6" x14ac:dyDescent="0.3"/>
  <cols>
    <col min="2" max="2" width="15.5" bestFit="1" customWidth="1"/>
    <col min="3" max="3" width="11.09765625" bestFit="1" customWidth="1"/>
  </cols>
  <sheetData>
    <row r="2" spans="1:3" x14ac:dyDescent="0.3">
      <c r="A2" s="10" t="s">
        <v>12</v>
      </c>
      <c r="B2" s="17" t="s">
        <v>19</v>
      </c>
      <c r="C2" s="18" t="s">
        <v>23</v>
      </c>
    </row>
    <row r="3" spans="1:3" x14ac:dyDescent="0.3">
      <c r="A3" t="s">
        <v>4</v>
      </c>
      <c r="B3" t="s">
        <v>20</v>
      </c>
      <c r="C3" t="s">
        <v>24</v>
      </c>
    </row>
    <row r="4" spans="1:3" x14ac:dyDescent="0.3">
      <c r="A4" t="s">
        <v>3</v>
      </c>
      <c r="B4" t="s">
        <v>21</v>
      </c>
      <c r="C4" t="s">
        <v>25</v>
      </c>
    </row>
    <row r="5" spans="1:3" x14ac:dyDescent="0.3">
      <c r="A5" t="s">
        <v>5</v>
      </c>
    </row>
    <row r="6" spans="1:3" x14ac:dyDescent="0.3">
      <c r="A6" t="s">
        <v>6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t="s">
        <v>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d29446-361a-45d7-a255-0c4aaf064791}" enabled="1" method="Privileged" siteId="{25671d0d-4026-4ea2-8501-5f5fedaeb4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Neckle</vt:lpstr>
      <vt:lpstr>Bags</vt:lpstr>
      <vt:lpstr>ដង្កៀប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Deb Bunhor</cp:lastModifiedBy>
  <dcterms:created xsi:type="dcterms:W3CDTF">2016-02-25T02:48:22Z</dcterms:created>
  <dcterms:modified xsi:type="dcterms:W3CDTF">2025-07-01T15:57:00Z</dcterms:modified>
</cp:coreProperties>
</file>