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5480" windowHeight="8130" tabRatio="887" firstSheet="2" activeTab="3"/>
  </bookViews>
  <sheets>
    <sheet name="Settings" sheetId="1" state="hidden" r:id="rId1"/>
    <sheet name="NAMESFORM1" sheetId="2" state="hidden" r:id="rId2"/>
    <sheet name="1D" sheetId="21" r:id="rId3"/>
    <sheet name="Rept1D" sheetId="22" r:id="rId4"/>
    <sheet name="Combine" sheetId="23" r:id="rId5"/>
    <sheet name="NAMESFORM2" sheetId="10" state="hidden" r:id="rId6"/>
  </sheets>
  <externalReferences>
    <externalReference r:id="rId7"/>
  </externalReferences>
  <definedNames>
    <definedName name="pos">IF('1D'!$DF1="","",RANK('1D'!$DF1,'1D'!$DF$10:$DF$74))</definedName>
    <definedName name="position_two">IF(Combine!$C1="","",RANK(Combine!$C1,Combine!$C$4:$C$231))</definedName>
    <definedName name="_xlnm.Print_Area" localSheetId="3">Rept1D!$A$1:$G$53</definedName>
  </definedNames>
  <calcPr calcId="124519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5" i="23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4"/>
  <c r="L11" i="21" l="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E10" i="22" l="1"/>
  <c r="DJ11" i="21"/>
  <c r="DJ12"/>
  <c r="DJ13"/>
  <c r="DJ14"/>
  <c r="DJ15"/>
  <c r="DJ16"/>
  <c r="DJ17"/>
  <c r="DJ18"/>
  <c r="DJ19"/>
  <c r="DJ20"/>
  <c r="DJ21"/>
  <c r="DJ22"/>
  <c r="DJ23"/>
  <c r="DJ24"/>
  <c r="DJ25"/>
  <c r="DJ26"/>
  <c r="DJ27"/>
  <c r="DJ28"/>
  <c r="DJ29"/>
  <c r="DJ30"/>
  <c r="DJ31"/>
  <c r="DJ32"/>
  <c r="DJ33"/>
  <c r="DJ34"/>
  <c r="DJ35"/>
  <c r="DJ36"/>
  <c r="DJ37"/>
  <c r="DJ38"/>
  <c r="DJ39"/>
  <c r="DJ40"/>
  <c r="DJ41"/>
  <c r="DJ42"/>
  <c r="DJ43"/>
  <c r="DJ44"/>
  <c r="DJ45"/>
  <c r="DJ46"/>
  <c r="DJ47"/>
  <c r="DJ48"/>
  <c r="DJ49"/>
  <c r="DJ50"/>
  <c r="DJ51"/>
  <c r="DJ52"/>
  <c r="DJ53"/>
  <c r="DJ54"/>
  <c r="DJ55"/>
  <c r="DJ56"/>
  <c r="DJ57"/>
  <c r="DJ58"/>
  <c r="DJ59"/>
  <c r="DJ60"/>
  <c r="DJ61"/>
  <c r="DJ62"/>
  <c r="DJ63"/>
  <c r="DJ64"/>
  <c r="DJ65"/>
  <c r="DJ66"/>
  <c r="DJ67"/>
  <c r="DJ68"/>
  <c r="DJ69"/>
  <c r="DJ70"/>
  <c r="DJ71"/>
  <c r="DJ72"/>
  <c r="DJ73"/>
  <c r="DJ74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5"/>
  <c r="DH36"/>
  <c r="DH37"/>
  <c r="DH38"/>
  <c r="DH39"/>
  <c r="DH40"/>
  <c r="DH41"/>
  <c r="DH42"/>
  <c r="DH43"/>
  <c r="DH44"/>
  <c r="DH45"/>
  <c r="DH46"/>
  <c r="DH47"/>
  <c r="DH48"/>
  <c r="DH49"/>
  <c r="DH50"/>
  <c r="DH51"/>
  <c r="DH52"/>
  <c r="DH53"/>
  <c r="DH54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3"/>
  <c r="DG54"/>
  <c r="DG55"/>
  <c r="DG56"/>
  <c r="DG57"/>
  <c r="DG58"/>
  <c r="DG59"/>
  <c r="DG60"/>
  <c r="DG61"/>
  <c r="DG62"/>
  <c r="DG63"/>
  <c r="DG64"/>
  <c r="DG65"/>
  <c r="DG66"/>
  <c r="DG67"/>
  <c r="DG68"/>
  <c r="DG69"/>
  <c r="DG70"/>
  <c r="DG71"/>
  <c r="DG72"/>
  <c r="DG73"/>
  <c r="DG74"/>
  <c r="DH10"/>
  <c r="DG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0"/>
  <c r="DK61"/>
  <c r="DK62"/>
  <c r="DK63"/>
  <c r="DK64"/>
  <c r="DK65"/>
  <c r="DK66"/>
  <c r="DK67"/>
  <c r="DK68"/>
  <c r="DK69"/>
  <c r="DK70"/>
  <c r="DK71"/>
  <c r="DK72"/>
  <c r="DK73"/>
  <c r="DK74"/>
  <c r="DK10"/>
  <c r="B14" i="22"/>
  <c r="F5" i="23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4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H27" i="22"/>
  <c r="A27"/>
  <c r="H26"/>
  <c r="A26"/>
  <c r="H25"/>
  <c r="A25"/>
  <c r="H24"/>
  <c r="A24"/>
  <c r="H23"/>
  <c r="A23"/>
  <c r="H22"/>
  <c r="A22"/>
  <c r="H21"/>
  <c r="A21"/>
  <c r="H20"/>
  <c r="A20"/>
  <c r="H19"/>
  <c r="A19"/>
  <c r="H12"/>
  <c r="H11"/>
  <c r="G7"/>
  <c r="G5" i="23" l="1"/>
  <c r="G7"/>
  <c r="G9"/>
  <c r="G11"/>
  <c r="G13"/>
  <c r="G15"/>
  <c r="G17"/>
  <c r="G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G57"/>
  <c r="G59"/>
  <c r="G61"/>
  <c r="G63"/>
  <c r="G65"/>
  <c r="G67"/>
  <c r="G69"/>
  <c r="G71"/>
  <c r="G73"/>
  <c r="G75"/>
  <c r="G77"/>
  <c r="G79"/>
  <c r="G81"/>
  <c r="G83"/>
  <c r="G85"/>
  <c r="G87"/>
  <c r="G89"/>
  <c r="G91"/>
  <c r="G93"/>
  <c r="G95"/>
  <c r="G97"/>
  <c r="G99"/>
  <c r="G101"/>
  <c r="G103"/>
  <c r="G105"/>
  <c r="G107"/>
  <c r="G109"/>
  <c r="G111"/>
  <c r="G113"/>
  <c r="G115"/>
  <c r="G117"/>
  <c r="G119"/>
  <c r="G121"/>
  <c r="G123"/>
  <c r="G125"/>
  <c r="G127"/>
  <c r="G129"/>
  <c r="G131"/>
  <c r="G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G181"/>
  <c r="G183"/>
  <c r="G185"/>
  <c r="G187"/>
  <c r="G189"/>
  <c r="G191"/>
  <c r="G193"/>
  <c r="G195"/>
  <c r="G197"/>
  <c r="G199"/>
  <c r="G201"/>
  <c r="G203"/>
  <c r="G205"/>
  <c r="G207"/>
  <c r="G209"/>
  <c r="G211"/>
  <c r="G213"/>
  <c r="G215"/>
  <c r="G217"/>
  <c r="G219"/>
  <c r="G221"/>
  <c r="G223"/>
  <c r="G225"/>
  <c r="G227"/>
  <c r="G4"/>
  <c r="G6"/>
  <c r="G8"/>
  <c r="G10"/>
  <c r="G12"/>
  <c r="G14"/>
  <c r="G16"/>
  <c r="G18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G182"/>
  <c r="G184"/>
  <c r="G186"/>
  <c r="G188"/>
  <c r="G190"/>
  <c r="G192"/>
  <c r="G194"/>
  <c r="G196"/>
  <c r="G198"/>
  <c r="G200"/>
  <c r="G202"/>
  <c r="G204"/>
  <c r="G206"/>
  <c r="G208"/>
  <c r="G210"/>
  <c r="G212"/>
  <c r="G214"/>
  <c r="G216"/>
  <c r="G218"/>
  <c r="G220"/>
  <c r="G222"/>
  <c r="G224"/>
  <c r="G226"/>
  <c r="G228"/>
  <c r="G230"/>
  <c r="G229"/>
  <c r="E11" i="22"/>
  <c r="G231" i="23"/>
  <c r="CP40" i="21"/>
  <c r="CY57" l="1"/>
  <c r="G10" l="1"/>
  <c r="DA76" l="1"/>
  <c r="CX76"/>
  <c r="CW76"/>
  <c r="CV76"/>
  <c r="CU76"/>
  <c r="DA75"/>
  <c r="CX75"/>
  <c r="CW75"/>
  <c r="CV75"/>
  <c r="CU75"/>
  <c r="CO76"/>
  <c r="CL76"/>
  <c r="CK76"/>
  <c r="CJ76"/>
  <c r="CI76"/>
  <c r="CO75"/>
  <c r="CL75"/>
  <c r="CK75"/>
  <c r="CJ75"/>
  <c r="CI75"/>
  <c r="CC76"/>
  <c r="BZ76"/>
  <c r="BY76"/>
  <c r="BX76"/>
  <c r="BW76"/>
  <c r="CC75"/>
  <c r="BZ75"/>
  <c r="BY75"/>
  <c r="BX75"/>
  <c r="BW75"/>
  <c r="BQ76"/>
  <c r="BN76"/>
  <c r="BM76"/>
  <c r="BL76"/>
  <c r="BK76"/>
  <c r="BQ75"/>
  <c r="BN75"/>
  <c r="BM75"/>
  <c r="BL75"/>
  <c r="BK75"/>
  <c r="BE76"/>
  <c r="BB76"/>
  <c r="BA76"/>
  <c r="AZ76"/>
  <c r="BE75"/>
  <c r="BB75"/>
  <c r="BA75"/>
  <c r="AZ75"/>
  <c r="AS76"/>
  <c r="AP76"/>
  <c r="AO76"/>
  <c r="AN76"/>
  <c r="AS75"/>
  <c r="AP75"/>
  <c r="AO75"/>
  <c r="AN75"/>
  <c r="AG76"/>
  <c r="AD76"/>
  <c r="AC76"/>
  <c r="AB76"/>
  <c r="AG75"/>
  <c r="AD75"/>
  <c r="AC75"/>
  <c r="AB75"/>
  <c r="U76"/>
  <c r="R76"/>
  <c r="Q76"/>
  <c r="P76"/>
  <c r="U75"/>
  <c r="R75"/>
  <c r="Q75"/>
  <c r="P75"/>
  <c r="D76"/>
  <c r="E76"/>
  <c r="F76"/>
  <c r="I76"/>
  <c r="D75" l="1"/>
  <c r="E75"/>
  <c r="F75"/>
  <c r="I75"/>
  <c r="CX4"/>
  <c r="CL4"/>
  <c r="BZ4"/>
  <c r="BN4"/>
  <c r="BB4" l="1"/>
  <c r="AP4"/>
  <c r="AD4"/>
  <c r="R4"/>
  <c r="F4"/>
  <c r="C76"/>
  <c r="AY76" l="1"/>
  <c r="AY75"/>
  <c r="AM76"/>
  <c r="AM75"/>
  <c r="AA76"/>
  <c r="AA75"/>
  <c r="O76"/>
  <c r="O75"/>
  <c r="C75"/>
  <c r="DB74"/>
  <c r="CY74"/>
  <c r="CZ74" s="1"/>
  <c r="CP74"/>
  <c r="CM74"/>
  <c r="CN74" s="1"/>
  <c r="CD74"/>
  <c r="CA74"/>
  <c r="CB74" s="1"/>
  <c r="BR74"/>
  <c r="BO74"/>
  <c r="BP74" s="1"/>
  <c r="BF74"/>
  <c r="BC74"/>
  <c r="BD74" s="1"/>
  <c r="AT74"/>
  <c r="AQ74"/>
  <c r="AR74" s="1"/>
  <c r="AH74"/>
  <c r="AE74"/>
  <c r="AF74" s="1"/>
  <c r="V74"/>
  <c r="S74"/>
  <c r="T74" s="1"/>
  <c r="J74"/>
  <c r="G74"/>
  <c r="H74" s="1"/>
  <c r="DB73"/>
  <c r="CY73"/>
  <c r="CZ73" s="1"/>
  <c r="CP73"/>
  <c r="CM73"/>
  <c r="CN73" s="1"/>
  <c r="CD73"/>
  <c r="CA73"/>
  <c r="CB73" s="1"/>
  <c r="BR73"/>
  <c r="BO73"/>
  <c r="BP73" s="1"/>
  <c r="BF73"/>
  <c r="BC73"/>
  <c r="BD73" s="1"/>
  <c r="AT73"/>
  <c r="AQ73"/>
  <c r="AR73" s="1"/>
  <c r="AH73"/>
  <c r="AE73"/>
  <c r="AF73" s="1"/>
  <c r="V73"/>
  <c r="S73"/>
  <c r="T73" s="1"/>
  <c r="J73"/>
  <c r="G73"/>
  <c r="H73" s="1"/>
  <c r="DB72"/>
  <c r="CY72"/>
  <c r="CZ72" s="1"/>
  <c r="CP72"/>
  <c r="CM72"/>
  <c r="CN72" s="1"/>
  <c r="CD72"/>
  <c r="CA72"/>
  <c r="CB72" s="1"/>
  <c r="BR72"/>
  <c r="BO72"/>
  <c r="BP72" s="1"/>
  <c r="BF72"/>
  <c r="BC72"/>
  <c r="BD72" s="1"/>
  <c r="AT72"/>
  <c r="AQ72"/>
  <c r="AR72" s="1"/>
  <c r="AH72"/>
  <c r="AE72"/>
  <c r="AF72" s="1"/>
  <c r="V72"/>
  <c r="S72"/>
  <c r="T72" s="1"/>
  <c r="J72"/>
  <c r="G72"/>
  <c r="H72" s="1"/>
  <c r="DB71"/>
  <c r="CY71"/>
  <c r="CZ71" s="1"/>
  <c r="CP71"/>
  <c r="CM71"/>
  <c r="CN71" s="1"/>
  <c r="CD71"/>
  <c r="CA71"/>
  <c r="CB71" s="1"/>
  <c r="BR71"/>
  <c r="BO71"/>
  <c r="BP71" s="1"/>
  <c r="BF71"/>
  <c r="BC71"/>
  <c r="BD71" s="1"/>
  <c r="AT71"/>
  <c r="AQ71"/>
  <c r="AR71" s="1"/>
  <c r="AH71"/>
  <c r="AE71"/>
  <c r="AF71" s="1"/>
  <c r="V71"/>
  <c r="S71"/>
  <c r="T71" s="1"/>
  <c r="J71"/>
  <c r="G71"/>
  <c r="H71" s="1"/>
  <c r="DB70"/>
  <c r="CY70"/>
  <c r="CZ70" s="1"/>
  <c r="CP70"/>
  <c r="CM70"/>
  <c r="CN70" s="1"/>
  <c r="CD70"/>
  <c r="CA70"/>
  <c r="CB70" s="1"/>
  <c r="BR70"/>
  <c r="BO70"/>
  <c r="BP70" s="1"/>
  <c r="BF70"/>
  <c r="BC70"/>
  <c r="BD70" s="1"/>
  <c r="AT70"/>
  <c r="AQ70"/>
  <c r="AR70" s="1"/>
  <c r="AH70"/>
  <c r="AE70"/>
  <c r="AF70" s="1"/>
  <c r="V70"/>
  <c r="S70"/>
  <c r="T70" s="1"/>
  <c r="J70"/>
  <c r="G70"/>
  <c r="H70" s="1"/>
  <c r="DB69"/>
  <c r="CY69"/>
  <c r="CZ69" s="1"/>
  <c r="DC69" s="1"/>
  <c r="CP69"/>
  <c r="CM69"/>
  <c r="CN69" s="1"/>
  <c r="CQ69" s="1"/>
  <c r="CD69"/>
  <c r="CA69"/>
  <c r="CB69" s="1"/>
  <c r="BR69"/>
  <c r="BO69"/>
  <c r="BP69" s="1"/>
  <c r="BF69"/>
  <c r="BC69"/>
  <c r="BD69" s="1"/>
  <c r="AT69"/>
  <c r="AQ69"/>
  <c r="AR69" s="1"/>
  <c r="AH69"/>
  <c r="AE69"/>
  <c r="AF69" s="1"/>
  <c r="V69"/>
  <c r="S69"/>
  <c r="T69" s="1"/>
  <c r="J69"/>
  <c r="G69"/>
  <c r="H69" s="1"/>
  <c r="DB68"/>
  <c r="CY68"/>
  <c r="CZ68" s="1"/>
  <c r="CP68"/>
  <c r="CM68"/>
  <c r="CN68" s="1"/>
  <c r="CD68"/>
  <c r="CA68"/>
  <c r="CB68" s="1"/>
  <c r="BR68"/>
  <c r="BO68"/>
  <c r="BP68" s="1"/>
  <c r="BS68" s="1"/>
  <c r="BF68"/>
  <c r="BC68"/>
  <c r="BD68" s="1"/>
  <c r="AT68"/>
  <c r="AQ68"/>
  <c r="AR68" s="1"/>
  <c r="AH68"/>
  <c r="AE68"/>
  <c r="AF68" s="1"/>
  <c r="V68"/>
  <c r="S68"/>
  <c r="T68" s="1"/>
  <c r="J68"/>
  <c r="G68"/>
  <c r="H68" s="1"/>
  <c r="DB67"/>
  <c r="CY67"/>
  <c r="CZ67" s="1"/>
  <c r="CP67"/>
  <c r="CM67"/>
  <c r="CN67" s="1"/>
  <c r="CD67"/>
  <c r="CA67"/>
  <c r="CB67" s="1"/>
  <c r="CE67" s="1"/>
  <c r="BR67"/>
  <c r="BO67"/>
  <c r="BP67" s="1"/>
  <c r="BF67"/>
  <c r="BC67"/>
  <c r="BD67" s="1"/>
  <c r="AT67"/>
  <c r="AQ67"/>
  <c r="AR67" s="1"/>
  <c r="AH67"/>
  <c r="AE67"/>
  <c r="AF67" s="1"/>
  <c r="V67"/>
  <c r="S67"/>
  <c r="T67" s="1"/>
  <c r="J67"/>
  <c r="G67"/>
  <c r="H67" s="1"/>
  <c r="DB66"/>
  <c r="CY66"/>
  <c r="CZ66" s="1"/>
  <c r="CP66"/>
  <c r="CM66"/>
  <c r="CN66" s="1"/>
  <c r="CQ66" s="1"/>
  <c r="CD66"/>
  <c r="CA66"/>
  <c r="CB66" s="1"/>
  <c r="BR66"/>
  <c r="BO66"/>
  <c r="BP66" s="1"/>
  <c r="BF66"/>
  <c r="BC66"/>
  <c r="BD66" s="1"/>
  <c r="AT66"/>
  <c r="AQ66"/>
  <c r="AR66" s="1"/>
  <c r="AH66"/>
  <c r="AE66"/>
  <c r="AF66" s="1"/>
  <c r="V66"/>
  <c r="S66"/>
  <c r="T66" s="1"/>
  <c r="J66"/>
  <c r="G66"/>
  <c r="H66" s="1"/>
  <c r="DB65"/>
  <c r="CY65"/>
  <c r="CZ65" s="1"/>
  <c r="CP65"/>
  <c r="CM65"/>
  <c r="CN65" s="1"/>
  <c r="CD65"/>
  <c r="CA65"/>
  <c r="CB65" s="1"/>
  <c r="BR65"/>
  <c r="BO65"/>
  <c r="BP65" s="1"/>
  <c r="BF65"/>
  <c r="BC65"/>
  <c r="BD65" s="1"/>
  <c r="AT65"/>
  <c r="AQ65"/>
  <c r="AR65" s="1"/>
  <c r="AU65" s="1"/>
  <c r="AH65"/>
  <c r="AE65"/>
  <c r="AF65" s="1"/>
  <c r="V65"/>
  <c r="S65"/>
  <c r="T65" s="1"/>
  <c r="J65"/>
  <c r="G65"/>
  <c r="H65" s="1"/>
  <c r="DB64"/>
  <c r="CY64"/>
  <c r="CZ64" s="1"/>
  <c r="CP64"/>
  <c r="CM64"/>
  <c r="CN64" s="1"/>
  <c r="CD64"/>
  <c r="CA64"/>
  <c r="CB64" s="1"/>
  <c r="CE64" s="1"/>
  <c r="BR64"/>
  <c r="BO64"/>
  <c r="BP64" s="1"/>
  <c r="BF64"/>
  <c r="BC64"/>
  <c r="BD64" s="1"/>
  <c r="AT64"/>
  <c r="AQ64"/>
  <c r="AR64" s="1"/>
  <c r="AH64"/>
  <c r="AE64"/>
  <c r="AF64" s="1"/>
  <c r="V64"/>
  <c r="S64"/>
  <c r="T64" s="1"/>
  <c r="J64"/>
  <c r="G64"/>
  <c r="H64" s="1"/>
  <c r="DB63"/>
  <c r="CY63"/>
  <c r="CZ63" s="1"/>
  <c r="CP63"/>
  <c r="CM63"/>
  <c r="CN63" s="1"/>
  <c r="CD63"/>
  <c r="CA63"/>
  <c r="CB63" s="1"/>
  <c r="BR63"/>
  <c r="BO63"/>
  <c r="BP63" s="1"/>
  <c r="BF63"/>
  <c r="BC63"/>
  <c r="BD63" s="1"/>
  <c r="AT63"/>
  <c r="AQ63"/>
  <c r="AR63" s="1"/>
  <c r="AH63"/>
  <c r="AE63"/>
  <c r="AF63" s="1"/>
  <c r="V63"/>
  <c r="S63"/>
  <c r="T63" s="1"/>
  <c r="J63"/>
  <c r="G63"/>
  <c r="H63" s="1"/>
  <c r="DB62"/>
  <c r="CY62"/>
  <c r="CZ62" s="1"/>
  <c r="CP62"/>
  <c r="CM62"/>
  <c r="CN62" s="1"/>
  <c r="CD62"/>
  <c r="CA62"/>
  <c r="CB62" s="1"/>
  <c r="BR62"/>
  <c r="BO62"/>
  <c r="BP62" s="1"/>
  <c r="BF62"/>
  <c r="BC62"/>
  <c r="BD62" s="1"/>
  <c r="AT62"/>
  <c r="AQ62"/>
  <c r="AR62" s="1"/>
  <c r="AH62"/>
  <c r="AE62"/>
  <c r="AF62" s="1"/>
  <c r="V62"/>
  <c r="S62"/>
  <c r="T62" s="1"/>
  <c r="J62"/>
  <c r="G62"/>
  <c r="H62" s="1"/>
  <c r="DB61"/>
  <c r="CY61"/>
  <c r="CZ61" s="1"/>
  <c r="CP61"/>
  <c r="CM61"/>
  <c r="CN61" s="1"/>
  <c r="CD61"/>
  <c r="CA61"/>
  <c r="CB61" s="1"/>
  <c r="BR61"/>
  <c r="BO61"/>
  <c r="BP61" s="1"/>
  <c r="BF61"/>
  <c r="BC61"/>
  <c r="BD61" s="1"/>
  <c r="AT61"/>
  <c r="AQ61"/>
  <c r="AR61" s="1"/>
  <c r="AH61"/>
  <c r="AE61"/>
  <c r="AF61" s="1"/>
  <c r="V61"/>
  <c r="S61"/>
  <c r="T61" s="1"/>
  <c r="J61"/>
  <c r="G61"/>
  <c r="H61" s="1"/>
  <c r="DB60"/>
  <c r="CY60"/>
  <c r="CZ60" s="1"/>
  <c r="CP60"/>
  <c r="CM60"/>
  <c r="CN60" s="1"/>
  <c r="CD60"/>
  <c r="CA60"/>
  <c r="CB60" s="1"/>
  <c r="BR60"/>
  <c r="BO60"/>
  <c r="BP60" s="1"/>
  <c r="BF60"/>
  <c r="BC60"/>
  <c r="BD60" s="1"/>
  <c r="AT60"/>
  <c r="AQ60"/>
  <c r="AR60" s="1"/>
  <c r="AH60"/>
  <c r="AE60"/>
  <c r="AF60" s="1"/>
  <c r="V60"/>
  <c r="S60"/>
  <c r="T60" s="1"/>
  <c r="J60"/>
  <c r="G60"/>
  <c r="H60" s="1"/>
  <c r="DB59"/>
  <c r="CY59"/>
  <c r="CZ59" s="1"/>
  <c r="CP59"/>
  <c r="CM59"/>
  <c r="CN59" s="1"/>
  <c r="CD59"/>
  <c r="CA59"/>
  <c r="CB59" s="1"/>
  <c r="BR59"/>
  <c r="BO59"/>
  <c r="BP59" s="1"/>
  <c r="BS59" s="1"/>
  <c r="BF59"/>
  <c r="BC59"/>
  <c r="BD59" s="1"/>
  <c r="AT59"/>
  <c r="AQ59"/>
  <c r="AR59" s="1"/>
  <c r="AH59"/>
  <c r="AE59"/>
  <c r="AF59" s="1"/>
  <c r="V59"/>
  <c r="S59"/>
  <c r="T59" s="1"/>
  <c r="J59"/>
  <c r="G59"/>
  <c r="H59" s="1"/>
  <c r="DB58"/>
  <c r="CY58"/>
  <c r="CZ58" s="1"/>
  <c r="CP58"/>
  <c r="CM58"/>
  <c r="CN58" s="1"/>
  <c r="CD58"/>
  <c r="CA58"/>
  <c r="CB58" s="1"/>
  <c r="BR58"/>
  <c r="BO58"/>
  <c r="BP58" s="1"/>
  <c r="BF58"/>
  <c r="BC58"/>
  <c r="BD58" s="1"/>
  <c r="AT58"/>
  <c r="AQ58"/>
  <c r="AR58" s="1"/>
  <c r="AH58"/>
  <c r="AE58"/>
  <c r="AF58" s="1"/>
  <c r="V58"/>
  <c r="S58"/>
  <c r="T58" s="1"/>
  <c r="J58"/>
  <c r="G58"/>
  <c r="H58" s="1"/>
  <c r="DB57"/>
  <c r="CZ57"/>
  <c r="CP57"/>
  <c r="CM57"/>
  <c r="CN57" s="1"/>
  <c r="CD57"/>
  <c r="CA57"/>
  <c r="CB57" s="1"/>
  <c r="BR57"/>
  <c r="BO57"/>
  <c r="BP57" s="1"/>
  <c r="BF57"/>
  <c r="BC57"/>
  <c r="BD57" s="1"/>
  <c r="AT57"/>
  <c r="AQ57"/>
  <c r="AR57" s="1"/>
  <c r="AH57"/>
  <c r="AE57"/>
  <c r="AF57" s="1"/>
  <c r="V57"/>
  <c r="S57"/>
  <c r="T57" s="1"/>
  <c r="J57"/>
  <c r="G57"/>
  <c r="H57" s="1"/>
  <c r="DB56"/>
  <c r="CY56"/>
  <c r="CZ56" s="1"/>
  <c r="CP56"/>
  <c r="CM56"/>
  <c r="CN56" s="1"/>
  <c r="CD56"/>
  <c r="CA56"/>
  <c r="CB56" s="1"/>
  <c r="BR56"/>
  <c r="BO56"/>
  <c r="BP56" s="1"/>
  <c r="BF56"/>
  <c r="BC56"/>
  <c r="BD56" s="1"/>
  <c r="AT56"/>
  <c r="AQ56"/>
  <c r="AR56" s="1"/>
  <c r="AH56"/>
  <c r="AE56"/>
  <c r="AF56" s="1"/>
  <c r="V56"/>
  <c r="S56"/>
  <c r="T56" s="1"/>
  <c r="J56"/>
  <c r="G56"/>
  <c r="H56" s="1"/>
  <c r="DB55"/>
  <c r="CY55"/>
  <c r="CZ55" s="1"/>
  <c r="CP55"/>
  <c r="CM55"/>
  <c r="CN55" s="1"/>
  <c r="CD55"/>
  <c r="CA55"/>
  <c r="CB55" s="1"/>
  <c r="BR55"/>
  <c r="BO55"/>
  <c r="BP55" s="1"/>
  <c r="BF55"/>
  <c r="BC55"/>
  <c r="BD55" s="1"/>
  <c r="AT55"/>
  <c r="AQ55"/>
  <c r="AR55" s="1"/>
  <c r="AH55"/>
  <c r="AE55"/>
  <c r="AF55" s="1"/>
  <c r="V55"/>
  <c r="S55"/>
  <c r="T55" s="1"/>
  <c r="J55"/>
  <c r="G55"/>
  <c r="H55" s="1"/>
  <c r="DB54"/>
  <c r="CY54"/>
  <c r="CZ54" s="1"/>
  <c r="CP54"/>
  <c r="CM54"/>
  <c r="CN54" s="1"/>
  <c r="CQ54" s="1"/>
  <c r="CD54"/>
  <c r="CA54"/>
  <c r="CB54" s="1"/>
  <c r="BR54"/>
  <c r="BO54"/>
  <c r="BP54" s="1"/>
  <c r="BF54"/>
  <c r="BC54"/>
  <c r="BD54" s="1"/>
  <c r="AT54"/>
  <c r="AQ54"/>
  <c r="AR54" s="1"/>
  <c r="AH54"/>
  <c r="AE54"/>
  <c r="AF54" s="1"/>
  <c r="V54"/>
  <c r="S54"/>
  <c r="T54" s="1"/>
  <c r="J54"/>
  <c r="G54"/>
  <c r="H54" s="1"/>
  <c r="DB53"/>
  <c r="CY53"/>
  <c r="CZ53" s="1"/>
  <c r="CP53"/>
  <c r="CM53"/>
  <c r="CN53" s="1"/>
  <c r="CD53"/>
  <c r="CA53"/>
  <c r="CB53" s="1"/>
  <c r="BR53"/>
  <c r="BO53"/>
  <c r="BP53" s="1"/>
  <c r="BF53"/>
  <c r="BC53"/>
  <c r="BD53" s="1"/>
  <c r="AT53"/>
  <c r="AQ53"/>
  <c r="AR53" s="1"/>
  <c r="AH53"/>
  <c r="AE53"/>
  <c r="AF53" s="1"/>
  <c r="V53"/>
  <c r="S53"/>
  <c r="T53" s="1"/>
  <c r="J53"/>
  <c r="G53"/>
  <c r="H53" s="1"/>
  <c r="DB52"/>
  <c r="CY52"/>
  <c r="CZ52" s="1"/>
  <c r="DC52" s="1"/>
  <c r="CP52"/>
  <c r="CM52"/>
  <c r="CN52" s="1"/>
  <c r="CQ52" s="1"/>
  <c r="CD52"/>
  <c r="CA52"/>
  <c r="CB52" s="1"/>
  <c r="BR52"/>
  <c r="BO52"/>
  <c r="BP52" s="1"/>
  <c r="BF52"/>
  <c r="BC52"/>
  <c r="BD52" s="1"/>
  <c r="AT52"/>
  <c r="AQ52"/>
  <c r="AR52" s="1"/>
  <c r="AH52"/>
  <c r="AE52"/>
  <c r="AF52" s="1"/>
  <c r="V52"/>
  <c r="S52"/>
  <c r="T52" s="1"/>
  <c r="J52"/>
  <c r="G52"/>
  <c r="H52" s="1"/>
  <c r="DB51"/>
  <c r="CY51"/>
  <c r="CZ51" s="1"/>
  <c r="CP51"/>
  <c r="CM51"/>
  <c r="CN51" s="1"/>
  <c r="CD51"/>
  <c r="CA51"/>
  <c r="CB51" s="1"/>
  <c r="BR51"/>
  <c r="BO51"/>
  <c r="BP51" s="1"/>
  <c r="BF51"/>
  <c r="BC51"/>
  <c r="BD51" s="1"/>
  <c r="AT51"/>
  <c r="AQ51"/>
  <c r="AR51" s="1"/>
  <c r="AH51"/>
  <c r="AE51"/>
  <c r="AF51" s="1"/>
  <c r="V51"/>
  <c r="S51"/>
  <c r="T51" s="1"/>
  <c r="J51"/>
  <c r="G51"/>
  <c r="H51" s="1"/>
  <c r="DB50"/>
  <c r="CY50"/>
  <c r="CZ50" s="1"/>
  <c r="CP50"/>
  <c r="CM50"/>
  <c r="CN50" s="1"/>
  <c r="CD50"/>
  <c r="CA50"/>
  <c r="CB50" s="1"/>
  <c r="BR50"/>
  <c r="BO50"/>
  <c r="BP50" s="1"/>
  <c r="BF50"/>
  <c r="BC50"/>
  <c r="BD50" s="1"/>
  <c r="AT50"/>
  <c r="AQ50"/>
  <c r="AR50" s="1"/>
  <c r="AH50"/>
  <c r="AE50"/>
  <c r="AF50" s="1"/>
  <c r="V50"/>
  <c r="S50"/>
  <c r="T50" s="1"/>
  <c r="J50"/>
  <c r="G50"/>
  <c r="H50" s="1"/>
  <c r="DB49"/>
  <c r="CY49"/>
  <c r="CZ49" s="1"/>
  <c r="CP49"/>
  <c r="CM49"/>
  <c r="CN49" s="1"/>
  <c r="CD49"/>
  <c r="CA49"/>
  <c r="CB49" s="1"/>
  <c r="BR49"/>
  <c r="BO49"/>
  <c r="BP49" s="1"/>
  <c r="BF49"/>
  <c r="BC49"/>
  <c r="BD49" s="1"/>
  <c r="AT49"/>
  <c r="AQ49"/>
  <c r="AR49" s="1"/>
  <c r="AH49"/>
  <c r="AE49"/>
  <c r="AF49" s="1"/>
  <c r="V49"/>
  <c r="S49"/>
  <c r="T49" s="1"/>
  <c r="W49" s="1"/>
  <c r="J49"/>
  <c r="G49"/>
  <c r="H49" s="1"/>
  <c r="DB48"/>
  <c r="CY48"/>
  <c r="CZ48" s="1"/>
  <c r="CP48"/>
  <c r="CM48"/>
  <c r="CN48" s="1"/>
  <c r="CD48"/>
  <c r="CA48"/>
  <c r="CB48" s="1"/>
  <c r="BR48"/>
  <c r="BO48"/>
  <c r="BP48" s="1"/>
  <c r="BF48"/>
  <c r="BC48"/>
  <c r="BD48" s="1"/>
  <c r="AT48"/>
  <c r="AQ48"/>
  <c r="AR48" s="1"/>
  <c r="AU48" s="1"/>
  <c r="AH48"/>
  <c r="AE48"/>
  <c r="AF48" s="1"/>
  <c r="V48"/>
  <c r="S48"/>
  <c r="T48" s="1"/>
  <c r="W48" s="1"/>
  <c r="J48"/>
  <c r="G48"/>
  <c r="H48" s="1"/>
  <c r="DB47"/>
  <c r="CY47"/>
  <c r="CZ47" s="1"/>
  <c r="CP47"/>
  <c r="CM47"/>
  <c r="CN47" s="1"/>
  <c r="CD47"/>
  <c r="CA47"/>
  <c r="CB47" s="1"/>
  <c r="BR47"/>
  <c r="BO47"/>
  <c r="BP47" s="1"/>
  <c r="BF47"/>
  <c r="BC47"/>
  <c r="BD47" s="1"/>
  <c r="AT47"/>
  <c r="AQ47"/>
  <c r="AR47" s="1"/>
  <c r="AH47"/>
  <c r="AE47"/>
  <c r="AF47" s="1"/>
  <c r="V47"/>
  <c r="S47"/>
  <c r="T47" s="1"/>
  <c r="J47"/>
  <c r="G47"/>
  <c r="H47" s="1"/>
  <c r="DB46"/>
  <c r="CY46"/>
  <c r="CZ46" s="1"/>
  <c r="CP46"/>
  <c r="CM46"/>
  <c r="CN46" s="1"/>
  <c r="CD46"/>
  <c r="CA46"/>
  <c r="CB46" s="1"/>
  <c r="CE46" s="1"/>
  <c r="BR46"/>
  <c r="BO46"/>
  <c r="BP46" s="1"/>
  <c r="BF46"/>
  <c r="BC46"/>
  <c r="BD46" s="1"/>
  <c r="AT46"/>
  <c r="AQ46"/>
  <c r="AR46" s="1"/>
  <c r="AH46"/>
  <c r="AE46"/>
  <c r="AF46" s="1"/>
  <c r="V46"/>
  <c r="S46"/>
  <c r="T46" s="1"/>
  <c r="J46"/>
  <c r="G46"/>
  <c r="H46" s="1"/>
  <c r="DB45"/>
  <c r="CY45"/>
  <c r="CZ45" s="1"/>
  <c r="CP45"/>
  <c r="CM45"/>
  <c r="CN45" s="1"/>
  <c r="CD45"/>
  <c r="CA45"/>
  <c r="CB45" s="1"/>
  <c r="BR45"/>
  <c r="BO45"/>
  <c r="BP45" s="1"/>
  <c r="BF45"/>
  <c r="BC45"/>
  <c r="BD45" s="1"/>
  <c r="AT45"/>
  <c r="AQ45"/>
  <c r="AR45" s="1"/>
  <c r="AH45"/>
  <c r="AE45"/>
  <c r="AF45" s="1"/>
  <c r="V45"/>
  <c r="S45"/>
  <c r="T45" s="1"/>
  <c r="J45"/>
  <c r="G45"/>
  <c r="H45" s="1"/>
  <c r="DB44"/>
  <c r="CY44"/>
  <c r="CZ44" s="1"/>
  <c r="CP44"/>
  <c r="CM44"/>
  <c r="CN44" s="1"/>
  <c r="CQ44" s="1"/>
  <c r="CD44"/>
  <c r="CA44"/>
  <c r="CB44" s="1"/>
  <c r="BR44"/>
  <c r="BO44"/>
  <c r="BP44" s="1"/>
  <c r="BF44"/>
  <c r="BC44"/>
  <c r="BD44" s="1"/>
  <c r="AT44"/>
  <c r="AQ44"/>
  <c r="AR44" s="1"/>
  <c r="AH44"/>
  <c r="AE44"/>
  <c r="AF44" s="1"/>
  <c r="V44"/>
  <c r="S44"/>
  <c r="T44" s="1"/>
  <c r="J44"/>
  <c r="G44"/>
  <c r="H44" s="1"/>
  <c r="DB43"/>
  <c r="CY43"/>
  <c r="CZ43" s="1"/>
  <c r="CP43"/>
  <c r="CM43"/>
  <c r="CN43" s="1"/>
  <c r="CD43"/>
  <c r="CA43"/>
  <c r="CB43" s="1"/>
  <c r="BR43"/>
  <c r="BO43"/>
  <c r="BP43" s="1"/>
  <c r="BF43"/>
  <c r="BC43"/>
  <c r="BD43" s="1"/>
  <c r="AT43"/>
  <c r="AQ43"/>
  <c r="AR43" s="1"/>
  <c r="AH43"/>
  <c r="AE43"/>
  <c r="AF43" s="1"/>
  <c r="V43"/>
  <c r="S43"/>
  <c r="T43" s="1"/>
  <c r="J43"/>
  <c r="G43"/>
  <c r="H43" s="1"/>
  <c r="DB42"/>
  <c r="CY42"/>
  <c r="CZ42" s="1"/>
  <c r="CP42"/>
  <c r="CM42"/>
  <c r="CN42" s="1"/>
  <c r="CQ42" s="1"/>
  <c r="CD42"/>
  <c r="CA42"/>
  <c r="CB42" s="1"/>
  <c r="BR42"/>
  <c r="BO42"/>
  <c r="BP42" s="1"/>
  <c r="BF42"/>
  <c r="BC42"/>
  <c r="BD42" s="1"/>
  <c r="AT42"/>
  <c r="AQ42"/>
  <c r="AR42" s="1"/>
  <c r="AH42"/>
  <c r="AE42"/>
  <c r="AF42" s="1"/>
  <c r="V42"/>
  <c r="S42"/>
  <c r="T42" s="1"/>
  <c r="J42"/>
  <c r="G42"/>
  <c r="H42" s="1"/>
  <c r="DB41"/>
  <c r="CY41"/>
  <c r="CZ41" s="1"/>
  <c r="CP41"/>
  <c r="CM41"/>
  <c r="CN41" s="1"/>
  <c r="CD41"/>
  <c r="CA41"/>
  <c r="CB41" s="1"/>
  <c r="BR41"/>
  <c r="BO41"/>
  <c r="BP41" s="1"/>
  <c r="BF41"/>
  <c r="BC41"/>
  <c r="BD41" s="1"/>
  <c r="AT41"/>
  <c r="AQ41"/>
  <c r="AR41" s="1"/>
  <c r="AH41"/>
  <c r="AE41"/>
  <c r="AF41" s="1"/>
  <c r="V41"/>
  <c r="S41"/>
  <c r="T41" s="1"/>
  <c r="J41"/>
  <c r="G41"/>
  <c r="H41" s="1"/>
  <c r="DB40"/>
  <c r="CY40"/>
  <c r="CZ40" s="1"/>
  <c r="CM40"/>
  <c r="CN40" s="1"/>
  <c r="CD40"/>
  <c r="CA40"/>
  <c r="CB40" s="1"/>
  <c r="BR40"/>
  <c r="BO40"/>
  <c r="BP40" s="1"/>
  <c r="BF40"/>
  <c r="BC40"/>
  <c r="BD40" s="1"/>
  <c r="AT40"/>
  <c r="AQ40"/>
  <c r="AR40" s="1"/>
  <c r="AH40"/>
  <c r="AE40"/>
  <c r="AF40" s="1"/>
  <c r="V40"/>
  <c r="S40"/>
  <c r="T40" s="1"/>
  <c r="J40"/>
  <c r="G40"/>
  <c r="H40" s="1"/>
  <c r="DB39"/>
  <c r="CY39"/>
  <c r="CZ39" s="1"/>
  <c r="CP39"/>
  <c r="CM39"/>
  <c r="CN39" s="1"/>
  <c r="CD39"/>
  <c r="CA39"/>
  <c r="CB39" s="1"/>
  <c r="BR39"/>
  <c r="BO39"/>
  <c r="BP39" s="1"/>
  <c r="BF39"/>
  <c r="BC39"/>
  <c r="BD39" s="1"/>
  <c r="AT39"/>
  <c r="AQ39"/>
  <c r="AR39" s="1"/>
  <c r="AH39"/>
  <c r="AE39"/>
  <c r="AF39" s="1"/>
  <c r="V39"/>
  <c r="S39"/>
  <c r="T39" s="1"/>
  <c r="W39" s="1"/>
  <c r="J39"/>
  <c r="G39"/>
  <c r="H39" s="1"/>
  <c r="DB38"/>
  <c r="CY38"/>
  <c r="CZ38" s="1"/>
  <c r="CP38"/>
  <c r="CM38"/>
  <c r="CN38" s="1"/>
  <c r="CD38"/>
  <c r="CA38"/>
  <c r="CB38" s="1"/>
  <c r="BR38"/>
  <c r="BO38"/>
  <c r="BP38" s="1"/>
  <c r="BF38"/>
  <c r="BC38"/>
  <c r="BD38" s="1"/>
  <c r="AT38"/>
  <c r="AQ38"/>
  <c r="AR38" s="1"/>
  <c r="AH38"/>
  <c r="AE38"/>
  <c r="AF38" s="1"/>
  <c r="V38"/>
  <c r="S38"/>
  <c r="T38" s="1"/>
  <c r="J38"/>
  <c r="G38"/>
  <c r="H38" s="1"/>
  <c r="DB37"/>
  <c r="CY37"/>
  <c r="CZ37" s="1"/>
  <c r="CP37"/>
  <c r="CM37"/>
  <c r="CN37" s="1"/>
  <c r="CD37"/>
  <c r="CA37"/>
  <c r="CB37" s="1"/>
  <c r="BR37"/>
  <c r="BO37"/>
  <c r="BP37" s="1"/>
  <c r="BF37"/>
  <c r="BC37"/>
  <c r="BD37" s="1"/>
  <c r="AT37"/>
  <c r="AQ37"/>
  <c r="AR37" s="1"/>
  <c r="AH37"/>
  <c r="AE37"/>
  <c r="AF37" s="1"/>
  <c r="V37"/>
  <c r="S37"/>
  <c r="T37" s="1"/>
  <c r="J37"/>
  <c r="G37"/>
  <c r="H37" s="1"/>
  <c r="DB36"/>
  <c r="CY36"/>
  <c r="CZ36" s="1"/>
  <c r="CP36"/>
  <c r="CM36"/>
  <c r="CN36" s="1"/>
  <c r="CD36"/>
  <c r="CA36"/>
  <c r="CB36" s="1"/>
  <c r="BR36"/>
  <c r="BO36"/>
  <c r="BP36" s="1"/>
  <c r="BF36"/>
  <c r="BC36"/>
  <c r="BD36" s="1"/>
  <c r="AT36"/>
  <c r="AQ36"/>
  <c r="AR36" s="1"/>
  <c r="AH36"/>
  <c r="AE36"/>
  <c r="AF36" s="1"/>
  <c r="V36"/>
  <c r="S36"/>
  <c r="T36" s="1"/>
  <c r="J36"/>
  <c r="G36"/>
  <c r="H36" s="1"/>
  <c r="DB35"/>
  <c r="CY35"/>
  <c r="CZ35" s="1"/>
  <c r="CP35"/>
  <c r="CM35"/>
  <c r="CN35" s="1"/>
  <c r="CD35"/>
  <c r="CA35"/>
  <c r="CB35" s="1"/>
  <c r="BR35"/>
  <c r="BO35"/>
  <c r="BP35" s="1"/>
  <c r="BF35"/>
  <c r="BC35"/>
  <c r="BD35" s="1"/>
  <c r="AT35"/>
  <c r="AQ35"/>
  <c r="AR35" s="1"/>
  <c r="AH35"/>
  <c r="AE35"/>
  <c r="AF35" s="1"/>
  <c r="V35"/>
  <c r="S35"/>
  <c r="T35" s="1"/>
  <c r="W35" s="1"/>
  <c r="J35"/>
  <c r="G35"/>
  <c r="H35" s="1"/>
  <c r="DB34"/>
  <c r="CY34"/>
  <c r="CZ34" s="1"/>
  <c r="CP34"/>
  <c r="CM34"/>
  <c r="CN34" s="1"/>
  <c r="CD34"/>
  <c r="CA34"/>
  <c r="CB34" s="1"/>
  <c r="BR34"/>
  <c r="BO34"/>
  <c r="BP34" s="1"/>
  <c r="BF34"/>
  <c r="BC34"/>
  <c r="BD34" s="1"/>
  <c r="AT34"/>
  <c r="AQ34"/>
  <c r="AR34" s="1"/>
  <c r="AH34"/>
  <c r="AE34"/>
  <c r="AF34" s="1"/>
  <c r="V34"/>
  <c r="S34"/>
  <c r="T34" s="1"/>
  <c r="W34" s="1"/>
  <c r="J34"/>
  <c r="G34"/>
  <c r="H34" s="1"/>
  <c r="DB33"/>
  <c r="CY33"/>
  <c r="CZ33" s="1"/>
  <c r="CP33"/>
  <c r="CM33"/>
  <c r="CN33" s="1"/>
  <c r="CD33"/>
  <c r="CA33"/>
  <c r="CB33" s="1"/>
  <c r="BR33"/>
  <c r="BO33"/>
  <c r="BP33" s="1"/>
  <c r="BF33"/>
  <c r="BC33"/>
  <c r="BD33" s="1"/>
  <c r="AT33"/>
  <c r="AQ33"/>
  <c r="AR33" s="1"/>
  <c r="AH33"/>
  <c r="AE33"/>
  <c r="AF33" s="1"/>
  <c r="V33"/>
  <c r="S33"/>
  <c r="T33" s="1"/>
  <c r="J33"/>
  <c r="G33"/>
  <c r="H33" s="1"/>
  <c r="DB32"/>
  <c r="CY32"/>
  <c r="CZ32" s="1"/>
  <c r="CP32"/>
  <c r="CM32"/>
  <c r="CN32" s="1"/>
  <c r="CD32"/>
  <c r="CA32"/>
  <c r="CB32" s="1"/>
  <c r="BR32"/>
  <c r="BO32"/>
  <c r="BP32" s="1"/>
  <c r="BF32"/>
  <c r="BC32"/>
  <c r="BD32" s="1"/>
  <c r="AT32"/>
  <c r="AQ32"/>
  <c r="AR32" s="1"/>
  <c r="AH32"/>
  <c r="AE32"/>
  <c r="AF32" s="1"/>
  <c r="V32"/>
  <c r="S32"/>
  <c r="T32" s="1"/>
  <c r="J32"/>
  <c r="G32"/>
  <c r="H32" s="1"/>
  <c r="DB31"/>
  <c r="CY31"/>
  <c r="CZ31" s="1"/>
  <c r="CP31"/>
  <c r="CM31"/>
  <c r="CN31" s="1"/>
  <c r="CD31"/>
  <c r="CA31"/>
  <c r="CB31" s="1"/>
  <c r="BR31"/>
  <c r="BO31"/>
  <c r="BP31" s="1"/>
  <c r="BF31"/>
  <c r="BC31"/>
  <c r="BD31" s="1"/>
  <c r="AT31"/>
  <c r="AQ31"/>
  <c r="AR31" s="1"/>
  <c r="AH31"/>
  <c r="AE31"/>
  <c r="AF31" s="1"/>
  <c r="V31"/>
  <c r="S31"/>
  <c r="T31" s="1"/>
  <c r="J31"/>
  <c r="G31"/>
  <c r="H31" s="1"/>
  <c r="DB30"/>
  <c r="CY30"/>
  <c r="CZ30" s="1"/>
  <c r="CP30"/>
  <c r="CM30"/>
  <c r="CN30" s="1"/>
  <c r="CD30"/>
  <c r="CA30"/>
  <c r="CB30" s="1"/>
  <c r="BR30"/>
  <c r="BO30"/>
  <c r="BP30" s="1"/>
  <c r="BF30"/>
  <c r="BC30"/>
  <c r="BD30" s="1"/>
  <c r="AT30"/>
  <c r="AQ30"/>
  <c r="AR30" s="1"/>
  <c r="AH30"/>
  <c r="AE30"/>
  <c r="AF30" s="1"/>
  <c r="V30"/>
  <c r="S30"/>
  <c r="T30" s="1"/>
  <c r="W30" s="1"/>
  <c r="J30"/>
  <c r="G30"/>
  <c r="H30" s="1"/>
  <c r="DB29"/>
  <c r="CY29"/>
  <c r="CZ29" s="1"/>
  <c r="CP29"/>
  <c r="CM29"/>
  <c r="CN29" s="1"/>
  <c r="CD29"/>
  <c r="CA29"/>
  <c r="CB29" s="1"/>
  <c r="BR29"/>
  <c r="BO29"/>
  <c r="BP29" s="1"/>
  <c r="BF29"/>
  <c r="BC29"/>
  <c r="BD29" s="1"/>
  <c r="AT29"/>
  <c r="AQ29"/>
  <c r="AR29" s="1"/>
  <c r="AH29"/>
  <c r="AE29"/>
  <c r="AF29" s="1"/>
  <c r="V29"/>
  <c r="S29"/>
  <c r="T29" s="1"/>
  <c r="J29"/>
  <c r="G29"/>
  <c r="H29" s="1"/>
  <c r="DB28"/>
  <c r="CY28"/>
  <c r="CZ28" s="1"/>
  <c r="CP28"/>
  <c r="CM28"/>
  <c r="CN28" s="1"/>
  <c r="CD28"/>
  <c r="CA28"/>
  <c r="CB28" s="1"/>
  <c r="BR28"/>
  <c r="BO28"/>
  <c r="BP28" s="1"/>
  <c r="BF28"/>
  <c r="BC28"/>
  <c r="BD28" s="1"/>
  <c r="AT28"/>
  <c r="AQ28"/>
  <c r="AR28" s="1"/>
  <c r="AH28"/>
  <c r="AE28"/>
  <c r="AF28" s="1"/>
  <c r="V28"/>
  <c r="S28"/>
  <c r="T28" s="1"/>
  <c r="J28"/>
  <c r="G28"/>
  <c r="H28" s="1"/>
  <c r="DB27"/>
  <c r="CY27"/>
  <c r="CZ27" s="1"/>
  <c r="CP27"/>
  <c r="CM27"/>
  <c r="CN27" s="1"/>
  <c r="CD27"/>
  <c r="CA27"/>
  <c r="CB27" s="1"/>
  <c r="BR27"/>
  <c r="BO27"/>
  <c r="BP27" s="1"/>
  <c r="BF27"/>
  <c r="BC27"/>
  <c r="BD27" s="1"/>
  <c r="AT27"/>
  <c r="AQ27"/>
  <c r="AR27" s="1"/>
  <c r="AH27"/>
  <c r="AE27"/>
  <c r="AF27" s="1"/>
  <c r="V27"/>
  <c r="S27"/>
  <c r="T27" s="1"/>
  <c r="J27"/>
  <c r="G27"/>
  <c r="H27" s="1"/>
  <c r="DB26"/>
  <c r="CY26"/>
  <c r="CZ26" s="1"/>
  <c r="CP26"/>
  <c r="CM26"/>
  <c r="CN26" s="1"/>
  <c r="CD26"/>
  <c r="CA26"/>
  <c r="CB26" s="1"/>
  <c r="BR26"/>
  <c r="BO26"/>
  <c r="BP26" s="1"/>
  <c r="BF26"/>
  <c r="BC26"/>
  <c r="BD26" s="1"/>
  <c r="AT26"/>
  <c r="AQ26"/>
  <c r="AR26" s="1"/>
  <c r="AH26"/>
  <c r="AE26"/>
  <c r="AF26" s="1"/>
  <c r="V26"/>
  <c r="S26"/>
  <c r="T26" s="1"/>
  <c r="J26"/>
  <c r="G26"/>
  <c r="H26" s="1"/>
  <c r="DB25"/>
  <c r="CY25"/>
  <c r="CZ25" s="1"/>
  <c r="CP25"/>
  <c r="CM25"/>
  <c r="CN25" s="1"/>
  <c r="CD25"/>
  <c r="CA25"/>
  <c r="CB25" s="1"/>
  <c r="BR25"/>
  <c r="BO25"/>
  <c r="BP25" s="1"/>
  <c r="BF25"/>
  <c r="BC25"/>
  <c r="BD25" s="1"/>
  <c r="AT25"/>
  <c r="AQ25"/>
  <c r="AR25" s="1"/>
  <c r="AH25"/>
  <c r="AE25"/>
  <c r="AF25" s="1"/>
  <c r="V25"/>
  <c r="S25"/>
  <c r="T25" s="1"/>
  <c r="W25" s="1"/>
  <c r="J25"/>
  <c r="G25"/>
  <c r="H25" s="1"/>
  <c r="DB24"/>
  <c r="CY24"/>
  <c r="CZ24" s="1"/>
  <c r="CP24"/>
  <c r="CM24"/>
  <c r="CN24" s="1"/>
  <c r="CD24"/>
  <c r="CA24"/>
  <c r="CB24" s="1"/>
  <c r="BR24"/>
  <c r="BO24"/>
  <c r="BP24" s="1"/>
  <c r="BF24"/>
  <c r="BC24"/>
  <c r="BD24" s="1"/>
  <c r="AT24"/>
  <c r="AQ24"/>
  <c r="AR24" s="1"/>
  <c r="AH24"/>
  <c r="AE24"/>
  <c r="AF24" s="1"/>
  <c r="V24"/>
  <c r="S24"/>
  <c r="T24" s="1"/>
  <c r="J24"/>
  <c r="G24"/>
  <c r="H24" s="1"/>
  <c r="DB23"/>
  <c r="CY23"/>
  <c r="CZ23" s="1"/>
  <c r="DC23" s="1"/>
  <c r="CP23"/>
  <c r="CM23"/>
  <c r="CN23" s="1"/>
  <c r="CD23"/>
  <c r="CA23"/>
  <c r="CB23" s="1"/>
  <c r="BR23"/>
  <c r="BO23"/>
  <c r="BP23" s="1"/>
  <c r="BF23"/>
  <c r="BC23"/>
  <c r="BD23" s="1"/>
  <c r="AT23"/>
  <c r="AQ23"/>
  <c r="AR23" s="1"/>
  <c r="AH23"/>
  <c r="AE23"/>
  <c r="AF23" s="1"/>
  <c r="V23"/>
  <c r="S23"/>
  <c r="T23" s="1"/>
  <c r="J23"/>
  <c r="G23"/>
  <c r="H23" s="1"/>
  <c r="DB22"/>
  <c r="CY22"/>
  <c r="CZ22" s="1"/>
  <c r="CP22"/>
  <c r="CM22"/>
  <c r="CN22" s="1"/>
  <c r="CD22"/>
  <c r="CA22"/>
  <c r="CB22" s="1"/>
  <c r="BR22"/>
  <c r="BO22"/>
  <c r="BP22" s="1"/>
  <c r="BF22"/>
  <c r="BC22"/>
  <c r="BD22" s="1"/>
  <c r="AT22"/>
  <c r="AQ22"/>
  <c r="AR22" s="1"/>
  <c r="AH22"/>
  <c r="AE22"/>
  <c r="AF22" s="1"/>
  <c r="V22"/>
  <c r="S22"/>
  <c r="T22" s="1"/>
  <c r="J22"/>
  <c r="G22"/>
  <c r="H22" s="1"/>
  <c r="DB21"/>
  <c r="CY21"/>
  <c r="CZ21" s="1"/>
  <c r="DC21" s="1"/>
  <c r="CP21"/>
  <c r="CM21"/>
  <c r="CN21" s="1"/>
  <c r="CQ21" s="1"/>
  <c r="CD21"/>
  <c r="CA21"/>
  <c r="CB21" s="1"/>
  <c r="BR21"/>
  <c r="BO21"/>
  <c r="BP21" s="1"/>
  <c r="BF21"/>
  <c r="BC21"/>
  <c r="BD21" s="1"/>
  <c r="AT21"/>
  <c r="AQ21"/>
  <c r="AR21" s="1"/>
  <c r="AH21"/>
  <c r="AE21"/>
  <c r="AF21" s="1"/>
  <c r="V21"/>
  <c r="S21"/>
  <c r="T21" s="1"/>
  <c r="J21"/>
  <c r="G21"/>
  <c r="H21" s="1"/>
  <c r="DB20"/>
  <c r="CY20"/>
  <c r="CZ20" s="1"/>
  <c r="CP20"/>
  <c r="CM20"/>
  <c r="CN20" s="1"/>
  <c r="CD20"/>
  <c r="CA20"/>
  <c r="CB20" s="1"/>
  <c r="BR20"/>
  <c r="BO20"/>
  <c r="BP20" s="1"/>
  <c r="BF20"/>
  <c r="BC20"/>
  <c r="BD20" s="1"/>
  <c r="AT20"/>
  <c r="AQ20"/>
  <c r="AR20" s="1"/>
  <c r="AH20"/>
  <c r="AE20"/>
  <c r="AF20" s="1"/>
  <c r="V20"/>
  <c r="S20"/>
  <c r="T20" s="1"/>
  <c r="J20"/>
  <c r="G20"/>
  <c r="H20" s="1"/>
  <c r="DB19"/>
  <c r="CY19"/>
  <c r="CZ19" s="1"/>
  <c r="CP19"/>
  <c r="CM19"/>
  <c r="CN19" s="1"/>
  <c r="CQ19" s="1"/>
  <c r="CD19"/>
  <c r="CA19"/>
  <c r="CB19" s="1"/>
  <c r="BR19"/>
  <c r="BO19"/>
  <c r="BP19" s="1"/>
  <c r="BF19"/>
  <c r="BC19"/>
  <c r="BD19" s="1"/>
  <c r="AT19"/>
  <c r="AQ19"/>
  <c r="AR19" s="1"/>
  <c r="AH19"/>
  <c r="AE19"/>
  <c r="AF19" s="1"/>
  <c r="V19"/>
  <c r="S19"/>
  <c r="T19" s="1"/>
  <c r="J19"/>
  <c r="G19"/>
  <c r="H19" s="1"/>
  <c r="DB18"/>
  <c r="CY18"/>
  <c r="CZ18" s="1"/>
  <c r="CP18"/>
  <c r="CM18"/>
  <c r="CN18" s="1"/>
  <c r="CD18"/>
  <c r="CA18"/>
  <c r="CB18" s="1"/>
  <c r="BR18"/>
  <c r="BO18"/>
  <c r="BP18" s="1"/>
  <c r="BF18"/>
  <c r="BC18"/>
  <c r="BD18" s="1"/>
  <c r="AT18"/>
  <c r="AQ18"/>
  <c r="AR18" s="1"/>
  <c r="AH18"/>
  <c r="AE18"/>
  <c r="AF18" s="1"/>
  <c r="V18"/>
  <c r="S18"/>
  <c r="T18" s="1"/>
  <c r="J18"/>
  <c r="G18"/>
  <c r="H18" s="1"/>
  <c r="DB17"/>
  <c r="CY17"/>
  <c r="CZ17" s="1"/>
  <c r="DC17" s="1"/>
  <c r="CP17"/>
  <c r="CM17"/>
  <c r="CN17" s="1"/>
  <c r="CD17"/>
  <c r="CA17"/>
  <c r="CB17" s="1"/>
  <c r="BR17"/>
  <c r="BO17"/>
  <c r="BP17" s="1"/>
  <c r="BF17"/>
  <c r="BC17"/>
  <c r="BD17" s="1"/>
  <c r="AT17"/>
  <c r="AQ17"/>
  <c r="AR17" s="1"/>
  <c r="AH17"/>
  <c r="AE17"/>
  <c r="AF17" s="1"/>
  <c r="V17"/>
  <c r="S17"/>
  <c r="T17" s="1"/>
  <c r="J17"/>
  <c r="G17"/>
  <c r="H17" s="1"/>
  <c r="DB16"/>
  <c r="CY16"/>
  <c r="CZ16" s="1"/>
  <c r="CP16"/>
  <c r="CM16"/>
  <c r="CN16" s="1"/>
  <c r="CQ16" s="1"/>
  <c r="CD16"/>
  <c r="CA16"/>
  <c r="CB16" s="1"/>
  <c r="BR16"/>
  <c r="BO16"/>
  <c r="BP16" s="1"/>
  <c r="BF16"/>
  <c r="BC16"/>
  <c r="BD16" s="1"/>
  <c r="AT16"/>
  <c r="AQ16"/>
  <c r="AR16" s="1"/>
  <c r="AH16"/>
  <c r="AE16"/>
  <c r="AF16" s="1"/>
  <c r="V16"/>
  <c r="S16"/>
  <c r="T16" s="1"/>
  <c r="J16"/>
  <c r="G16"/>
  <c r="H16" s="1"/>
  <c r="DB15"/>
  <c r="CY15"/>
  <c r="CZ15" s="1"/>
  <c r="CP15"/>
  <c r="CM15"/>
  <c r="CN15" s="1"/>
  <c r="CD15"/>
  <c r="CA15"/>
  <c r="CB15" s="1"/>
  <c r="BR15"/>
  <c r="BO15"/>
  <c r="BP15" s="1"/>
  <c r="BF15"/>
  <c r="BC15"/>
  <c r="BD15" s="1"/>
  <c r="AT15"/>
  <c r="AQ15"/>
  <c r="AR15" s="1"/>
  <c r="AH15"/>
  <c r="AE15"/>
  <c r="AF15" s="1"/>
  <c r="V15"/>
  <c r="S15"/>
  <c r="T15" s="1"/>
  <c r="J15"/>
  <c r="G15"/>
  <c r="H15" s="1"/>
  <c r="DB14"/>
  <c r="CY14"/>
  <c r="CZ14" s="1"/>
  <c r="CP14"/>
  <c r="CM14"/>
  <c r="CN14" s="1"/>
  <c r="CD14"/>
  <c r="CA14"/>
  <c r="CB14" s="1"/>
  <c r="BR14"/>
  <c r="BO14"/>
  <c r="BP14" s="1"/>
  <c r="BF14"/>
  <c r="BC14"/>
  <c r="BD14" s="1"/>
  <c r="AT14"/>
  <c r="AQ14"/>
  <c r="AR14" s="1"/>
  <c r="AH14"/>
  <c r="AE14"/>
  <c r="AF14" s="1"/>
  <c r="V14"/>
  <c r="S14"/>
  <c r="T14" s="1"/>
  <c r="W14" s="1"/>
  <c r="J14"/>
  <c r="G14"/>
  <c r="H14" s="1"/>
  <c r="DB13"/>
  <c r="CY13"/>
  <c r="CZ13" s="1"/>
  <c r="CP13"/>
  <c r="CM13"/>
  <c r="CN13" s="1"/>
  <c r="CD13"/>
  <c r="CA13"/>
  <c r="CB13" s="1"/>
  <c r="BR13"/>
  <c r="BO13"/>
  <c r="BP13" s="1"/>
  <c r="BF13"/>
  <c r="BC13"/>
  <c r="BD13" s="1"/>
  <c r="AT13"/>
  <c r="AQ13"/>
  <c r="AR13" s="1"/>
  <c r="AH13"/>
  <c r="AE13"/>
  <c r="AF13" s="1"/>
  <c r="V13"/>
  <c r="S13"/>
  <c r="T13" s="1"/>
  <c r="J13"/>
  <c r="G13"/>
  <c r="H13" s="1"/>
  <c r="DB12"/>
  <c r="CY12"/>
  <c r="CZ12" s="1"/>
  <c r="CP12"/>
  <c r="CM12"/>
  <c r="CN12" s="1"/>
  <c r="CD12"/>
  <c r="CA12"/>
  <c r="CB12" s="1"/>
  <c r="BR12"/>
  <c r="BO12"/>
  <c r="BP12" s="1"/>
  <c r="BS12" s="1"/>
  <c r="BF12"/>
  <c r="BC12"/>
  <c r="BD12" s="1"/>
  <c r="AT12"/>
  <c r="AQ12"/>
  <c r="AR12" s="1"/>
  <c r="AH12"/>
  <c r="AE12"/>
  <c r="AF12" s="1"/>
  <c r="V12"/>
  <c r="S12"/>
  <c r="T12" s="1"/>
  <c r="J12"/>
  <c r="G12"/>
  <c r="H12" s="1"/>
  <c r="DB11"/>
  <c r="CY11"/>
  <c r="CZ11" s="1"/>
  <c r="CP11"/>
  <c r="CM11"/>
  <c r="CN11" s="1"/>
  <c r="CD11"/>
  <c r="CA11"/>
  <c r="CB11" s="1"/>
  <c r="BR11"/>
  <c r="BO11"/>
  <c r="BP11" s="1"/>
  <c r="BF11"/>
  <c r="BC11"/>
  <c r="BD11" s="1"/>
  <c r="AT11"/>
  <c r="AQ11"/>
  <c r="AR11" s="1"/>
  <c r="AH11"/>
  <c r="AE11"/>
  <c r="AF11" s="1"/>
  <c r="V11"/>
  <c r="S11"/>
  <c r="T11" s="1"/>
  <c r="J11"/>
  <c r="G11"/>
  <c r="H11" s="1"/>
  <c r="DJ10"/>
  <c r="DB10"/>
  <c r="CY10"/>
  <c r="CP10"/>
  <c r="CM10"/>
  <c r="CD10"/>
  <c r="CA10"/>
  <c r="BR10"/>
  <c r="BO10"/>
  <c r="BF10"/>
  <c r="BC10"/>
  <c r="AT10"/>
  <c r="AQ10"/>
  <c r="AH10"/>
  <c r="AE10"/>
  <c r="V10"/>
  <c r="S10"/>
  <c r="J10"/>
  <c r="CQ15" l="1"/>
  <c r="CQ29"/>
  <c r="CQ67"/>
  <c r="CQ12"/>
  <c r="CQ36"/>
  <c r="CQ62"/>
  <c r="CQ35"/>
  <c r="CQ23"/>
  <c r="CQ17"/>
  <c r="CQ38"/>
  <c r="CQ13"/>
  <c r="CQ40"/>
  <c r="CS40" s="1"/>
  <c r="CQ50"/>
  <c r="CS50" s="1"/>
  <c r="CQ11"/>
  <c r="CS11" s="1"/>
  <c r="CQ49"/>
  <c r="CS49" s="1"/>
  <c r="CQ33"/>
  <c r="CQ64"/>
  <c r="CQ46"/>
  <c r="CQ37"/>
  <c r="CQ31"/>
  <c r="BS19"/>
  <c r="BS20"/>
  <c r="BS22"/>
  <c r="BS33"/>
  <c r="BS34"/>
  <c r="BS35"/>
  <c r="BS37"/>
  <c r="BS38"/>
  <c r="BS48"/>
  <c r="BS49"/>
  <c r="BS53"/>
  <c r="BS57"/>
  <c r="BS58"/>
  <c r="BS13"/>
  <c r="BS18"/>
  <c r="BS26"/>
  <c r="BS42"/>
  <c r="BS43"/>
  <c r="BS44"/>
  <c r="BS47"/>
  <c r="K66"/>
  <c r="K35"/>
  <c r="DF35" s="1"/>
  <c r="K49"/>
  <c r="CE13"/>
  <c r="CE17"/>
  <c r="CE25"/>
  <c r="CE27"/>
  <c r="CE29"/>
  <c r="CE32"/>
  <c r="CE38"/>
  <c r="CE41"/>
  <c r="CE44"/>
  <c r="CE19"/>
  <c r="CE23"/>
  <c r="CE33"/>
  <c r="CE34"/>
  <c r="CE42"/>
  <c r="CE50"/>
  <c r="CE51"/>
  <c r="CE52"/>
  <c r="CE56"/>
  <c r="CE61"/>
  <c r="CE62"/>
  <c r="CE63"/>
  <c r="DC65"/>
  <c r="DC60"/>
  <c r="DC50"/>
  <c r="DC48"/>
  <c r="DC46"/>
  <c r="DC40"/>
  <c r="DC36"/>
  <c r="DC34"/>
  <c r="DC31"/>
  <c r="DC29"/>
  <c r="DC27"/>
  <c r="DC25"/>
  <c r="DC15"/>
  <c r="DC11"/>
  <c r="AU66"/>
  <c r="W16"/>
  <c r="W32"/>
  <c r="W41"/>
  <c r="Y41" s="1"/>
  <c r="W66"/>
  <c r="AI66"/>
  <c r="AI60"/>
  <c r="AI48"/>
  <c r="AI45"/>
  <c r="AI35"/>
  <c r="AI34"/>
  <c r="DG34" s="1"/>
  <c r="AI25"/>
  <c r="BS11"/>
  <c r="DC12"/>
  <c r="DE12" s="1"/>
  <c r="K13"/>
  <c r="M13" s="1"/>
  <c r="AI14"/>
  <c r="AU14"/>
  <c r="BG14"/>
  <c r="BS14"/>
  <c r="CE14"/>
  <c r="DC14"/>
  <c r="W15"/>
  <c r="BS15"/>
  <c r="DC16"/>
  <c r="CE18"/>
  <c r="CQ18"/>
  <c r="CE20"/>
  <c r="BS24"/>
  <c r="CE28"/>
  <c r="CQ22"/>
  <c r="CQ26"/>
  <c r="CQ20"/>
  <c r="K21"/>
  <c r="M21" s="1"/>
  <c r="W21"/>
  <c r="BS21"/>
  <c r="DC22"/>
  <c r="W23"/>
  <c r="Y23" s="1"/>
  <c r="CE24"/>
  <c r="CQ24"/>
  <c r="CS24" s="1"/>
  <c r="AI27"/>
  <c r="DC28"/>
  <c r="AI30"/>
  <c r="AU30"/>
  <c r="BS30"/>
  <c r="CE30"/>
  <c r="DC30"/>
  <c r="K31"/>
  <c r="M31" s="1"/>
  <c r="W31"/>
  <c r="BS31"/>
  <c r="CQ32"/>
  <c r="DC32"/>
  <c r="DE32" s="1"/>
  <c r="DC35"/>
  <c r="DE35" s="1"/>
  <c r="BS36"/>
  <c r="DC37"/>
  <c r="K38"/>
  <c r="M38" s="1"/>
  <c r="AI39"/>
  <c r="AU39"/>
  <c r="BS39"/>
  <c r="CE39"/>
  <c r="DC39"/>
  <c r="DE39" s="1"/>
  <c r="K40"/>
  <c r="M40" s="1"/>
  <c r="W40"/>
  <c r="BS40"/>
  <c r="CQ41"/>
  <c r="DC41"/>
  <c r="CE43"/>
  <c r="CQ43"/>
  <c r="CS43" s="1"/>
  <c r="BS45"/>
  <c r="CE45"/>
  <c r="DC45"/>
  <c r="K46"/>
  <c r="M46" s="1"/>
  <c r="W46"/>
  <c r="CE47"/>
  <c r="CQ47"/>
  <c r="DC49"/>
  <c r="CQ51"/>
  <c r="K54"/>
  <c r="BS54"/>
  <c r="DC56"/>
  <c r="DE56" s="1"/>
  <c r="CQ58"/>
  <c r="CS58" s="1"/>
  <c r="CE60"/>
  <c r="DC61"/>
  <c r="CQ63"/>
  <c r="DC63"/>
  <c r="BS65"/>
  <c r="CE65"/>
  <c r="DC66"/>
  <c r="DE66" s="1"/>
  <c r="AU67"/>
  <c r="CE68"/>
  <c r="CF68" s="1"/>
  <c r="CQ68"/>
  <c r="W69"/>
  <c r="AI69"/>
  <c r="CP76"/>
  <c r="CP75"/>
  <c r="DB76"/>
  <c r="DB75"/>
  <c r="CD76"/>
  <c r="CD75"/>
  <c r="BR76"/>
  <c r="BR75"/>
  <c r="BF76"/>
  <c r="BF75"/>
  <c r="AT76"/>
  <c r="AT75"/>
  <c r="AH75"/>
  <c r="AH76"/>
  <c r="V76"/>
  <c r="V75"/>
  <c r="CN10"/>
  <c r="CM76"/>
  <c r="CM75"/>
  <c r="CB10"/>
  <c r="CA76"/>
  <c r="CA75"/>
  <c r="BP10"/>
  <c r="BO76"/>
  <c r="BO75"/>
  <c r="CZ10"/>
  <c r="DC10" s="1"/>
  <c r="CY76"/>
  <c r="CY75"/>
  <c r="J76"/>
  <c r="K15"/>
  <c r="K17"/>
  <c r="K69"/>
  <c r="M69" s="1"/>
  <c r="K34"/>
  <c r="BD10"/>
  <c r="BC76"/>
  <c r="BC75"/>
  <c r="AR10"/>
  <c r="AU10" s="1"/>
  <c r="AQ76"/>
  <c r="AQ75"/>
  <c r="AF10"/>
  <c r="AE76"/>
  <c r="AE75"/>
  <c r="S76"/>
  <c r="S75"/>
  <c r="T10"/>
  <c r="G75"/>
  <c r="G76"/>
  <c r="J75"/>
  <c r="CE11"/>
  <c r="CG11" s="1"/>
  <c r="CE12"/>
  <c r="W13"/>
  <c r="Y13" s="1"/>
  <c r="DC13"/>
  <c r="CQ14"/>
  <c r="CE15"/>
  <c r="CG15" s="1"/>
  <c r="AI16"/>
  <c r="BG16"/>
  <c r="BS16"/>
  <c r="BU16" s="1"/>
  <c r="W17"/>
  <c r="AI17"/>
  <c r="K18"/>
  <c r="M18" s="1"/>
  <c r="W18"/>
  <c r="Y18" s="1"/>
  <c r="AI23"/>
  <c r="K24"/>
  <c r="CQ25"/>
  <c r="CE26"/>
  <c r="BS27"/>
  <c r="K28"/>
  <c r="W28"/>
  <c r="AI28"/>
  <c r="AK28" s="1"/>
  <c r="AU28"/>
  <c r="K29"/>
  <c r="W29"/>
  <c r="AI29"/>
  <c r="AK29" s="1"/>
  <c r="BS29"/>
  <c r="K30"/>
  <c r="CQ30"/>
  <c r="CE31"/>
  <c r="AI32"/>
  <c r="BS32"/>
  <c r="BU32" s="1"/>
  <c r="K33"/>
  <c r="M33" s="1"/>
  <c r="W33"/>
  <c r="DC33"/>
  <c r="DE33" s="1"/>
  <c r="CQ34"/>
  <c r="CS34" s="1"/>
  <c r="CE35"/>
  <c r="CE36"/>
  <c r="CE37"/>
  <c r="W38"/>
  <c r="DC38"/>
  <c r="DE38" s="1"/>
  <c r="CQ39"/>
  <c r="CE40"/>
  <c r="AI41"/>
  <c r="AK41" s="1"/>
  <c r="AU41"/>
  <c r="BS41"/>
  <c r="K42"/>
  <c r="DC42"/>
  <c r="DC43"/>
  <c r="DC44"/>
  <c r="DE44" s="1"/>
  <c r="CQ45"/>
  <c r="AI46"/>
  <c r="AU46"/>
  <c r="BS46"/>
  <c r="BU46" s="1"/>
  <c r="CE48"/>
  <c r="K50"/>
  <c r="DC51"/>
  <c r="DE51" s="1"/>
  <c r="CQ53"/>
  <c r="W55"/>
  <c r="CQ57"/>
  <c r="CS57" s="1"/>
  <c r="CQ59"/>
  <c r="CS59" s="1"/>
  <c r="AI61"/>
  <c r="AK61" s="1"/>
  <c r="DC62"/>
  <c r="DC64"/>
  <c r="BS66"/>
  <c r="DC67"/>
  <c r="BS69"/>
  <c r="K47"/>
  <c r="M47" s="1"/>
  <c r="W47"/>
  <c r="DC47"/>
  <c r="DE47" s="1"/>
  <c r="CQ48"/>
  <c r="CS48" s="1"/>
  <c r="CE49"/>
  <c r="W50"/>
  <c r="AI50"/>
  <c r="AK50" s="1"/>
  <c r="AU50"/>
  <c r="BS50"/>
  <c r="BU50" s="1"/>
  <c r="K51"/>
  <c r="W51"/>
  <c r="Y51" s="1"/>
  <c r="AI51"/>
  <c r="BS51"/>
  <c r="K52"/>
  <c r="M52" s="1"/>
  <c r="W52"/>
  <c r="AI52"/>
  <c r="AK52" s="1"/>
  <c r="AU52"/>
  <c r="BS52"/>
  <c r="K53"/>
  <c r="W53"/>
  <c r="AI53"/>
  <c r="AK53" s="1"/>
  <c r="DC53"/>
  <c r="DE53" s="1"/>
  <c r="CE54"/>
  <c r="AI55"/>
  <c r="AK55" s="1"/>
  <c r="CE55"/>
  <c r="CG55" s="1"/>
  <c r="DC55"/>
  <c r="DE55" s="1"/>
  <c r="K56"/>
  <c r="W56"/>
  <c r="AI56"/>
  <c r="AK56" s="1"/>
  <c r="AU56"/>
  <c r="BS56"/>
  <c r="DC57"/>
  <c r="DC58"/>
  <c r="DC59"/>
  <c r="CQ60"/>
  <c r="CS60" s="1"/>
  <c r="AU61"/>
  <c r="BS61"/>
  <c r="BU61" s="1"/>
  <c r="K62"/>
  <c r="M62" s="1"/>
  <c r="W62"/>
  <c r="Y62" s="1"/>
  <c r="AI62"/>
  <c r="BS62"/>
  <c r="K63"/>
  <c r="M63" s="1"/>
  <c r="W63"/>
  <c r="Y63" s="1"/>
  <c r="AI63"/>
  <c r="AU63"/>
  <c r="BS63"/>
  <c r="K64"/>
  <c r="W64"/>
  <c r="AI64"/>
  <c r="AK64" s="1"/>
  <c r="BS64"/>
  <c r="K65"/>
  <c r="CQ65"/>
  <c r="CE66"/>
  <c r="BS67"/>
  <c r="K68"/>
  <c r="W68"/>
  <c r="AI68"/>
  <c r="AK68" s="1"/>
  <c r="DC68"/>
  <c r="CE69"/>
  <c r="CF69" s="1"/>
  <c r="BS25"/>
  <c r="K26"/>
  <c r="DC26"/>
  <c r="CQ27"/>
  <c r="CS27" s="1"/>
  <c r="CQ28"/>
  <c r="DL10"/>
  <c r="K11"/>
  <c r="W11"/>
  <c r="Y11" s="1"/>
  <c r="AI11"/>
  <c r="AU11"/>
  <c r="K12"/>
  <c r="M12" s="1"/>
  <c r="W12"/>
  <c r="AI12"/>
  <c r="AK12" s="1"/>
  <c r="AI13"/>
  <c r="AU13"/>
  <c r="K14"/>
  <c r="M14" s="1"/>
  <c r="AI15"/>
  <c r="K16"/>
  <c r="M16" s="1"/>
  <c r="CE16"/>
  <c r="BS17"/>
  <c r="BU17" s="1"/>
  <c r="AI18"/>
  <c r="AK18" s="1"/>
  <c r="DC18"/>
  <c r="DC19"/>
  <c r="DC20"/>
  <c r="CE21"/>
  <c r="CE22"/>
  <c r="BS23"/>
  <c r="W24"/>
  <c r="Y24" s="1"/>
  <c r="DC24"/>
  <c r="BS28"/>
  <c r="AU18"/>
  <c r="BG18"/>
  <c r="BI18" s="1"/>
  <c r="K19"/>
  <c r="W19"/>
  <c r="AI19"/>
  <c r="AK19" s="1"/>
  <c r="AU19"/>
  <c r="BG19"/>
  <c r="K20"/>
  <c r="M20" s="1"/>
  <c r="W20"/>
  <c r="Y20" s="1"/>
  <c r="AI20"/>
  <c r="AU20"/>
  <c r="BG20"/>
  <c r="BI20" s="1"/>
  <c r="AI21"/>
  <c r="AU21"/>
  <c r="BG21"/>
  <c r="K22"/>
  <c r="M22" s="1"/>
  <c r="AI22"/>
  <c r="AK22" s="1"/>
  <c r="AU22"/>
  <c r="K23"/>
  <c r="AI24"/>
  <c r="K25"/>
  <c r="W26"/>
  <c r="Y26" s="1"/>
  <c r="AI26"/>
  <c r="AK26" s="1"/>
  <c r="K27"/>
  <c r="M27" s="1"/>
  <c r="W27"/>
  <c r="Y27" s="1"/>
  <c r="AI31"/>
  <c r="AU31"/>
  <c r="AW31" s="1"/>
  <c r="BG31"/>
  <c r="BI31" s="1"/>
  <c r="K32"/>
  <c r="AI33"/>
  <c r="BG33"/>
  <c r="AU35"/>
  <c r="BG35"/>
  <c r="BI35" s="1"/>
  <c r="K36"/>
  <c r="M36" s="1"/>
  <c r="W36"/>
  <c r="AI36"/>
  <c r="AU36"/>
  <c r="BG36"/>
  <c r="K37"/>
  <c r="W37"/>
  <c r="Y37" s="1"/>
  <c r="AI37"/>
  <c r="AK37" s="1"/>
  <c r="AU37"/>
  <c r="BG37"/>
  <c r="AI38"/>
  <c r="AU38"/>
  <c r="AW38" s="1"/>
  <c r="BG38"/>
  <c r="BI38" s="1"/>
  <c r="K39"/>
  <c r="M39" s="1"/>
  <c r="AI40"/>
  <c r="AU40"/>
  <c r="BG40"/>
  <c r="BI40" s="1"/>
  <c r="K41"/>
  <c r="W42"/>
  <c r="Y42" s="1"/>
  <c r="AI42"/>
  <c r="BG42"/>
  <c r="BI42" s="1"/>
  <c r="K43"/>
  <c r="M43" s="1"/>
  <c r="W43"/>
  <c r="AI43"/>
  <c r="AU43"/>
  <c r="BG43"/>
  <c r="BI43" s="1"/>
  <c r="K44"/>
  <c r="M44" s="1"/>
  <c r="W44"/>
  <c r="AI44"/>
  <c r="BG44"/>
  <c r="K45"/>
  <c r="M45" s="1"/>
  <c r="W45"/>
  <c r="Y45" s="1"/>
  <c r="AI47"/>
  <c r="AU47"/>
  <c r="BG47"/>
  <c r="K48"/>
  <c r="AI49"/>
  <c r="AU49"/>
  <c r="BG49"/>
  <c r="CE53"/>
  <c r="W54"/>
  <c r="DC54"/>
  <c r="CQ56"/>
  <c r="CE57"/>
  <c r="CE58"/>
  <c r="CE59"/>
  <c r="BS60"/>
  <c r="K61"/>
  <c r="CQ61"/>
  <c r="CS61" s="1"/>
  <c r="K57"/>
  <c r="BG53"/>
  <c r="BI53" s="1"/>
  <c r="AI54"/>
  <c r="AU54"/>
  <c r="BG54"/>
  <c r="K55"/>
  <c r="M55" s="1"/>
  <c r="W57"/>
  <c r="AI57"/>
  <c r="BG57"/>
  <c r="K58"/>
  <c r="M58" s="1"/>
  <c r="W58"/>
  <c r="Y58" s="1"/>
  <c r="AI58"/>
  <c r="BG58"/>
  <c r="K59"/>
  <c r="M59" s="1"/>
  <c r="W59"/>
  <c r="Y59" s="1"/>
  <c r="AI59"/>
  <c r="AK59" s="1"/>
  <c r="BG59"/>
  <c r="K60"/>
  <c r="W60"/>
  <c r="Y60" s="1"/>
  <c r="W61"/>
  <c r="Y61" s="1"/>
  <c r="W65"/>
  <c r="AI65"/>
  <c r="BG66"/>
  <c r="K67"/>
  <c r="M67" s="1"/>
  <c r="W67"/>
  <c r="Y67" s="1"/>
  <c r="AI67"/>
  <c r="AU68"/>
  <c r="BG68"/>
  <c r="BG69"/>
  <c r="W70"/>
  <c r="Y70" s="1"/>
  <c r="AU70"/>
  <c r="AW70" s="1"/>
  <c r="BS70"/>
  <c r="BU70" s="1"/>
  <c r="CQ70"/>
  <c r="CS70" s="1"/>
  <c r="W71"/>
  <c r="Y71" s="1"/>
  <c r="AU71"/>
  <c r="AW71" s="1"/>
  <c r="BS71"/>
  <c r="BU71" s="1"/>
  <c r="CQ71"/>
  <c r="CS71" s="1"/>
  <c r="W72"/>
  <c r="Y72" s="1"/>
  <c r="BS72"/>
  <c r="BU72" s="1"/>
  <c r="CQ72"/>
  <c r="CS72" s="1"/>
  <c r="W73"/>
  <c r="Y73" s="1"/>
  <c r="BS73"/>
  <c r="BU73" s="1"/>
  <c r="CQ73"/>
  <c r="CS73" s="1"/>
  <c r="W74"/>
  <c r="Y74" s="1"/>
  <c r="BS74"/>
  <c r="BU74" s="1"/>
  <c r="CQ74"/>
  <c r="CS74" s="1"/>
  <c r="H10"/>
  <c r="BG11"/>
  <c r="BG12"/>
  <c r="BI12" s="1"/>
  <c r="BG15"/>
  <c r="BG23"/>
  <c r="BI23" s="1"/>
  <c r="BG25"/>
  <c r="BG27"/>
  <c r="BI27" s="1"/>
  <c r="BG28"/>
  <c r="BG29"/>
  <c r="BI29" s="1"/>
  <c r="BG30"/>
  <c r="BG32"/>
  <c r="BG34"/>
  <c r="BG45"/>
  <c r="BG46"/>
  <c r="BG48"/>
  <c r="BI48" s="1"/>
  <c r="BG50"/>
  <c r="BG60"/>
  <c r="BI60" s="1"/>
  <c r="BG61"/>
  <c r="BG62"/>
  <c r="BG63"/>
  <c r="BG64"/>
  <c r="BI64" s="1"/>
  <c r="BG13"/>
  <c r="BG17"/>
  <c r="BG22"/>
  <c r="BG24"/>
  <c r="BI24" s="1"/>
  <c r="BG26"/>
  <c r="BG65"/>
  <c r="BI65" s="1"/>
  <c r="BG67"/>
  <c r="BG39"/>
  <c r="BI39" s="1"/>
  <c r="BG41"/>
  <c r="BG51"/>
  <c r="BI51" s="1"/>
  <c r="BG52"/>
  <c r="BG55"/>
  <c r="BI55" s="1"/>
  <c r="BG56"/>
  <c r="AU23"/>
  <c r="AU24"/>
  <c r="AU25"/>
  <c r="AU26"/>
  <c r="AU53"/>
  <c r="AU42"/>
  <c r="AU44"/>
  <c r="AU45"/>
  <c r="AU57"/>
  <c r="AW57" s="1"/>
  <c r="AU59"/>
  <c r="AU60"/>
  <c r="AU62"/>
  <c r="AU12"/>
  <c r="AW12" s="1"/>
  <c r="AU15"/>
  <c r="AU16"/>
  <c r="AW16" s="1"/>
  <c r="AU17"/>
  <c r="AU27"/>
  <c r="AW27" s="1"/>
  <c r="AU29"/>
  <c r="AU32"/>
  <c r="AW32" s="1"/>
  <c r="AU33"/>
  <c r="AU34"/>
  <c r="DF34" s="1"/>
  <c r="AU58"/>
  <c r="AU72"/>
  <c r="AW72" s="1"/>
  <c r="AU73"/>
  <c r="AW73" s="1"/>
  <c r="AU74"/>
  <c r="AW74" s="1"/>
  <c r="AU51"/>
  <c r="AU64"/>
  <c r="AU69"/>
  <c r="AK11"/>
  <c r="DE11"/>
  <c r="Y12"/>
  <c r="BU12"/>
  <c r="CS12"/>
  <c r="AK13"/>
  <c r="BI13"/>
  <c r="CG13"/>
  <c r="DE13"/>
  <c r="Y14"/>
  <c r="AW14"/>
  <c r="BU14"/>
  <c r="CS14"/>
  <c r="M15"/>
  <c r="AK15"/>
  <c r="DE15"/>
  <c r="Y16"/>
  <c r="CS16"/>
  <c r="M17"/>
  <c r="AK17"/>
  <c r="BI17"/>
  <c r="CG17"/>
  <c r="AW11"/>
  <c r="BU11"/>
  <c r="CG12"/>
  <c r="AW13"/>
  <c r="BU13"/>
  <c r="CS13"/>
  <c r="AK14"/>
  <c r="BI14"/>
  <c r="CG14"/>
  <c r="DE14"/>
  <c r="Y15"/>
  <c r="AW15"/>
  <c r="BU15"/>
  <c r="CS15"/>
  <c r="BI16"/>
  <c r="CG16"/>
  <c r="DE16"/>
  <c r="Y17"/>
  <c r="AW17"/>
  <c r="DE17"/>
  <c r="AW18"/>
  <c r="BU18"/>
  <c r="BI19"/>
  <c r="CG19"/>
  <c r="DE19"/>
  <c r="AW20"/>
  <c r="BU20"/>
  <c r="CS20"/>
  <c r="BI21"/>
  <c r="DE21"/>
  <c r="AW23"/>
  <c r="BU23"/>
  <c r="CS23"/>
  <c r="Y25"/>
  <c r="AW25"/>
  <c r="BU25"/>
  <c r="CS25"/>
  <c r="BU27"/>
  <c r="Y29"/>
  <c r="AW29"/>
  <c r="BU29"/>
  <c r="CS29"/>
  <c r="Y31"/>
  <c r="BU31"/>
  <c r="CS31"/>
  <c r="Y33"/>
  <c r="BS10"/>
  <c r="CQ10"/>
  <c r="CS17"/>
  <c r="CG18"/>
  <c r="DE18"/>
  <c r="Y19"/>
  <c r="AW19"/>
  <c r="BU19"/>
  <c r="CS19"/>
  <c r="AK20"/>
  <c r="CG20"/>
  <c r="DE20"/>
  <c r="Y21"/>
  <c r="AW21"/>
  <c r="BU21"/>
  <c r="CS21"/>
  <c r="AW22"/>
  <c r="BU22"/>
  <c r="AW24"/>
  <c r="BU24"/>
  <c r="AW26"/>
  <c r="BU26"/>
  <c r="CS26"/>
  <c r="Y28"/>
  <c r="AW28"/>
  <c r="BU28"/>
  <c r="Y30"/>
  <c r="AW30"/>
  <c r="BU30"/>
  <c r="Y32"/>
  <c r="BI22"/>
  <c r="DE22"/>
  <c r="AK23"/>
  <c r="CG23"/>
  <c r="DE23"/>
  <c r="AK24"/>
  <c r="DE24"/>
  <c r="AK25"/>
  <c r="BI25"/>
  <c r="CG25"/>
  <c r="DE25"/>
  <c r="BI26"/>
  <c r="DE26"/>
  <c r="AK27"/>
  <c r="CG27"/>
  <c r="DE27"/>
  <c r="BI28"/>
  <c r="CG28"/>
  <c r="DE28"/>
  <c r="CG29"/>
  <c r="DE29"/>
  <c r="AK30"/>
  <c r="BI30"/>
  <c r="CG30"/>
  <c r="DE30"/>
  <c r="AK31"/>
  <c r="DE31"/>
  <c r="AK32"/>
  <c r="BI32"/>
  <c r="CG32"/>
  <c r="AK33"/>
  <c r="AW33"/>
  <c r="BU33"/>
  <c r="CS33"/>
  <c r="M34"/>
  <c r="AK34"/>
  <c r="DH34" s="1"/>
  <c r="BI34"/>
  <c r="CG34"/>
  <c r="DE34"/>
  <c r="Y35"/>
  <c r="AW35"/>
  <c r="BU35"/>
  <c r="CS35"/>
  <c r="AK36"/>
  <c r="BI36"/>
  <c r="DE36"/>
  <c r="AW37"/>
  <c r="BU37"/>
  <c r="CS37"/>
  <c r="AK38"/>
  <c r="CG38"/>
  <c r="Y39"/>
  <c r="AW39"/>
  <c r="BU39"/>
  <c r="CS39"/>
  <c r="AK40"/>
  <c r="CG40"/>
  <c r="DE40"/>
  <c r="AW41"/>
  <c r="BU41"/>
  <c r="CS41"/>
  <c r="M42"/>
  <c r="CG42"/>
  <c r="DE42"/>
  <c r="Y43"/>
  <c r="AW43"/>
  <c r="BU43"/>
  <c r="AK44"/>
  <c r="BI44"/>
  <c r="CG44"/>
  <c r="AW45"/>
  <c r="BU45"/>
  <c r="CS45"/>
  <c r="BI46"/>
  <c r="CG46"/>
  <c r="DE46"/>
  <c r="Y47"/>
  <c r="AW47"/>
  <c r="BU47"/>
  <c r="CS47"/>
  <c r="AK48"/>
  <c r="CG48"/>
  <c r="DE48"/>
  <c r="Y49"/>
  <c r="AW49"/>
  <c r="BU49"/>
  <c r="BI50"/>
  <c r="CG50"/>
  <c r="DE50"/>
  <c r="AW51"/>
  <c r="BU51"/>
  <c r="CS51"/>
  <c r="BI52"/>
  <c r="CG52"/>
  <c r="DE52"/>
  <c r="Y53"/>
  <c r="AW53"/>
  <c r="BU53"/>
  <c r="M54"/>
  <c r="BI54"/>
  <c r="CG54"/>
  <c r="DE54"/>
  <c r="Y55"/>
  <c r="Y56"/>
  <c r="AW56"/>
  <c r="BU56"/>
  <c r="CS56"/>
  <c r="AW58"/>
  <c r="BU58"/>
  <c r="AW60"/>
  <c r="BU60"/>
  <c r="AW62"/>
  <c r="BU62"/>
  <c r="CS62"/>
  <c r="Y64"/>
  <c r="AW64"/>
  <c r="BU64"/>
  <c r="CS64"/>
  <c r="Y66"/>
  <c r="AW66"/>
  <c r="BU66"/>
  <c r="CS66"/>
  <c r="Y68"/>
  <c r="AW68"/>
  <c r="BT68"/>
  <c r="BU68"/>
  <c r="CR68"/>
  <c r="CS68"/>
  <c r="W22"/>
  <c r="BI33"/>
  <c r="CG33"/>
  <c r="Y34"/>
  <c r="BU34"/>
  <c r="M35"/>
  <c r="AK35"/>
  <c r="CG35"/>
  <c r="AW36"/>
  <c r="BU36"/>
  <c r="CS36"/>
  <c r="BI37"/>
  <c r="CG37"/>
  <c r="DE37"/>
  <c r="Y38"/>
  <c r="BU38"/>
  <c r="CS38"/>
  <c r="AK39"/>
  <c r="CG39"/>
  <c r="Y40"/>
  <c r="AW40"/>
  <c r="BU40"/>
  <c r="BI41"/>
  <c r="CG41"/>
  <c r="DE41"/>
  <c r="AW42"/>
  <c r="BU42"/>
  <c r="CS42"/>
  <c r="AK43"/>
  <c r="CG43"/>
  <c r="DE43"/>
  <c r="AW44"/>
  <c r="BU44"/>
  <c r="CS44"/>
  <c r="AK45"/>
  <c r="BI45"/>
  <c r="DE45"/>
  <c r="Y46"/>
  <c r="AW46"/>
  <c r="CS46"/>
  <c r="AK47"/>
  <c r="BI47"/>
  <c r="CG47"/>
  <c r="Y48"/>
  <c r="AW48"/>
  <c r="BU48"/>
  <c r="M49"/>
  <c r="AK49"/>
  <c r="BI49"/>
  <c r="CG49"/>
  <c r="DE49"/>
  <c r="Y50"/>
  <c r="AW50"/>
  <c r="AK51"/>
  <c r="CG51"/>
  <c r="AW52"/>
  <c r="BU52"/>
  <c r="CS52"/>
  <c r="CG53"/>
  <c r="Y54"/>
  <c r="AW54"/>
  <c r="BU54"/>
  <c r="CS54"/>
  <c r="Y57"/>
  <c r="BU57"/>
  <c r="AW59"/>
  <c r="BU59"/>
  <c r="AW61"/>
  <c r="AW63"/>
  <c r="BU63"/>
  <c r="CS63"/>
  <c r="Y65"/>
  <c r="AW65"/>
  <c r="BU65"/>
  <c r="AW67"/>
  <c r="BU67"/>
  <c r="CS67"/>
  <c r="X69"/>
  <c r="Y69"/>
  <c r="AW69"/>
  <c r="BT69"/>
  <c r="BU69"/>
  <c r="CR69"/>
  <c r="CS69"/>
  <c r="BT70"/>
  <c r="BI56"/>
  <c r="CG56"/>
  <c r="AK57"/>
  <c r="BI57"/>
  <c r="DE57"/>
  <c r="AK58"/>
  <c r="BI58"/>
  <c r="CG58"/>
  <c r="DE58"/>
  <c r="BI59"/>
  <c r="DE59"/>
  <c r="M60"/>
  <c r="AK60"/>
  <c r="CG60"/>
  <c r="DE60"/>
  <c r="BI61"/>
  <c r="CG61"/>
  <c r="DE61"/>
  <c r="AK62"/>
  <c r="BI62"/>
  <c r="CG62"/>
  <c r="DE62"/>
  <c r="AK63"/>
  <c r="BI63"/>
  <c r="CG63"/>
  <c r="DE63"/>
  <c r="CG64"/>
  <c r="DE64"/>
  <c r="AK65"/>
  <c r="CG65"/>
  <c r="DE65"/>
  <c r="M66"/>
  <c r="AK66"/>
  <c r="BI66"/>
  <c r="AK67"/>
  <c r="BI67"/>
  <c r="CG67"/>
  <c r="DE67"/>
  <c r="BI68"/>
  <c r="CG68"/>
  <c r="DE68"/>
  <c r="AK69"/>
  <c r="BI69"/>
  <c r="DE69"/>
  <c r="AU55"/>
  <c r="BS55"/>
  <c r="BT24" s="1"/>
  <c r="CQ55"/>
  <c r="X70"/>
  <c r="X73"/>
  <c r="CR74"/>
  <c r="CR70"/>
  <c r="X71"/>
  <c r="BT71"/>
  <c r="CR72"/>
  <c r="BT73"/>
  <c r="K70"/>
  <c r="AI70"/>
  <c r="BG70"/>
  <c r="CE70"/>
  <c r="DC70"/>
  <c r="K71"/>
  <c r="AI71"/>
  <c r="BG71"/>
  <c r="CE71"/>
  <c r="DC71"/>
  <c r="X72"/>
  <c r="BT72"/>
  <c r="X74"/>
  <c r="K72"/>
  <c r="AI72"/>
  <c r="BG72"/>
  <c r="CE72"/>
  <c r="DC72"/>
  <c r="K73"/>
  <c r="AI73"/>
  <c r="BG73"/>
  <c r="CE73"/>
  <c r="DC73"/>
  <c r="K74"/>
  <c r="AI74"/>
  <c r="BG74"/>
  <c r="CE74"/>
  <c r="DC74"/>
  <c r="F27" i="22" l="1"/>
  <c r="D27"/>
  <c r="G27" s="1"/>
  <c r="B27"/>
  <c r="E26"/>
  <c r="C26"/>
  <c r="F25"/>
  <c r="D25"/>
  <c r="G25" s="1"/>
  <c r="B25"/>
  <c r="E24"/>
  <c r="C24"/>
  <c r="F23"/>
  <c r="D23"/>
  <c r="G23" s="1"/>
  <c r="B23"/>
  <c r="E22"/>
  <c r="C22"/>
  <c r="F21"/>
  <c r="D21"/>
  <c r="G21" s="1"/>
  <c r="B21"/>
  <c r="E20"/>
  <c r="C20"/>
  <c r="F19"/>
  <c r="D19"/>
  <c r="B19"/>
  <c r="E12"/>
  <c r="G8"/>
  <c r="E27"/>
  <c r="C27"/>
  <c r="F26"/>
  <c r="D26"/>
  <c r="G26" s="1"/>
  <c r="B26"/>
  <c r="E25"/>
  <c r="C25"/>
  <c r="F24"/>
  <c r="D24"/>
  <c r="G24" s="1"/>
  <c r="B24"/>
  <c r="E23"/>
  <c r="C23"/>
  <c r="F22"/>
  <c r="D22"/>
  <c r="G22" s="1"/>
  <c r="B22"/>
  <c r="C21"/>
  <c r="F20"/>
  <c r="D20"/>
  <c r="G20" s="1"/>
  <c r="B20"/>
  <c r="E19"/>
  <c r="C19"/>
  <c r="B10"/>
  <c r="CR58" i="21"/>
  <c r="BT34"/>
  <c r="BT54"/>
  <c r="BT38"/>
  <c r="BT64"/>
  <c r="BT61"/>
  <c r="BT48"/>
  <c r="BT42"/>
  <c r="BT65"/>
  <c r="BT57"/>
  <c r="BT52"/>
  <c r="BT60"/>
  <c r="BT16"/>
  <c r="BT67"/>
  <c r="BT63"/>
  <c r="BT59"/>
  <c r="BT50"/>
  <c r="BT46"/>
  <c r="BT44"/>
  <c r="BT40"/>
  <c r="BT36"/>
  <c r="BT66"/>
  <c r="BT58"/>
  <c r="BT53"/>
  <c r="BT49"/>
  <c r="BT47"/>
  <c r="BT45"/>
  <c r="BT39"/>
  <c r="BT37"/>
  <c r="BT30"/>
  <c r="BT28"/>
  <c r="BT22"/>
  <c r="BT21"/>
  <c r="BT19"/>
  <c r="BT25"/>
  <c r="BT11"/>
  <c r="BT14"/>
  <c r="BT12"/>
  <c r="BT23"/>
  <c r="BT43"/>
  <c r="BT35"/>
  <c r="BT33"/>
  <c r="BT32"/>
  <c r="BT26"/>
  <c r="BT31"/>
  <c r="BT29"/>
  <c r="BT27"/>
  <c r="BT20"/>
  <c r="BT18"/>
  <c r="BT17"/>
  <c r="BT15"/>
  <c r="BT13"/>
  <c r="BT62"/>
  <c r="BT56"/>
  <c r="BT51"/>
  <c r="BT41"/>
  <c r="CR67"/>
  <c r="CR65"/>
  <c r="CR63"/>
  <c r="CR66"/>
  <c r="CR59"/>
  <c r="CR62"/>
  <c r="CS65"/>
  <c r="CR61"/>
  <c r="CR64"/>
  <c r="CR60"/>
  <c r="CR52"/>
  <c r="CR56"/>
  <c r="CR57"/>
  <c r="CR54"/>
  <c r="CR53"/>
  <c r="CR48"/>
  <c r="CS53"/>
  <c r="CR33"/>
  <c r="CR32"/>
  <c r="CR18"/>
  <c r="CR12"/>
  <c r="CR27"/>
  <c r="CR49"/>
  <c r="CR50"/>
  <c r="CR51"/>
  <c r="CR43"/>
  <c r="CR47"/>
  <c r="CR46"/>
  <c r="CR29"/>
  <c r="CR35"/>
  <c r="CR44"/>
  <c r="CR42"/>
  <c r="CR40"/>
  <c r="CR38"/>
  <c r="CR36"/>
  <c r="CR34"/>
  <c r="CR45"/>
  <c r="CR31"/>
  <c r="CR41"/>
  <c r="CR37"/>
  <c r="CR39"/>
  <c r="CS32"/>
  <c r="CR30"/>
  <c r="CS30"/>
  <c r="CR28"/>
  <c r="CR26"/>
  <c r="CR23"/>
  <c r="CS28"/>
  <c r="CR11"/>
  <c r="CR21"/>
  <c r="CR24"/>
  <c r="CR22"/>
  <c r="CR25"/>
  <c r="CS22"/>
  <c r="CR16"/>
  <c r="CR19"/>
  <c r="CR17"/>
  <c r="CR20"/>
  <c r="CR13"/>
  <c r="CS18"/>
  <c r="CR15"/>
  <c r="CR14"/>
  <c r="DF17"/>
  <c r="DF66"/>
  <c r="DF13"/>
  <c r="CG45"/>
  <c r="CG36"/>
  <c r="CG24"/>
  <c r="CG22"/>
  <c r="CG21"/>
  <c r="DD15"/>
  <c r="DF15"/>
  <c r="DF69"/>
  <c r="DF54"/>
  <c r="DF57"/>
  <c r="DF61"/>
  <c r="DF49"/>
  <c r="DF48"/>
  <c r="DF42"/>
  <c r="DF41"/>
  <c r="DF40"/>
  <c r="DF37"/>
  <c r="DF32"/>
  <c r="DF25"/>
  <c r="DF23"/>
  <c r="DF21"/>
  <c r="DF19"/>
  <c r="DF12"/>
  <c r="DF11"/>
  <c r="DF51"/>
  <c r="DF26"/>
  <c r="DF68"/>
  <c r="DF65"/>
  <c r="DF64"/>
  <c r="DF56"/>
  <c r="DF53"/>
  <c r="DF50"/>
  <c r="DF46"/>
  <c r="DF38"/>
  <c r="DF30"/>
  <c r="DF29"/>
  <c r="DF28"/>
  <c r="CK80"/>
  <c r="CM80" s="1"/>
  <c r="CK79"/>
  <c r="CM79" s="1"/>
  <c r="DD25"/>
  <c r="CW80"/>
  <c r="CY80" s="1"/>
  <c r="CW79"/>
  <c r="CY79" s="1"/>
  <c r="BM80"/>
  <c r="BO80" s="1"/>
  <c r="BM79"/>
  <c r="BO79" s="1"/>
  <c r="AO80"/>
  <c r="AQ80" s="1"/>
  <c r="AO79"/>
  <c r="AQ79" s="1"/>
  <c r="BG10"/>
  <c r="AI10"/>
  <c r="AJ24" s="1"/>
  <c r="W10"/>
  <c r="X16" s="1"/>
  <c r="CQ76"/>
  <c r="CQ75"/>
  <c r="CN75"/>
  <c r="CN76"/>
  <c r="CB75"/>
  <c r="CB76"/>
  <c r="CE10"/>
  <c r="CF65" s="1"/>
  <c r="BS76"/>
  <c r="BS75"/>
  <c r="BP75"/>
  <c r="BP76"/>
  <c r="DD53"/>
  <c r="DD51"/>
  <c r="DD49"/>
  <c r="DD47"/>
  <c r="DD45"/>
  <c r="DD43"/>
  <c r="DD41"/>
  <c r="DD39"/>
  <c r="DD35"/>
  <c r="DD33"/>
  <c r="DD48"/>
  <c r="DD46"/>
  <c r="DD40"/>
  <c r="DD38"/>
  <c r="DD34"/>
  <c r="DD21"/>
  <c r="DD13"/>
  <c r="DD11"/>
  <c r="DD58"/>
  <c r="DD67"/>
  <c r="DD64"/>
  <c r="DD44"/>
  <c r="DD42"/>
  <c r="DF24"/>
  <c r="DD65"/>
  <c r="DD31"/>
  <c r="DD23"/>
  <c r="DD66"/>
  <c r="DD61"/>
  <c r="DD32"/>
  <c r="DD27"/>
  <c r="DD37"/>
  <c r="DD52"/>
  <c r="DD50"/>
  <c r="DD36"/>
  <c r="DD20"/>
  <c r="DD18"/>
  <c r="DD17"/>
  <c r="DD16"/>
  <c r="DD14"/>
  <c r="DD12"/>
  <c r="DD54"/>
  <c r="DD24"/>
  <c r="DD19"/>
  <c r="DE10"/>
  <c r="DC76"/>
  <c r="DC75"/>
  <c r="DD26"/>
  <c r="DD68"/>
  <c r="DD59"/>
  <c r="DD57"/>
  <c r="DD55"/>
  <c r="DD62"/>
  <c r="DD69"/>
  <c r="DD60"/>
  <c r="DD28"/>
  <c r="CZ75"/>
  <c r="CZ76"/>
  <c r="DD63"/>
  <c r="DD56"/>
  <c r="DD29"/>
  <c r="DD22"/>
  <c r="DD30"/>
  <c r="M51"/>
  <c r="M32"/>
  <c r="M53"/>
  <c r="M41"/>
  <c r="DF39"/>
  <c r="M61"/>
  <c r="M23"/>
  <c r="M57"/>
  <c r="DF43"/>
  <c r="M37"/>
  <c r="M48"/>
  <c r="M25"/>
  <c r="M19"/>
  <c r="DF52"/>
  <c r="DF33"/>
  <c r="M50"/>
  <c r="M11"/>
  <c r="M68"/>
  <c r="M65"/>
  <c r="M64"/>
  <c r="M56"/>
  <c r="DF47"/>
  <c r="M30"/>
  <c r="M29"/>
  <c r="M28"/>
  <c r="M26"/>
  <c r="M24"/>
  <c r="DF16"/>
  <c r="DF44"/>
  <c r="DF36"/>
  <c r="BD75"/>
  <c r="BD76"/>
  <c r="AU76"/>
  <c r="AU75"/>
  <c r="AR75"/>
  <c r="AR76"/>
  <c r="AF75"/>
  <c r="AF76"/>
  <c r="T75"/>
  <c r="T76"/>
  <c r="X11"/>
  <c r="H75"/>
  <c r="H76"/>
  <c r="BT74"/>
  <c r="CR73"/>
  <c r="CR71"/>
  <c r="AV71"/>
  <c r="CG69"/>
  <c r="DF67"/>
  <c r="CG66"/>
  <c r="DF63"/>
  <c r="DF62"/>
  <c r="DF60"/>
  <c r="CG59"/>
  <c r="DF59"/>
  <c r="DF58"/>
  <c r="CG57"/>
  <c r="Y52"/>
  <c r="DF45"/>
  <c r="Y44"/>
  <c r="X38"/>
  <c r="Y36"/>
  <c r="AW34"/>
  <c r="AK54"/>
  <c r="AK46"/>
  <c r="AK42"/>
  <c r="CG31"/>
  <c r="DF31"/>
  <c r="DF27"/>
  <c r="CG26"/>
  <c r="DF20"/>
  <c r="DF18"/>
  <c r="AK21"/>
  <c r="AK16"/>
  <c r="DF14"/>
  <c r="BI15"/>
  <c r="BI11"/>
  <c r="K10"/>
  <c r="E79" s="1"/>
  <c r="G79" s="1"/>
  <c r="BH30"/>
  <c r="BH53"/>
  <c r="BH51"/>
  <c r="BH49"/>
  <c r="BH47"/>
  <c r="BH45"/>
  <c r="BH43"/>
  <c r="BH41"/>
  <c r="BH39"/>
  <c r="BH37"/>
  <c r="BH35"/>
  <c r="BH33"/>
  <c r="BH52"/>
  <c r="BH48"/>
  <c r="BH44"/>
  <c r="BH40"/>
  <c r="BH36"/>
  <c r="BH20"/>
  <c r="BH19"/>
  <c r="BH14"/>
  <c r="BH15"/>
  <c r="BH11"/>
  <c r="BH64"/>
  <c r="BH60"/>
  <c r="BH57"/>
  <c r="BH29"/>
  <c r="BH26"/>
  <c r="BH24"/>
  <c r="BH22"/>
  <c r="BH66"/>
  <c r="BH58"/>
  <c r="BH28"/>
  <c r="BH65"/>
  <c r="BH32"/>
  <c r="BH55"/>
  <c r="BH54"/>
  <c r="BH50"/>
  <c r="BH46"/>
  <c r="BH42"/>
  <c r="BH38"/>
  <c r="BH34"/>
  <c r="BH18"/>
  <c r="BH21"/>
  <c r="BH16"/>
  <c r="BH12"/>
  <c r="BH17"/>
  <c r="BH13"/>
  <c r="BH69"/>
  <c r="BH62"/>
  <c r="BH59"/>
  <c r="BH56"/>
  <c r="BH27"/>
  <c r="BH25"/>
  <c r="BH23"/>
  <c r="BH68"/>
  <c r="BH63"/>
  <c r="BH31"/>
  <c r="BH67"/>
  <c r="BH61"/>
  <c r="AV74"/>
  <c r="AV70"/>
  <c r="AV11"/>
  <c r="AV73"/>
  <c r="AV19"/>
  <c r="AV72"/>
  <c r="AV69"/>
  <c r="AV67"/>
  <c r="AV65"/>
  <c r="AV63"/>
  <c r="AV61"/>
  <c r="AV59"/>
  <c r="AV57"/>
  <c r="AV52"/>
  <c r="AV48"/>
  <c r="AV44"/>
  <c r="AV40"/>
  <c r="AV36"/>
  <c r="AV68"/>
  <c r="AV64"/>
  <c r="AV60"/>
  <c r="AV56"/>
  <c r="AV53"/>
  <c r="AV51"/>
  <c r="AV49"/>
  <c r="AV47"/>
  <c r="AV45"/>
  <c r="AV43"/>
  <c r="AV41"/>
  <c r="AV39"/>
  <c r="AV37"/>
  <c r="AV35"/>
  <c r="AV33"/>
  <c r="AV32"/>
  <c r="AV28"/>
  <c r="AV24"/>
  <c r="AV31"/>
  <c r="AV27"/>
  <c r="AV23"/>
  <c r="AV20"/>
  <c r="AV18"/>
  <c r="AV16"/>
  <c r="AV14"/>
  <c r="AV12"/>
  <c r="AV54"/>
  <c r="AV50"/>
  <c r="AV46"/>
  <c r="AV42"/>
  <c r="AV38"/>
  <c r="AV34"/>
  <c r="AV66"/>
  <c r="AV62"/>
  <c r="AV58"/>
  <c r="AV30"/>
  <c r="AV26"/>
  <c r="AV22"/>
  <c r="AV21"/>
  <c r="AV29"/>
  <c r="AV25"/>
  <c r="AV17"/>
  <c r="AV15"/>
  <c r="AV13"/>
  <c r="AJ55"/>
  <c r="AJ52"/>
  <c r="AJ48"/>
  <c r="AJ44"/>
  <c r="AJ40"/>
  <c r="AJ36"/>
  <c r="AJ18"/>
  <c r="AJ21"/>
  <c r="AJ14"/>
  <c r="AJ15"/>
  <c r="AJ11"/>
  <c r="AJ22"/>
  <c r="AJ68"/>
  <c r="AJ63"/>
  <c r="AJ60"/>
  <c r="AJ29"/>
  <c r="AJ67"/>
  <c r="AJ59"/>
  <c r="AJ33"/>
  <c r="AJ28"/>
  <c r="AJ23"/>
  <c r="AJ62"/>
  <c r="AJ32"/>
  <c r="AJ26"/>
  <c r="AJ53"/>
  <c r="AJ51"/>
  <c r="AJ49"/>
  <c r="AJ47"/>
  <c r="AJ45"/>
  <c r="AJ43"/>
  <c r="AJ41"/>
  <c r="AJ39"/>
  <c r="AJ37"/>
  <c r="AJ35"/>
  <c r="AJ54"/>
  <c r="AJ50"/>
  <c r="AJ46"/>
  <c r="AJ42"/>
  <c r="AJ38"/>
  <c r="AJ34"/>
  <c r="AJ20"/>
  <c r="AJ19"/>
  <c r="AJ16"/>
  <c r="E21" i="22" s="1"/>
  <c r="AJ12" i="21"/>
  <c r="AJ17"/>
  <c r="AJ13"/>
  <c r="AJ69"/>
  <c r="AJ66"/>
  <c r="AJ61"/>
  <c r="AJ58"/>
  <c r="AJ27"/>
  <c r="AJ64"/>
  <c r="AJ56"/>
  <c r="AJ31"/>
  <c r="AJ25"/>
  <c r="AJ65"/>
  <c r="AJ57"/>
  <c r="AJ30"/>
  <c r="X14"/>
  <c r="X68"/>
  <c r="X64"/>
  <c r="X60"/>
  <c r="X56"/>
  <c r="X51"/>
  <c r="X47"/>
  <c r="X43"/>
  <c r="X39"/>
  <c r="X35"/>
  <c r="X30"/>
  <c r="X26"/>
  <c r="X21"/>
  <c r="X31"/>
  <c r="X27"/>
  <c r="X23"/>
  <c r="X18"/>
  <c r="X15"/>
  <c r="CG74"/>
  <c r="CF74"/>
  <c r="DE73"/>
  <c r="DD73"/>
  <c r="M73"/>
  <c r="DF73"/>
  <c r="AK72"/>
  <c r="AJ72"/>
  <c r="BI71"/>
  <c r="BH71"/>
  <c r="CG70"/>
  <c r="CF70"/>
  <c r="BU55"/>
  <c r="BT55"/>
  <c r="Y22"/>
  <c r="X22"/>
  <c r="DF22"/>
  <c r="AW10"/>
  <c r="AV10"/>
  <c r="AK74"/>
  <c r="AJ74"/>
  <c r="BI73"/>
  <c r="BH73"/>
  <c r="CG72"/>
  <c r="CF72"/>
  <c r="DE71"/>
  <c r="DD71"/>
  <c r="M71"/>
  <c r="DF71"/>
  <c r="AK70"/>
  <c r="AJ70"/>
  <c r="CS10"/>
  <c r="CR10"/>
  <c r="DD10"/>
  <c r="DE74"/>
  <c r="DD74"/>
  <c r="BI74"/>
  <c r="BH74"/>
  <c r="M74"/>
  <c r="DF74"/>
  <c r="CG73"/>
  <c r="CF73"/>
  <c r="AK73"/>
  <c r="AJ73"/>
  <c r="DE72"/>
  <c r="DD72"/>
  <c r="BI72"/>
  <c r="BH72"/>
  <c r="M72"/>
  <c r="DF72"/>
  <c r="CG71"/>
  <c r="CF71"/>
  <c r="AK71"/>
  <c r="AJ71"/>
  <c r="DE70"/>
  <c r="DD70"/>
  <c r="BI70"/>
  <c r="BH70"/>
  <c r="M70"/>
  <c r="DF70"/>
  <c r="CS55"/>
  <c r="CR55"/>
  <c r="AW55"/>
  <c r="AV55"/>
  <c r="DF55"/>
  <c r="BU10"/>
  <c r="BT10"/>
  <c r="C28" i="22" l="1"/>
  <c r="B28"/>
  <c r="G19"/>
  <c r="D28"/>
  <c r="CF16" i="21"/>
  <c r="CF11"/>
  <c r="CF17"/>
  <c r="CF13"/>
  <c r="CF23"/>
  <c r="CF12"/>
  <c r="CF18"/>
  <c r="CF27"/>
  <c r="CF24"/>
  <c r="CF28"/>
  <c r="CF26"/>
  <c r="CF32"/>
  <c r="CF36"/>
  <c r="CF37"/>
  <c r="CF40"/>
  <c r="CF33"/>
  <c r="CF43"/>
  <c r="CF48"/>
  <c r="CF49"/>
  <c r="CF54"/>
  <c r="CF56"/>
  <c r="CF58"/>
  <c r="CF45"/>
  <c r="CF55"/>
  <c r="CF63"/>
  <c r="CF66"/>
  <c r="CF67"/>
  <c r="CF50"/>
  <c r="CF64"/>
  <c r="CF61"/>
  <c r="CF46"/>
  <c r="CF21"/>
  <c r="CF15"/>
  <c r="CF19"/>
  <c r="CF20"/>
  <c r="CF22"/>
  <c r="CF14"/>
  <c r="CF25"/>
  <c r="CF29"/>
  <c r="CF30"/>
  <c r="CF31"/>
  <c r="CF35"/>
  <c r="CF34"/>
  <c r="CF42"/>
  <c r="CF41"/>
  <c r="CF38"/>
  <c r="CF39"/>
  <c r="CF47"/>
  <c r="CF44"/>
  <c r="CF53"/>
  <c r="CF57"/>
  <c r="CF52"/>
  <c r="CF51"/>
  <c r="CF60"/>
  <c r="CF62"/>
  <c r="CF59"/>
  <c r="X13"/>
  <c r="X17"/>
  <c r="X20"/>
  <c r="X25"/>
  <c r="X29"/>
  <c r="X33"/>
  <c r="X24"/>
  <c r="X28"/>
  <c r="X32"/>
  <c r="X37"/>
  <c r="X41"/>
  <c r="X45"/>
  <c r="X49"/>
  <c r="X53"/>
  <c r="X58"/>
  <c r="X62"/>
  <c r="X66"/>
  <c r="X12"/>
  <c r="X34"/>
  <c r="X36"/>
  <c r="X48"/>
  <c r="X52"/>
  <c r="X55"/>
  <c r="X40"/>
  <c r="X44"/>
  <c r="X59"/>
  <c r="X61"/>
  <c r="X63"/>
  <c r="X67"/>
  <c r="X42"/>
  <c r="X46"/>
  <c r="X50"/>
  <c r="X54"/>
  <c r="X57"/>
  <c r="X19"/>
  <c r="X65"/>
  <c r="DI70"/>
  <c r="DM70"/>
  <c r="DI72"/>
  <c r="DM72"/>
  <c r="DI74"/>
  <c r="DM74"/>
  <c r="DM73"/>
  <c r="DI73"/>
  <c r="DM69"/>
  <c r="DI69"/>
  <c r="DM71"/>
  <c r="DI71"/>
  <c r="DI68"/>
  <c r="DM68"/>
  <c r="CF10"/>
  <c r="BY80"/>
  <c r="CA80" s="1"/>
  <c r="BY79"/>
  <c r="CA79" s="1"/>
  <c r="BA80"/>
  <c r="BC80" s="1"/>
  <c r="BA79"/>
  <c r="BC79" s="1"/>
  <c r="AC80"/>
  <c r="AE80" s="1"/>
  <c r="AC79"/>
  <c r="AE79" s="1"/>
  <c r="Q80"/>
  <c r="S80" s="1"/>
  <c r="Q79"/>
  <c r="S79" s="1"/>
  <c r="BI10"/>
  <c r="AI76"/>
  <c r="W75"/>
  <c r="BH10"/>
  <c r="AK10"/>
  <c r="BG76"/>
  <c r="AJ10"/>
  <c r="AI75"/>
  <c r="BG75"/>
  <c r="X10"/>
  <c r="W76"/>
  <c r="Y10"/>
  <c r="CG10"/>
  <c r="CE76"/>
  <c r="CE75"/>
  <c r="E80"/>
  <c r="G80" s="1"/>
  <c r="L10"/>
  <c r="K76"/>
  <c r="K75"/>
  <c r="M10"/>
  <c r="DF10"/>
  <c r="DH80" s="1"/>
  <c r="DI80" s="1"/>
  <c r="DI39" l="1"/>
  <c r="DI33"/>
  <c r="DI31"/>
  <c r="DI61"/>
  <c r="DI51"/>
  <c r="DI53"/>
  <c r="DI47"/>
  <c r="DI57"/>
  <c r="DI49"/>
  <c r="DI65"/>
  <c r="DI43"/>
  <c r="DI67"/>
  <c r="DI63"/>
  <c r="DI59"/>
  <c r="DI45"/>
  <c r="DI55"/>
  <c r="DI12"/>
  <c r="DI14"/>
  <c r="DI17"/>
  <c r="DI19"/>
  <c r="DI23"/>
  <c r="DI21"/>
  <c r="DI25"/>
  <c r="DI29"/>
  <c r="DI27"/>
  <c r="DI30"/>
  <c r="DI34"/>
  <c r="DI35"/>
  <c r="DI37"/>
  <c r="DI40"/>
  <c r="DI36"/>
  <c r="DI54"/>
  <c r="DI48"/>
  <c r="DI64"/>
  <c r="DI46"/>
  <c r="DI52"/>
  <c r="DI62"/>
  <c r="DI58"/>
  <c r="DI42"/>
  <c r="DI56"/>
  <c r="DI50"/>
  <c r="DI44"/>
  <c r="DI60"/>
  <c r="DI11"/>
  <c r="DI15"/>
  <c r="DI13"/>
  <c r="DI16"/>
  <c r="B11" i="22" s="1"/>
  <c r="DI18" i="21"/>
  <c r="DI22"/>
  <c r="DI26"/>
  <c r="DI24"/>
  <c r="DI20"/>
  <c r="DI28"/>
  <c r="DI32"/>
  <c r="DI38"/>
  <c r="DI41"/>
  <c r="DI66"/>
  <c r="DI10"/>
  <c r="DH79"/>
  <c r="DI79" s="1"/>
</calcChain>
</file>

<file path=xl/sharedStrings.xml><?xml version="1.0" encoding="utf-8"?>
<sst xmlns="http://schemas.openxmlformats.org/spreadsheetml/2006/main" count="1511" uniqueCount="785">
  <si>
    <t>AUTOMATED EXAMS SHEET</t>
  </si>
  <si>
    <t>Please contact 0555519160 for your school automatic exams system
Or email bunmalik11@gmail.com</t>
  </si>
  <si>
    <t>Instructions</t>
  </si>
  <si>
    <r>
      <rPr>
        <sz val="12"/>
        <color rgb="FF000000"/>
        <rFont val="Meiryo"/>
        <family val="2"/>
        <charset val="1"/>
      </rPr>
      <t xml:space="preserve">Step 1: Enter information in cells </t>
    </r>
    <r>
      <rPr>
        <u/>
        <sz val="12"/>
        <color rgb="FF000000"/>
        <rFont val="Meiryo"/>
        <family val="2"/>
        <charset val="1"/>
      </rPr>
      <t>underlined</t>
    </r>
    <r>
      <rPr>
        <sz val="12"/>
        <color rgb="FF000000"/>
        <rFont val="Meiryo"/>
        <family val="2"/>
        <charset val="1"/>
      </rPr>
      <t xml:space="preserve"> below.</t>
    </r>
  </si>
  <si>
    <t>Step 2: Enter data / information in all the subjects’ worksheets.</t>
  </si>
  <si>
    <r>
      <rPr>
        <sz val="12"/>
        <color rgb="FF000000"/>
        <rFont val="Meiryo"/>
        <family val="2"/>
        <charset val="1"/>
      </rPr>
      <t>Step 3: Go to Student_Report</t>
    </r>
    <r>
      <rPr>
        <i/>
        <sz val="12"/>
        <color rgb="FF000000"/>
        <rFont val="Meiryo"/>
        <family val="2"/>
        <charset val="1"/>
      </rPr>
      <t xml:space="preserve"> to view </t>
    </r>
    <r>
      <rPr>
        <sz val="12"/>
        <color rgb="FF000000"/>
        <rFont val="Meiryo"/>
        <family val="2"/>
        <charset val="1"/>
      </rPr>
      <t>and print Student Report Card</t>
    </r>
  </si>
  <si>
    <r>
      <rPr>
        <sz val="12"/>
        <color rgb="FF000000"/>
        <rFont val="Meiryo"/>
        <family val="2"/>
        <charset val="1"/>
      </rPr>
      <t>Step 4: Go to Class_Report</t>
    </r>
    <r>
      <rPr>
        <i/>
        <sz val="12"/>
        <color rgb="FF000000"/>
        <rFont val="Meiryo"/>
        <family val="2"/>
        <charset val="1"/>
      </rPr>
      <t xml:space="preserve"> </t>
    </r>
    <r>
      <rPr>
        <sz val="12"/>
        <color rgb="FF000000"/>
        <rFont val="Meiryo"/>
        <family val="2"/>
        <charset val="1"/>
      </rPr>
      <t>to view and print Class  Report Card</t>
    </r>
  </si>
  <si>
    <t>SCHOOL INFORMATION</t>
  </si>
  <si>
    <t>CLASS INFORMATION</t>
  </si>
  <si>
    <t>Name:</t>
  </si>
  <si>
    <t xml:space="preserve"> CHRISTIAN M/A JUNIOR HIGH SCHOOL</t>
  </si>
  <si>
    <t>Class:</t>
  </si>
  <si>
    <t>3A</t>
  </si>
  <si>
    <t>Address:</t>
  </si>
  <si>
    <t xml:space="preserve"> P. O. BOX UP 317, KNUST – KUMASI</t>
  </si>
  <si>
    <t>Class Teacher:</t>
  </si>
  <si>
    <t>Slogan:</t>
  </si>
  <si>
    <t>Academic Year:</t>
  </si>
  <si>
    <t>2018/2019</t>
  </si>
  <si>
    <t>Please update the information below before you enter data in subjects sheets.</t>
  </si>
  <si>
    <t>Enter up to 12 different tests</t>
  </si>
  <si>
    <t>Enter up to 9 different subjects</t>
  </si>
  <si>
    <t>Test Name</t>
  </si>
  <si>
    <t xml:space="preserve">Percentage </t>
  </si>
  <si>
    <t>Subject Name</t>
  </si>
  <si>
    <t>Teacher’s Name</t>
  </si>
  <si>
    <t>EXAMS</t>
  </si>
  <si>
    <t xml:space="preserve">  English Language</t>
  </si>
  <si>
    <t>Please enter unique subject names.</t>
  </si>
  <si>
    <t>GRADE</t>
  </si>
  <si>
    <t xml:space="preserve">  Social Studies</t>
  </si>
  <si>
    <t>POSITION</t>
  </si>
  <si>
    <t xml:space="preserve">  Mathematics</t>
  </si>
  <si>
    <t xml:space="preserve">  Integrated Science </t>
  </si>
  <si>
    <t xml:space="preserve">  R. M. E</t>
  </si>
  <si>
    <t xml:space="preserve">  I. C. T</t>
  </si>
  <si>
    <t>Please enter unique test names.</t>
  </si>
  <si>
    <t xml:space="preserve">  Ghanaian Language</t>
  </si>
  <si>
    <t xml:space="preserve">  B. D. T </t>
  </si>
  <si>
    <t xml:space="preserve">  French</t>
  </si>
  <si>
    <t>Please enter test names successively without blanks</t>
  </si>
  <si>
    <t>Please enter subjects successively without blanks</t>
  </si>
  <si>
    <t>GENDER</t>
  </si>
  <si>
    <t>1A</t>
  </si>
  <si>
    <t>1B</t>
  </si>
  <si>
    <t>GNDER</t>
  </si>
  <si>
    <t>1C</t>
  </si>
  <si>
    <t>1D</t>
  </si>
  <si>
    <t>M</t>
  </si>
  <si>
    <t>AKPADZI   ANDREWS</t>
  </si>
  <si>
    <t>OSEI EVANS</t>
  </si>
  <si>
    <t>AYIMBISA    DAMIEN ADOLBELLA</t>
  </si>
  <si>
    <t>OWUSU BRIGHT</t>
  </si>
  <si>
    <t>AGYEI HENRY YEBOAH</t>
  </si>
  <si>
    <t>SEIDU ASHRAF MOHAMMED</t>
  </si>
  <si>
    <t>HAGAN  PRINCE  JOJO</t>
  </si>
  <si>
    <t>BOATENG DARKO O.</t>
  </si>
  <si>
    <t>OWUSU ANSAH MICHAEL</t>
  </si>
  <si>
    <t>ACKON CALEB</t>
  </si>
  <si>
    <t>OFFIN ADJEI JOSEPH</t>
  </si>
  <si>
    <t>AMPABENG  COLLINS</t>
  </si>
  <si>
    <t>AKPADZI PRINCE</t>
  </si>
  <si>
    <t>NUERTEY CLINTON</t>
  </si>
  <si>
    <t>SIAW EBENEZER ASIEDU</t>
  </si>
  <si>
    <t>KARIKARI  GIDEON</t>
  </si>
  <si>
    <t>AGOLO   SADDICK ABUBAKAR</t>
  </si>
  <si>
    <t>MINTAH    CHRISTOPHER OSEI</t>
  </si>
  <si>
    <t>OWUSU  KELVIN  ANTWI</t>
  </si>
  <si>
    <t>AMOATENG MICHAEL</t>
  </si>
  <si>
    <t>ADU POKU PATRICK</t>
  </si>
  <si>
    <t>BOATENG WISDOM KOFI</t>
  </si>
  <si>
    <t>KRAMPAH   CHARLES</t>
  </si>
  <si>
    <t>ABBAN EBENEZER</t>
  </si>
  <si>
    <t>FORSON JULIUS</t>
  </si>
  <si>
    <t>KUSI RICHARD</t>
  </si>
  <si>
    <t>ANOKYE KWAME F.</t>
  </si>
  <si>
    <t>MOHAMMED  SULEMANA</t>
  </si>
  <si>
    <t>APPIAH JOEL</t>
  </si>
  <si>
    <t>NTI KINGSFORD</t>
  </si>
  <si>
    <t>FORSON MARK</t>
  </si>
  <si>
    <t>FRIMPONG JEFF</t>
  </si>
  <si>
    <t>YEBOAH    RICHMOND KWAME</t>
  </si>
  <si>
    <t>AYAMBILA DARRIOUS SEIDU</t>
  </si>
  <si>
    <t>APEMENYO GIDEON</t>
  </si>
  <si>
    <t>ASANTE SOLOMON</t>
  </si>
  <si>
    <t>ARTHUR  M. C. DANIEL MENSAH</t>
  </si>
  <si>
    <t>HAKEEM UMAR</t>
  </si>
  <si>
    <t>ABDULLAH RIDWAN</t>
  </si>
  <si>
    <t>MASIRU NASIRU</t>
  </si>
  <si>
    <t>TIEKU ENOCH GERALDO</t>
  </si>
  <si>
    <t>NAZIFI MOHAMMED ABDULLAHI</t>
  </si>
  <si>
    <t>AKOTO MICHAEL</t>
  </si>
  <si>
    <t>BOATENG KWADWO G.</t>
  </si>
  <si>
    <t>YAHAYA HADI</t>
  </si>
  <si>
    <t>GYAMFI MICHAEL</t>
  </si>
  <si>
    <t>AMPONSAH AUSTIN</t>
  </si>
  <si>
    <t>ASSUMING   STEPHEN</t>
  </si>
  <si>
    <t>SARPONG     MICHAEL NHYIRA</t>
  </si>
  <si>
    <t>AKANSI GABBRIEL</t>
  </si>
  <si>
    <t>AJARKEY ELORM R.</t>
  </si>
  <si>
    <t>ADOAH ISAIAH</t>
  </si>
  <si>
    <t>ABUBAKAR    SADDICK MUNTARI</t>
  </si>
  <si>
    <t>ANDOH ELLIOT KWAKU</t>
  </si>
  <si>
    <t>KESSE  HENRY  FOSU</t>
  </si>
  <si>
    <t>TIJANI AHMED</t>
  </si>
  <si>
    <t xml:space="preserve">BENJAMIN OSEI DUAH </t>
  </si>
  <si>
    <t>DOUGHAN AUGUSTINE</t>
  </si>
  <si>
    <t>ABDUL RAUF BASIT</t>
  </si>
  <si>
    <t>ASUMADU THEOPHILOUS</t>
  </si>
  <si>
    <t>OPOKU ANING KELVIN</t>
  </si>
  <si>
    <t>ASAMOAH    SAMUEL MADANA</t>
  </si>
  <si>
    <t>ABDUL KARIM FARID</t>
  </si>
  <si>
    <t>OSEI AKOTO EMMANUEL</t>
  </si>
  <si>
    <t>BOATENG DERRICK</t>
  </si>
  <si>
    <t>OSEI MENSAH E.</t>
  </si>
  <si>
    <t>BANNOR FRANCIS</t>
  </si>
  <si>
    <t>EYRAM CHRISTIAN OHATOH</t>
  </si>
  <si>
    <t>GABBIN FOSTER</t>
  </si>
  <si>
    <t>YEBOAH SAMUEL AFRIYIE</t>
  </si>
  <si>
    <t>OHEMENG EUGENE</t>
  </si>
  <si>
    <t>FIGO  EMMANUEL</t>
  </si>
  <si>
    <t>YEBOAH KNIGSFORD</t>
  </si>
  <si>
    <t>AGYEMANG EMMANUEL</t>
  </si>
  <si>
    <t>F</t>
  </si>
  <si>
    <t>ZAMBIL YINBENETE HAGAR</t>
  </si>
  <si>
    <t>ASIRIFI   EVANS KOFI</t>
  </si>
  <si>
    <t>ACORLOR PRINCE</t>
  </si>
  <si>
    <t>ACQUAH     BISMARK</t>
  </si>
  <si>
    <t>MUNTARI  IMAN   SULLEY</t>
  </si>
  <si>
    <t>ABDUL AZIZ SUFIAN</t>
  </si>
  <si>
    <t>MUDASIL MUNIRU</t>
  </si>
  <si>
    <t>AGYEI    KELVIN YEMOAH</t>
  </si>
  <si>
    <t>AMIN MOHAMMED RIDDALAHI</t>
  </si>
  <si>
    <t>SLONIPAH HAROLD</t>
  </si>
  <si>
    <t>NANA   AMO   BIO</t>
  </si>
  <si>
    <t>ABODA KWAKYE JOSEPH</t>
  </si>
  <si>
    <t>AMOAKO   HARRIET</t>
  </si>
  <si>
    <t>UMAR  MUBARACK</t>
  </si>
  <si>
    <t>OPOKU DESMOND</t>
  </si>
  <si>
    <t>BOAKYE AGYEI O.</t>
  </si>
  <si>
    <t>IDDI AMINA</t>
  </si>
  <si>
    <t>ADEGBO RICHARD</t>
  </si>
  <si>
    <t>ADDAI ADJEI  BERAKYIAW</t>
  </si>
  <si>
    <t>AYUBA ALANDA HAMZA</t>
  </si>
  <si>
    <t>AFRAKODUA CHRISTABEL</t>
  </si>
  <si>
    <t>APPIAH    DESMOND</t>
  </si>
  <si>
    <t>NAUFAR ISSAH</t>
  </si>
  <si>
    <t>ACQUAH BOAKYE</t>
  </si>
  <si>
    <t>OPOKO HANNAH</t>
  </si>
  <si>
    <t>ASUMING JAMES</t>
  </si>
  <si>
    <t>SALIFU ISHMAEL M.</t>
  </si>
  <si>
    <t>TETTEH   PRINCESS</t>
  </si>
  <si>
    <t>ACQUAH BENEDICTOR</t>
  </si>
  <si>
    <t>AMETORGBUL JESSE</t>
  </si>
  <si>
    <t>AKANSOKE   KENNETH</t>
  </si>
  <si>
    <t>AGYEMAN   DORIS DEBRAH</t>
  </si>
  <si>
    <t>OSAAH JOSEPHINE</t>
  </si>
  <si>
    <t xml:space="preserve">MUBARRICK    NDEE  NABA </t>
  </si>
  <si>
    <t>ANANE BURAIDA SUALLAH</t>
  </si>
  <si>
    <t>YAHAYA ABIDA</t>
  </si>
  <si>
    <t>ANTWI GENEVIVE</t>
  </si>
  <si>
    <t>TWUM   BARIMA  SYLVESTER</t>
  </si>
  <si>
    <t>AHIMA AMIHERE STEPHEN</t>
  </si>
  <si>
    <t>OWUSU TRACY KONADU</t>
  </si>
  <si>
    <t>AMOAKO BERNICE</t>
  </si>
  <si>
    <t>EMMANUEL FIGO</t>
  </si>
  <si>
    <t>OKYERE PROVENCE</t>
  </si>
  <si>
    <t>ASANTEWAA KEZIA</t>
  </si>
  <si>
    <t>BIRAGO ANGELA</t>
  </si>
  <si>
    <t>STEPHEN ASUMING</t>
  </si>
  <si>
    <t>SOWAH  ROSEMOND</t>
  </si>
  <si>
    <t>ADAMA DOROTH DEDE</t>
  </si>
  <si>
    <t>ASANTE ANGELA</t>
  </si>
  <si>
    <t>SERWAA CONFORT ADWOA</t>
  </si>
  <si>
    <t>AMPONSAH LYDIA</t>
  </si>
  <si>
    <t>OWUSUWAA SHANTEL</t>
  </si>
  <si>
    <t>APPIAH ANDRIANA</t>
  </si>
  <si>
    <t>BOAKYE YEADOM</t>
  </si>
  <si>
    <t>BONZIE PRISCILLA</t>
  </si>
  <si>
    <t>AZUMAH GIFTY</t>
  </si>
  <si>
    <t xml:space="preserve">ADUBIRE PATIENCE </t>
  </si>
  <si>
    <t>DORKENO YAYARA</t>
  </si>
  <si>
    <t>GANIWU MARY</t>
  </si>
  <si>
    <t>BOAKYE SHIRLEY GYAMFUA</t>
  </si>
  <si>
    <t>OSEI CONFIDENCE A.</t>
  </si>
  <si>
    <t>IBRAHIM SALWA</t>
  </si>
  <si>
    <t>OTENG REGINA KONADU</t>
  </si>
  <si>
    <t>DOE ROSE</t>
  </si>
  <si>
    <t>RHULE    BENEDICTA</t>
  </si>
  <si>
    <t>AGYEMAN   SANDRA</t>
  </si>
  <si>
    <t>QUARTEY AGNES ANSAH</t>
  </si>
  <si>
    <t>SALIFU HUBAIDA BAVIA</t>
  </si>
  <si>
    <t>IBRAHIM   HUDA</t>
  </si>
  <si>
    <t>ALHASAN SUBAIT</t>
  </si>
  <si>
    <t>BAAH SANDRA</t>
  </si>
  <si>
    <t>BOAKYE    FAUSTINA</t>
  </si>
  <si>
    <t>YEBOAH PRINCESS</t>
  </si>
  <si>
    <t>AMIN NAJAT</t>
  </si>
  <si>
    <t>AINDOSON FLORENCE</t>
  </si>
  <si>
    <t>NKWANTABISA MARTHA</t>
  </si>
  <si>
    <t>BAMEZOR SHIELA</t>
  </si>
  <si>
    <t>LUV HILDA</t>
  </si>
  <si>
    <t>KORSAH  ESTHER</t>
  </si>
  <si>
    <t>GYAMFI BERNICE</t>
  </si>
  <si>
    <t>YAWSON CLARA</t>
  </si>
  <si>
    <t>LARRY HABIBA</t>
  </si>
  <si>
    <t>BORTSIE LORDINA</t>
  </si>
  <si>
    <t>OPOKU PATIENCE FLEISHER</t>
  </si>
  <si>
    <t>BAMFO CLAUDIA</t>
  </si>
  <si>
    <t>BOATENG RUTH</t>
  </si>
  <si>
    <t>LAWAL FARIDA</t>
  </si>
  <si>
    <t>BAHENSE   CINDY</t>
  </si>
  <si>
    <t>AGYEIWAA FELICITY</t>
  </si>
  <si>
    <t>OPPONG  OLIVIA</t>
  </si>
  <si>
    <t xml:space="preserve">OBENG GLORIA </t>
  </si>
  <si>
    <t>COFFIE JENNIFER</t>
  </si>
  <si>
    <t>AKUGRE   ANTOINNETE</t>
  </si>
  <si>
    <t>FARIDA RASHIDA</t>
  </si>
  <si>
    <t>NAOH EMELIA</t>
  </si>
  <si>
    <t>MURTALA NAFISA</t>
  </si>
  <si>
    <t>ABBAN  LETICIA</t>
  </si>
  <si>
    <t>YEBOAH   LADY   PORTIA</t>
  </si>
  <si>
    <t>OSEI   KRISTEL</t>
  </si>
  <si>
    <t xml:space="preserve">KUSI PATIENCE </t>
  </si>
  <si>
    <t>TAHIR ADIZA</t>
  </si>
  <si>
    <t>AMOABENG KATE SERWAAH</t>
  </si>
  <si>
    <t>BOAHEN STEPHANE NYARKO</t>
  </si>
  <si>
    <t>ACHIAA PEDITA BONSU</t>
  </si>
  <si>
    <t>BOTWE EMELIA</t>
  </si>
  <si>
    <t>ATISOGBE FAUSTINA</t>
  </si>
  <si>
    <t>KONADU MABEL   ADU</t>
  </si>
  <si>
    <t>AMIDU HUBAIDA</t>
  </si>
  <si>
    <t>MAHMOUD AYISHA</t>
  </si>
  <si>
    <t>AMANO PRISCILLA</t>
  </si>
  <si>
    <t>PREKO FREMAH LOIUS</t>
  </si>
  <si>
    <t>OWUSU DORIS SERWAA</t>
  </si>
  <si>
    <t>AMPONSAH    GYAMFI NANA AMA</t>
  </si>
  <si>
    <t>RASHID RAHMATU</t>
  </si>
  <si>
    <t>ADJEI GEORGINA</t>
  </si>
  <si>
    <t>ACHIAA PAMELA KODUAH</t>
  </si>
  <si>
    <t>AMOAH   ABIGAIL</t>
  </si>
  <si>
    <t>DONKOR AGNES</t>
  </si>
  <si>
    <t>BOAKYE EVELYN</t>
  </si>
  <si>
    <t>ASAMOAH ELIZABETH</t>
  </si>
  <si>
    <t>NARTEY    ERNESTINA</t>
  </si>
  <si>
    <t>OSEI TUTU BLESSING</t>
  </si>
  <si>
    <t>ADUBOFOUR PRECIOUS</t>
  </si>
  <si>
    <t>AGBESI MILLICENT</t>
  </si>
  <si>
    <t>AFRIFA PRESCILLA</t>
  </si>
  <si>
    <t>FOUSUA     SARAH BOBIE</t>
  </si>
  <si>
    <t>ADDAI ROSELYN</t>
  </si>
  <si>
    <t>BAFFOUR   STEPHANIE BANDOH</t>
  </si>
  <si>
    <t>BOATENG JACQUELINE</t>
  </si>
  <si>
    <t>NUTAKOB STEPHANY</t>
  </si>
  <si>
    <t>AKUDEY TINA</t>
  </si>
  <si>
    <t>ALI    BANSI JUSTICE MARIAM</t>
  </si>
  <si>
    <t>OSEI RANDA AMANKWA</t>
  </si>
  <si>
    <t>OWUSU EMMANUELLA BOAH</t>
  </si>
  <si>
    <t>YEBOAH    JOYCE</t>
  </si>
  <si>
    <t>AWUDU   LAILA</t>
  </si>
  <si>
    <t>TERATI CAROLINE</t>
  </si>
  <si>
    <t>ASUGLE REBECCA ANOGPOKA</t>
  </si>
  <si>
    <t>SEFAH ANGELINA ABRA</t>
  </si>
  <si>
    <t>NURUDEEN   FIDAUS</t>
  </si>
  <si>
    <t>AGYEIWAA   ELIZABETH KORSAH</t>
  </si>
  <si>
    <t>BOAKYE    LOUIZA</t>
  </si>
  <si>
    <t>OPOKU HANNAH</t>
  </si>
  <si>
    <t>Term:</t>
  </si>
  <si>
    <t>Form:</t>
  </si>
  <si>
    <t>Year:</t>
  </si>
  <si>
    <t xml:space="preserve">Subject: </t>
  </si>
  <si>
    <t>No. on Roll:</t>
  </si>
  <si>
    <t>S/N</t>
  </si>
  <si>
    <t xml:space="preserve">
CANDIDATE’S NAME</t>
  </si>
  <si>
    <t>INDIV.
TEST
15</t>
  </si>
  <si>
    <t>GROUP
WORK
15</t>
  </si>
  <si>
    <t>CLASS
TEST
15</t>
  </si>
  <si>
    <t>PRO
JECT
15</t>
  </si>
  <si>
    <t>TOTAL
60</t>
  </si>
  <si>
    <t>60 MARKS 
SCALED
TO 50 
MARKS
 TEST</t>
  </si>
  <si>
    <t>OVER ALL
TOTAL
50% 
+
 50%</t>
  </si>
  <si>
    <t>POS</t>
  </si>
  <si>
    <t>60 MARKS 
SCALED TO
 50 MARKS
 TEST</t>
  </si>
  <si>
    <t>OVER 
TOTAL 
50%  + 50%</t>
  </si>
  <si>
    <t>CHRISTIAN M/A JUNIOR HIGH SCHOOL</t>
  </si>
  <si>
    <t>Grade</t>
  </si>
  <si>
    <t>TWI</t>
  </si>
  <si>
    <t xml:space="preserve">     P. O. BOX UP 317, KNUST – KUMASI</t>
  </si>
  <si>
    <t xml:space="preserve">    Tel: 024 476 3598 / 024 993 2418</t>
  </si>
  <si>
    <t xml:space="preserve">    STUDENT’S TERMINAL REPORT</t>
  </si>
  <si>
    <t>Date Printed:</t>
  </si>
  <si>
    <t>Aggregate:</t>
  </si>
  <si>
    <t xml:space="preserve">  NAME:</t>
  </si>
  <si>
    <t xml:space="preserve">  GENDER:</t>
  </si>
  <si>
    <t>CLASS</t>
  </si>
  <si>
    <t xml:space="preserve">  POSITION:</t>
  </si>
  <si>
    <t>COMBINED:</t>
  </si>
  <si>
    <t xml:space="preserve">  TERM:</t>
  </si>
  <si>
    <t xml:space="preserve">  VACATION DATE:</t>
  </si>
  <si>
    <t>NEXT TERM:</t>
  </si>
  <si>
    <t>SUBJECTS</t>
  </si>
  <si>
    <t>Overall 
Score
100%</t>
  </si>
  <si>
    <t>Pos
In
Subject</t>
  </si>
  <si>
    <t>Remarks</t>
  </si>
  <si>
    <t xml:space="preserve">  TOTAL</t>
  </si>
  <si>
    <t xml:space="preserve">  CONDUCT/CHARACTER: …………………………………………………………………………………………………..</t>
  </si>
  <si>
    <t xml:space="preserve">  INTEREST: …………………………………………………………………………………………………………………….</t>
  </si>
  <si>
    <t xml:space="preserve">  ATTITUDE: ……………………………………………………………………………………………………………………</t>
  </si>
  <si>
    <t>75 – 100</t>
  </si>
  <si>
    <t>70 – 74</t>
  </si>
  <si>
    <t>65 – 69</t>
  </si>
  <si>
    <t>60 – 64</t>
  </si>
  <si>
    <t>55 – 59</t>
  </si>
  <si>
    <t>50 – 54</t>
  </si>
  <si>
    <t>45 – 49</t>
  </si>
  <si>
    <t>40 – 44</t>
  </si>
  <si>
    <t>0 -39</t>
  </si>
  <si>
    <t>Tel: 0555516190 / 0269381058</t>
  </si>
  <si>
    <t>2A</t>
  </si>
  <si>
    <t>2B</t>
  </si>
  <si>
    <t>2C</t>
  </si>
  <si>
    <t>2D</t>
  </si>
  <si>
    <t>KWAKYE MICHAEL</t>
  </si>
  <si>
    <t>OWUSU APPIAH SAMUEL</t>
  </si>
  <si>
    <t>AKORLI ERNEST</t>
  </si>
  <si>
    <t>ATOBRA PRINCE</t>
  </si>
  <si>
    <t>DANKWAH FELIX KORANKYE</t>
  </si>
  <si>
    <t>OFORI N. FORSON</t>
  </si>
  <si>
    <t>BOSAH BENJAMIN</t>
  </si>
  <si>
    <t>OPOKU PRINCE</t>
  </si>
  <si>
    <t>TUFFOUR YEBOAH ANDY</t>
  </si>
  <si>
    <t>AMOAH JOHN</t>
  </si>
  <si>
    <t>OWUSU EUGENE</t>
  </si>
  <si>
    <t>OFORI KESSE SAMUEL</t>
  </si>
  <si>
    <t>BOJAH PRINCE APANA</t>
  </si>
  <si>
    <t>ATIBILA EZEKIEL</t>
  </si>
  <si>
    <t>ADOMAKO CHRIS OBENG</t>
  </si>
  <si>
    <t>WIAFE CHARLES</t>
  </si>
  <si>
    <t xml:space="preserve">NAAH NELSON DAVID </t>
  </si>
  <si>
    <t xml:space="preserve">SALIFU MUBARIK </t>
  </si>
  <si>
    <t>ATAWONE JOSHUA GAASE</t>
  </si>
  <si>
    <t>RAYMOND N. EMMANUEL</t>
  </si>
  <si>
    <t>ASIAMAH KOFI</t>
  </si>
  <si>
    <t>GAMELI T. KWAKU</t>
  </si>
  <si>
    <t>NSOR SAMUEL SARFO</t>
  </si>
  <si>
    <t>APPIAGYEI GYAMFI EDWARD</t>
  </si>
  <si>
    <t>FRIMPONG KWABENA CRAIG</t>
  </si>
  <si>
    <t>AWUNI SADAT</t>
  </si>
  <si>
    <t>OWUSU TAWIAH EVANS</t>
  </si>
  <si>
    <t>NTI ODOOM SAMUEL</t>
  </si>
  <si>
    <t>OSEI ANANE EVANS</t>
  </si>
  <si>
    <t>OPPONG MARON</t>
  </si>
  <si>
    <t>OPPONG EMMANUEL</t>
  </si>
  <si>
    <t>ABDUL BASIT ABDUL MUGIS</t>
  </si>
  <si>
    <t>ASANTE DENNIS</t>
  </si>
  <si>
    <t>ABDUL RAZAK YEBOAH</t>
  </si>
  <si>
    <t>BOAHEN STEPHEN</t>
  </si>
  <si>
    <t>KPEGAH CHRAH KOMLA  ANTHONY</t>
  </si>
  <si>
    <t xml:space="preserve">KUALI KWAKU LANOUS </t>
  </si>
  <si>
    <t>DUAH BOATENG JOSEPH</t>
  </si>
  <si>
    <t>NYARKO CLINTON</t>
  </si>
  <si>
    <t>MASAWUDU HAFIS</t>
  </si>
  <si>
    <t>MARGNUS G. KELVIN</t>
  </si>
  <si>
    <t>ADUAKO GODFRED</t>
  </si>
  <si>
    <t>ANANE RICHARD</t>
  </si>
  <si>
    <t>AWUDU ALHASSAN</t>
  </si>
  <si>
    <t>NANA DARKO VOSTY</t>
  </si>
  <si>
    <t>MANU DARLINGTON</t>
  </si>
  <si>
    <t>APPIAH GYEKYE</t>
  </si>
  <si>
    <t>ADZEWODZI HENRY BLESSING</t>
  </si>
  <si>
    <t>FADIL MUNIRU RAMAN</t>
  </si>
  <si>
    <t>DONKOR AUGUSTINE</t>
  </si>
  <si>
    <t>BOAMAH DANIEL</t>
  </si>
  <si>
    <t>ASANTE OWUSU RICHMOND</t>
  </si>
  <si>
    <t>ATINGA CHRISTOPHER</t>
  </si>
  <si>
    <t>SERBEH W. KWAKU</t>
  </si>
  <si>
    <t>ISSAH SARD</t>
  </si>
  <si>
    <t xml:space="preserve">BAAH BRIGHT </t>
  </si>
  <si>
    <t>KARIKARI PRINCE</t>
  </si>
  <si>
    <t>MOHAMMED SALIS</t>
  </si>
  <si>
    <t>ZOTRA DERRICK</t>
  </si>
  <si>
    <t>NTI DUAH RICHMOND</t>
  </si>
  <si>
    <t>ABEKA KELVIN</t>
  </si>
  <si>
    <t>SAMPANA ROBERT</t>
  </si>
  <si>
    <t>OPOKU AGYEMANG BISMARK</t>
  </si>
  <si>
    <t>IDDI IBRAHIM</t>
  </si>
  <si>
    <t>ANIM BIO EDMUND</t>
  </si>
  <si>
    <t>DARKO GEORGE</t>
  </si>
  <si>
    <t>AMPONG PATRICK</t>
  </si>
  <si>
    <t>NABIL IBRAHIM</t>
  </si>
  <si>
    <t>SARPONG KOFI ANTHONY</t>
  </si>
  <si>
    <t>ADJEI RAPHAEL</t>
  </si>
  <si>
    <t>SEIDU ANANCY BAKARIWIE</t>
  </si>
  <si>
    <t>BAHA RANDY</t>
  </si>
  <si>
    <t>GYAMFI KWAKU</t>
  </si>
  <si>
    <t>KUDUS ISSIFU</t>
  </si>
  <si>
    <t>AGYENIM BOATENG KWADWO</t>
  </si>
  <si>
    <t>FRIMPONG K. DANIEL</t>
  </si>
  <si>
    <t>OWUSU AMPONG ISAAC</t>
  </si>
  <si>
    <t>AMENYO EMMANUEL</t>
  </si>
  <si>
    <t>SEGTORME FELICIA EDINAM</t>
  </si>
  <si>
    <t>ANANG HOLM NII</t>
  </si>
  <si>
    <t>AKOWUAH ASUAA AUGUSTINA</t>
  </si>
  <si>
    <t>AMOAKO S. FRIMPONG</t>
  </si>
  <si>
    <t>IMPRIEM SOLOMON</t>
  </si>
  <si>
    <t>OBENG OBED JUNIOR</t>
  </si>
  <si>
    <t>EWUSI BENEDICTA</t>
  </si>
  <si>
    <t>ADDO E. BOAKYE</t>
  </si>
  <si>
    <t xml:space="preserve">ADU CLEMENT </t>
  </si>
  <si>
    <t>SEFAH RICHARD</t>
  </si>
  <si>
    <t>BOSOMTWE NANA EKUA DANSI</t>
  </si>
  <si>
    <t>AKUFFO G. LAWRENCE</t>
  </si>
  <si>
    <t>COLLINS RAYMOND</t>
  </si>
  <si>
    <t>ADU-POKU  SHADRACK</t>
  </si>
  <si>
    <t>TAHIRU HAMDALA</t>
  </si>
  <si>
    <t>NKRUMAH B. ADDAI</t>
  </si>
  <si>
    <t>ANTWI RONALD</t>
  </si>
  <si>
    <t>ADJEI ENOCH</t>
  </si>
  <si>
    <t>KONADU ELIZABETH OPPONG</t>
  </si>
  <si>
    <t>MARFO E. AMPOFOWAA</t>
  </si>
  <si>
    <t>FOSU DICK EASTMAN</t>
  </si>
  <si>
    <t>ADUSEI ALEX</t>
  </si>
  <si>
    <t>BANSE ZAINAB</t>
  </si>
  <si>
    <t>FOBI GIFTY ACHEAMPONG</t>
  </si>
  <si>
    <t>BAOTENG SAMUEL OWUSU</t>
  </si>
  <si>
    <t>LOGAH HELENA</t>
  </si>
  <si>
    <t>TAHIRU HAMIDA</t>
  </si>
  <si>
    <t>GHANZO JULIET</t>
  </si>
  <si>
    <t>NARH REBECCA NELSON</t>
  </si>
  <si>
    <t xml:space="preserve">OWUSU PRECIOUS </t>
  </si>
  <si>
    <t>YAKUBU HAMDIYA</t>
  </si>
  <si>
    <t>MANU SHANTEL</t>
  </si>
  <si>
    <t xml:space="preserve">BOATENG STEPHANIE OWUSU </t>
  </si>
  <si>
    <t>BERKO YVONNE</t>
  </si>
  <si>
    <t>AIDOO GIFTY AMA</t>
  </si>
  <si>
    <t>BOATENG BELINDA ANIMAH</t>
  </si>
  <si>
    <t>ACHIAA HANNAH</t>
  </si>
  <si>
    <t>BASHIRU AMINA M0HAMMED</t>
  </si>
  <si>
    <t>ASARE NANA ADWOA</t>
  </si>
  <si>
    <t>YIN DIANA</t>
  </si>
  <si>
    <t>ADOKO REGINA</t>
  </si>
  <si>
    <t>BAGALEME BELINDA</t>
  </si>
  <si>
    <t>YEPENU VERONICA</t>
  </si>
  <si>
    <t>MENSAH AGYEIWAA GEORGINA</t>
  </si>
  <si>
    <t>ASIEDU ABIGAIL</t>
  </si>
  <si>
    <t xml:space="preserve">DONKOR MILLICENT </t>
  </si>
  <si>
    <t>OWUSU MERCY ANSAH</t>
  </si>
  <si>
    <t>BORTSIE CHRISTABEL</t>
  </si>
  <si>
    <t>BAMPO ISSABELLA OKYEREWAA</t>
  </si>
  <si>
    <t>LATIFA MUNTALA</t>
  </si>
  <si>
    <t xml:space="preserve">KRAH ABIGAIL </t>
  </si>
  <si>
    <t>GOVERNOR R. SHEILLA</t>
  </si>
  <si>
    <t>USMAN USNIA</t>
  </si>
  <si>
    <t>NYARKO ESTHER</t>
  </si>
  <si>
    <t>OKYERE ANITA</t>
  </si>
  <si>
    <t>HAMID ZALIYA</t>
  </si>
  <si>
    <t>ADU BERNICE</t>
  </si>
  <si>
    <t>ZORMELO L. ISSABELLA</t>
  </si>
  <si>
    <t>DERY ABIGAIL</t>
  </si>
  <si>
    <t>MUSAH KUSUM HUMU</t>
  </si>
  <si>
    <t>APPAU JOSEPHINE</t>
  </si>
  <si>
    <t>APPIAH HILDA</t>
  </si>
  <si>
    <t>FRIMPONG ANTOINETTE GRACE</t>
  </si>
  <si>
    <t>FOSU HENRIETTA</t>
  </si>
  <si>
    <t>KONADU STEPHANIE FERDINAND</t>
  </si>
  <si>
    <t>ADDO EMMANUELLA</t>
  </si>
  <si>
    <t>GARIBA ELIZABETH</t>
  </si>
  <si>
    <t>YIN IRENE AFIA</t>
  </si>
  <si>
    <t>AMOAKO STEPHANY</t>
  </si>
  <si>
    <t>KPOGO EMMANUELLA</t>
  </si>
  <si>
    <t xml:space="preserve">YAKUBU FUSEINA </t>
  </si>
  <si>
    <t xml:space="preserve">MAHAMA ERICA </t>
  </si>
  <si>
    <t>AWAWUNDE YVONNE</t>
  </si>
  <si>
    <t>OSEI EMMANUELLA</t>
  </si>
  <si>
    <t>SARPONG ADUTWUMWAA PRECIOUS</t>
  </si>
  <si>
    <t>AGBEMADU ROSELYNE</t>
  </si>
  <si>
    <t>AYIKA JENNIFER</t>
  </si>
  <si>
    <t>AKOSAH DANIELLA</t>
  </si>
  <si>
    <t>MUSTAPHA MARIAM</t>
  </si>
  <si>
    <t>ESSEL ANGELA</t>
  </si>
  <si>
    <t>YAHAYA RAHANATU</t>
  </si>
  <si>
    <t>OCRAN SANDRA</t>
  </si>
  <si>
    <t>AIDOO GRACE</t>
  </si>
  <si>
    <t>YAZID HUMU</t>
  </si>
  <si>
    <t>SUGLO JENNIFER</t>
  </si>
  <si>
    <t>SIBIRI ESTHER</t>
  </si>
  <si>
    <t>OPOKU PRISCILLA</t>
  </si>
  <si>
    <t>GYAMFI ABIGAIL</t>
  </si>
  <si>
    <t>AMUZU BELIEVE AKOSUA</t>
  </si>
  <si>
    <t>YEBOAH GIFTY</t>
  </si>
  <si>
    <t>OFORI MARY AKPANYA</t>
  </si>
  <si>
    <t>ANOKYE VIDA</t>
  </si>
  <si>
    <t xml:space="preserve">AFRAKOMA QUEENSTER NANA </t>
  </si>
  <si>
    <t>OFORI AGYEMANG WINIFRED</t>
  </si>
  <si>
    <t>YENMAH KEZIAH</t>
  </si>
  <si>
    <t>IDDRISS HAJARA</t>
  </si>
  <si>
    <t>BABA DELIGHT EYRAM</t>
  </si>
  <si>
    <t>GOGU JANET</t>
  </si>
  <si>
    <t>OFORI ISSABELLA</t>
  </si>
  <si>
    <t>AWUDU SHARIFA</t>
  </si>
  <si>
    <t>PREMPEH ERICA KUSI</t>
  </si>
  <si>
    <t>ANNOBIL NICCELLA</t>
  </si>
  <si>
    <t>ESSUMANG AMPOFOWAA DORA</t>
  </si>
  <si>
    <t>DUAH VIVIAN</t>
  </si>
  <si>
    <t>POKUAAH RICHLOVE</t>
  </si>
  <si>
    <t xml:space="preserve">TAHIRU MORO MAIMUNA </t>
  </si>
  <si>
    <t>OSEI CHANTEL</t>
  </si>
  <si>
    <t>DRAVI ROSEMARY</t>
  </si>
  <si>
    <t>MOHAMMED MORO HAWA</t>
  </si>
  <si>
    <t>OSEI BOATENG ANNOBIL JACKLINE</t>
  </si>
  <si>
    <t>DABO ADWOA OSAAH</t>
  </si>
  <si>
    <t>SACKEY IDA ABENA</t>
  </si>
  <si>
    <t>ESHUN ESTHER</t>
  </si>
  <si>
    <t>YAKUBU ASANA</t>
  </si>
  <si>
    <t>MBONGO JUDITH</t>
  </si>
  <si>
    <t>OWUSU EMMANUELLA</t>
  </si>
  <si>
    <t>ASEIDU PORTIA</t>
  </si>
  <si>
    <t>ADAMS  ACHIAA  FELICITY</t>
  </si>
  <si>
    <t>MBOTI SANDRA</t>
  </si>
  <si>
    <t>TOTAL</t>
  </si>
  <si>
    <t>Teacher’s Name:</t>
  </si>
  <si>
    <t>ENGLISH LANGUAGE</t>
  </si>
  <si>
    <t>SOCIAL STUDIES</t>
  </si>
  <si>
    <t>MATHEMATICS</t>
  </si>
  <si>
    <t>SCIENCE</t>
  </si>
  <si>
    <t>ICT</t>
  </si>
  <si>
    <t>BDT</t>
  </si>
  <si>
    <t>FRENCH</t>
  </si>
  <si>
    <t>RAW SCORE</t>
  </si>
  <si>
    <t>AGGR</t>
  </si>
  <si>
    <t>END OF
TERM
EXAM
100</t>
  </si>
  <si>
    <t>RME</t>
  </si>
  <si>
    <t>AVERAGE</t>
  </si>
  <si>
    <t>PASSED:</t>
  </si>
  <si>
    <t>NUMBER</t>
  </si>
  <si>
    <t>PERCENTAGE</t>
  </si>
  <si>
    <t>FAILED:</t>
  </si>
  <si>
    <t>Class
 Score
50%</t>
  </si>
  <si>
    <t>Exams score
50%</t>
  </si>
  <si>
    <t>First</t>
  </si>
  <si>
    <t>NO.</t>
  </si>
  <si>
    <t xml:space="preserve"> %</t>
  </si>
  <si>
    <t>OVERALL</t>
  </si>
  <si>
    <t>ABDUL RAZAK MUSAH</t>
  </si>
  <si>
    <t>ABUBAKAR WAHID</t>
  </si>
  <si>
    <t>ADAMS OSEI BLESSING</t>
  </si>
  <si>
    <t>ADAMU SALUU</t>
  </si>
  <si>
    <t>ADDAI FREDRICK</t>
  </si>
  <si>
    <t>AFEDO FREEMAN CHARLES</t>
  </si>
  <si>
    <t>AGBADEY DERRICK</t>
  </si>
  <si>
    <t>AGYAPONG EMMANUEL BILSON</t>
  </si>
  <si>
    <t>AKANTA EMMANUEL</t>
  </si>
  <si>
    <t>AMANGA EBENEZER</t>
  </si>
  <si>
    <t>ANIM BIO THEOPHILUS</t>
  </si>
  <si>
    <t>ASEMPA MICHAEL KWBENA</t>
  </si>
  <si>
    <t>FRIMPONG BARIMA CHRIS</t>
  </si>
  <si>
    <t>IBRAHIM AWAL MOHAMMED</t>
  </si>
  <si>
    <t>ISSAHAK JAMAL</t>
  </si>
  <si>
    <t>KUSI AGEMANG MAXWEL</t>
  </si>
  <si>
    <t>MENSAH OBED</t>
  </si>
  <si>
    <t>MUNTARI SULEMAN</t>
  </si>
  <si>
    <t>SARPONG KUSI BLESSING</t>
  </si>
  <si>
    <t>MUSAH IMRANA</t>
  </si>
  <si>
    <t>TOUTEGE CEPHAS</t>
  </si>
  <si>
    <t>YEBOAH BOAMPONG EMMANUEL</t>
  </si>
  <si>
    <t>AMOASI MAVIS</t>
  </si>
  <si>
    <t>ANNAN ISSABELLA</t>
  </si>
  <si>
    <t>ANTWI BERNICE</t>
  </si>
  <si>
    <t>APPIAH FAUSTINA</t>
  </si>
  <si>
    <t>ARHIN ESTHER</t>
  </si>
  <si>
    <t>ASAREWAA MODESTA</t>
  </si>
  <si>
    <t>BASHIRU ZAINAB</t>
  </si>
  <si>
    <t>BOAHEN JOSEPHINE</t>
  </si>
  <si>
    <t>BORSIE DIVINA BLESSTINA</t>
  </si>
  <si>
    <t>DANSO CHRISTABEL</t>
  </si>
  <si>
    <t>DEMENYA CHARITY</t>
  </si>
  <si>
    <t>MARIDIYA TANIM</t>
  </si>
  <si>
    <t>MENSAH AMPOMA BLESSING</t>
  </si>
  <si>
    <t>NAAB DORCAS</t>
  </si>
  <si>
    <t>NA-EEMATU NUHU</t>
  </si>
  <si>
    <t>NANA AMA NYARKO DELORIS</t>
  </si>
  <si>
    <t>OWUSU ANSAH ERICA</t>
  </si>
  <si>
    <t>RASHID RAMATU</t>
  </si>
  <si>
    <t>TEYE STEPHANIE EYRAM</t>
  </si>
  <si>
    <t>YEBOAH EMMANUELA</t>
  </si>
  <si>
    <t>YIN ISSABELLA</t>
  </si>
  <si>
    <t>ANNAN COMFORT</t>
  </si>
  <si>
    <t>APPIAGYEI NHYIRA KWABENA</t>
  </si>
  <si>
    <t>`13</t>
  </si>
  <si>
    <t>AKOTO BLESSING GIDEON</t>
  </si>
  <si>
    <t>AMPOSAH AMPONSAH NATHANIEL</t>
  </si>
  <si>
    <t>BOAMAH GYAMFUAH VANESSA</t>
  </si>
  <si>
    <t>ASAMOAH RICHARD SENIOR</t>
  </si>
  <si>
    <t>ANOWAH AFIA GENEVIEVE</t>
  </si>
  <si>
    <t>ADAMS OSAA MARIAM</t>
  </si>
  <si>
    <t>TAKYIWAH RACHEAL EMMA</t>
  </si>
  <si>
    <t>AKOMEAH AMOAKOO MARGARET</t>
  </si>
  <si>
    <t>MAYUBA JOYCE</t>
  </si>
  <si>
    <t>ACHEAMPONG ESTHERBEL</t>
  </si>
  <si>
    <t>ASIAMAH ADOMA ADWOA</t>
  </si>
  <si>
    <t>ASAFO  AGYEI COLOMBUS</t>
  </si>
  <si>
    <t>ACHEAPONG KWABENA EMMMANUEL JR</t>
  </si>
  <si>
    <t xml:space="preserve">              Ghana Education Service          </t>
  </si>
  <si>
    <t>NYAMEKYE SAMUEL</t>
  </si>
  <si>
    <t xml:space="preserve">RAW SCORE: </t>
  </si>
  <si>
    <t xml:space="preserve">  NO. ON ROLL:</t>
  </si>
  <si>
    <t xml:space="preserve">  ATTENDANCE: …………………………</t>
  </si>
  <si>
    <t>OUT OF: …………………..</t>
  </si>
  <si>
    <t>PROMOTED TO: …………………………</t>
  </si>
  <si>
    <t xml:space="preserve">  FORM TEACHER’S REMARK:……..………………..…………………………………………………………………</t>
  </si>
  <si>
    <t xml:space="preserve">  …………………..…………………………………………………………………………………………………………</t>
  </si>
  <si>
    <t xml:space="preserve">  HEADMASTER’S REMARK/SIGNATURE:..………………………………………..…………………………………</t>
  </si>
  <si>
    <t xml:space="preserve">  Designed By Anas Musah (Maths-Depart, KNUST)  Email: bunmalik11@gmail.com</t>
  </si>
  <si>
    <t>CHRISTIAN M/A J.H.S</t>
  </si>
  <si>
    <t>FORM ONE COMBINED RESULTS</t>
  </si>
  <si>
    <t>NAMES</t>
  </si>
  <si>
    <t>position</t>
  </si>
  <si>
    <t>FRIMPONG GILBERT</t>
  </si>
  <si>
    <t>ADDO JEFFERY KWAKU</t>
  </si>
  <si>
    <t>ANTWI YAW ACHEAMPONG</t>
  </si>
  <si>
    <t>APPIAH RANDY</t>
  </si>
  <si>
    <t>DANSU ELIZABETH</t>
  </si>
  <si>
    <t>ALHASSAN SALAMATU</t>
  </si>
  <si>
    <t>BOAFO BENELYN</t>
  </si>
  <si>
    <t>ASHIE SHEILA</t>
  </si>
  <si>
    <t>KYEI ISAAC BOATENG</t>
  </si>
  <si>
    <t>MENSAH PRINCESS SERWAA</t>
  </si>
  <si>
    <t>TETTEH JOHN AKWASI</t>
  </si>
  <si>
    <t>ISSAH ABIGAIL</t>
  </si>
  <si>
    <t>ABDUL RAZAK HABIB MALCOLM-X</t>
  </si>
  <si>
    <t>TAWIAH BRITNEY</t>
  </si>
  <si>
    <t>NYAMESEM MARK</t>
  </si>
  <si>
    <t>AYINE KENNEDY SIMON</t>
  </si>
  <si>
    <t>BOAMAH ROMEO</t>
  </si>
  <si>
    <t>ARHIN GODFRED ASIEDU</t>
  </si>
  <si>
    <t>GANIWU EDNA</t>
  </si>
  <si>
    <t>AGYAPOMAA THYWILL</t>
  </si>
  <si>
    <t>KYEI GIFTY</t>
  </si>
  <si>
    <t>BOAKYE YIADOM SETH</t>
  </si>
  <si>
    <t>AMPROFI LAWRENCIA</t>
  </si>
  <si>
    <t>ACQUAH DESMOND</t>
  </si>
  <si>
    <t>MOHAMMED SURAT RAJABI</t>
  </si>
  <si>
    <t>ADEGAH IRENE MAWUENA</t>
  </si>
  <si>
    <t>ADDI THOMAS</t>
  </si>
  <si>
    <t>KONADU RICHMOND</t>
  </si>
  <si>
    <t>OSEI ANGEL</t>
  </si>
  <si>
    <t>UMAR BARRACKA</t>
  </si>
  <si>
    <t>NANA FREMAH CHRISTABEL</t>
  </si>
  <si>
    <t>OKAI KEZIAH</t>
  </si>
  <si>
    <t>ATIE EMMANUELLA</t>
  </si>
  <si>
    <t>AGYEMAN PRISCILLA</t>
  </si>
  <si>
    <t>ABDUL WAKEEL FUSEINI</t>
  </si>
  <si>
    <t>DUAH ELIZABETH</t>
  </si>
  <si>
    <t xml:space="preserve">AGUDEY BEATRICE </t>
  </si>
  <si>
    <t>OSEI NYARKO FRANCISCA</t>
  </si>
  <si>
    <t>DOE JOHN</t>
  </si>
  <si>
    <t>ASIEDU EMMANUEL</t>
  </si>
  <si>
    <t>DUFFOUR SAMUEL</t>
  </si>
  <si>
    <t>NKRUMAH GERRAD</t>
  </si>
  <si>
    <t>ABDUL FARRID ALHASSAN</t>
  </si>
  <si>
    <t>KONADU GLORIA</t>
  </si>
  <si>
    <t>FYNN EVELYN</t>
  </si>
  <si>
    <t>MARFO STEPHEN KWAKU</t>
  </si>
  <si>
    <t>LOGAH GLORIA ESINAM</t>
  </si>
  <si>
    <t>TEYE STEPHEN SEYRAM</t>
  </si>
  <si>
    <t xml:space="preserve">NAAB DORIS </t>
  </si>
  <si>
    <t>OWUSU ATUAHENE ISSABELLA</t>
  </si>
  <si>
    <t>SOGBO CHRISTIAN KOFI</t>
  </si>
  <si>
    <t>OBENG MANU YEBOAH</t>
  </si>
  <si>
    <t xml:space="preserve">FRIMPONG NHYIRA </t>
  </si>
  <si>
    <t xml:space="preserve">OPOKU MARGARET </t>
  </si>
  <si>
    <t xml:space="preserve">AGYEMANG KELVIN OBENG </t>
  </si>
  <si>
    <t xml:space="preserve">BROGYA ISAAC BOATENG </t>
  </si>
  <si>
    <t>SEKYI NEWLOVE</t>
  </si>
  <si>
    <t>OMANE CHRISLYN BOATEMAA</t>
  </si>
  <si>
    <t>APPIAH KUBI ISSAC</t>
  </si>
  <si>
    <t>IDDRISU ABDUL KADIR</t>
  </si>
  <si>
    <t>VORMAWOR SAMUEL</t>
  </si>
  <si>
    <t>ADDAI NANA AKOSUA KEZIA</t>
  </si>
  <si>
    <t>IBRAHIM MOHAMMED BALLY</t>
  </si>
  <si>
    <t>AMEVOR MIRIAM</t>
  </si>
  <si>
    <t>IBRAHIM SALAMATU</t>
  </si>
  <si>
    <t>NKRUMAH ALEX</t>
  </si>
  <si>
    <t>OWUSU KEIZIAH</t>
  </si>
  <si>
    <t>AFADZI AUGUSTINE</t>
  </si>
  <si>
    <t>APELEMBEY PRINCE</t>
  </si>
  <si>
    <t>SLONIPA BEATRICE AMAD</t>
  </si>
  <si>
    <t>SARFO ANITA TWUMWAA</t>
  </si>
  <si>
    <t>ADIZA SHUAIB</t>
  </si>
  <si>
    <t>ENYONAM VORMATU</t>
  </si>
  <si>
    <t>OFOSU CHRISTIAN</t>
  </si>
  <si>
    <t>ABDUL AZIZ AYISHA</t>
  </si>
  <si>
    <t>MBONGO GLADYS</t>
  </si>
  <si>
    <t>ABDUL JAMAL MUSAH</t>
  </si>
  <si>
    <t>BERCHIE OSEI GABRIEL</t>
  </si>
  <si>
    <t>BOATENG OSEI JASON</t>
  </si>
  <si>
    <t>LARYEA BERNETA BROWN</t>
  </si>
  <si>
    <t>OWUSU BENJAMIN AKWASI OSEI</t>
  </si>
  <si>
    <t xml:space="preserve">PADDY OLIVIA </t>
  </si>
  <si>
    <t>DAKPOR EUNICE</t>
  </si>
  <si>
    <t xml:space="preserve">NYABA FRANCIS </t>
  </si>
  <si>
    <t>OWUSU BENEDICTA</t>
  </si>
  <si>
    <t>MUSTAPHA FAHMY</t>
  </si>
  <si>
    <t>BOATENG SARFO EUGENE</t>
  </si>
  <si>
    <t>ASANTEWAA DAVIDA</t>
  </si>
  <si>
    <t>ACHEAMPONG CHRISTABEL</t>
  </si>
  <si>
    <t>KOMFOUR PORTIA</t>
  </si>
  <si>
    <t>ABDULAI RAZAK AMINA</t>
  </si>
  <si>
    <t>AYINABA AUGUSTINE</t>
  </si>
  <si>
    <t>YIN ISHMAEL</t>
  </si>
  <si>
    <t>KARIMATU MASSAWUDU</t>
  </si>
  <si>
    <t>BLANKSON NANCY</t>
  </si>
  <si>
    <t>NIPIIRAH RENATA</t>
  </si>
  <si>
    <t>ACQUAH OFORI GLORIA</t>
  </si>
  <si>
    <t>BOATENG OWUSU KEIZIA</t>
  </si>
  <si>
    <t>ABDUL MUGIS ABDUL AZIZ</t>
  </si>
  <si>
    <t>FATIMATU ABDUL MAJEED</t>
  </si>
  <si>
    <t>BOATENG AFRIYIE CANDIS</t>
  </si>
  <si>
    <t>KWOJAN EUNICE</t>
  </si>
  <si>
    <t>OWUSU ANSAH SAMUEL</t>
  </si>
  <si>
    <t>ACHEAMPONG K. EMMANUEL SRN.</t>
  </si>
  <si>
    <t>NIMOH PEGGY OWUSUWAAH</t>
  </si>
  <si>
    <t>ACQUAH PHILIP EKOW</t>
  </si>
  <si>
    <t>AGGREY PATRICIA ESI</t>
  </si>
  <si>
    <t>NTI FREMAH JACKLINE</t>
  </si>
  <si>
    <t>BOATENG AMANKWAH JANET</t>
  </si>
  <si>
    <t>FAROUK NAJAT</t>
  </si>
  <si>
    <t>OFORI ALEXANDER</t>
  </si>
  <si>
    <t>OSEI ADOMAKO ISAAC</t>
  </si>
  <si>
    <t>AMANKWA COLLINS</t>
  </si>
  <si>
    <t>KEWANU GIFTY</t>
  </si>
  <si>
    <t>CROMWELL BENEDICTA</t>
  </si>
  <si>
    <t>APPIAH BERLINDA</t>
  </si>
  <si>
    <t xml:space="preserve">MAWUENA SOSTHENOUS </t>
  </si>
  <si>
    <t>TAHIRU FAISAL</t>
  </si>
  <si>
    <t>DANKWA THERESAH</t>
  </si>
  <si>
    <t>AMPONSAH ABIGAIL B.</t>
  </si>
  <si>
    <t>OKYERE EDMUND</t>
  </si>
  <si>
    <t>OSEI GRACE</t>
  </si>
  <si>
    <t>BOATENG SARPONG KWABENA.</t>
  </si>
  <si>
    <t>OWUSU ANSAH CHARLES</t>
  </si>
  <si>
    <t>ANDOH BISMARK</t>
  </si>
  <si>
    <t xml:space="preserve"> MOHAMMED FATI</t>
  </si>
  <si>
    <t>AWUNI SHADDRACK</t>
  </si>
  <si>
    <t>MOHAMMED SULEMANA</t>
  </si>
  <si>
    <t>SARPONG SERWAA ADJOA</t>
  </si>
  <si>
    <t>NKETIAH PRINCE</t>
  </si>
  <si>
    <t>SALAMATU FUSEINI</t>
  </si>
  <si>
    <t>IBRAHIM SADAT</t>
  </si>
  <si>
    <t>OKYERE KWADWO</t>
  </si>
  <si>
    <t>ZULEIYA ABUBAKAR</t>
  </si>
  <si>
    <t>AWUNI HELINA</t>
  </si>
  <si>
    <t>FRIMPONG AMOAKOWAA VICTORIA</t>
  </si>
  <si>
    <t>EWUSI RICHARD</t>
  </si>
  <si>
    <t>ADU BOAHEN TERRY</t>
  </si>
  <si>
    <t>BOATENG EMMANUEL</t>
  </si>
  <si>
    <t>AMOAKO SHADDRACK</t>
  </si>
  <si>
    <t>APITIIN  ISSAKA AARON</t>
  </si>
  <si>
    <t>OSEI PRINCE</t>
  </si>
  <si>
    <t>AMINU GADDAFI</t>
  </si>
  <si>
    <t>NAZIRU MOHAMMED</t>
  </si>
  <si>
    <t>ADU GYASI ROCKY</t>
  </si>
  <si>
    <t>MAMAUD SULEMAN</t>
  </si>
  <si>
    <t>KUMAH WILLIAMS DWUBENG</t>
  </si>
  <si>
    <t>OWUSU ANGELO</t>
  </si>
  <si>
    <t>KWARTEMAA LOUISA GYAMFI</t>
  </si>
  <si>
    <t>RAUDA MOHAMMED CHAMBAS</t>
  </si>
  <si>
    <t>KARIBA AWAL MOHHAMMED</t>
  </si>
  <si>
    <t>BOATENG FRIMPONG SAMUEL</t>
  </si>
  <si>
    <t>ASAMOAH RICHARD</t>
  </si>
  <si>
    <t>BASHIRU NAFISA</t>
  </si>
  <si>
    <t>FAUZIA SALIFU</t>
  </si>
  <si>
    <t>AGANDA CHARITY</t>
  </si>
  <si>
    <t>NASIRU ABDUL EKILILU</t>
  </si>
  <si>
    <t xml:space="preserve">TAWIAH HELENA </t>
  </si>
  <si>
    <t>OWUSU ANSAH KNGSLEY</t>
  </si>
  <si>
    <t>FUSEINI MUNIRU MOHAMMED</t>
  </si>
  <si>
    <t>DUAH BRIGHT KOFI</t>
  </si>
  <si>
    <t>KORANKYE ERNESTINA</t>
  </si>
  <si>
    <t>KUSI PRINCE AMANKWAH</t>
  </si>
  <si>
    <t>BOATENG PRECIOUS</t>
  </si>
  <si>
    <t xml:space="preserve">ANANE CHRISTIAN </t>
  </si>
  <si>
    <t>ABDUL GAFFAR BASHIRU</t>
  </si>
  <si>
    <t>AWUNI EBENEZER</t>
  </si>
  <si>
    <t>YEBOAH BRYNA HENEWAAH</t>
  </si>
</sst>
</file>

<file path=xl/styles.xml><?xml version="1.0" encoding="utf-8"?>
<styleSheet xmlns="http://schemas.openxmlformats.org/spreadsheetml/2006/main">
  <numFmts count="4">
    <numFmt numFmtId="164" formatCode="mmmm\ d&quot;, &quot;yyyy;@"/>
    <numFmt numFmtId="165" formatCode="mm/dd/yy"/>
    <numFmt numFmtId="166" formatCode="dd/mm/yyyy;@"/>
    <numFmt numFmtId="167" formatCode="[$-409]d\-mmm\-yy;@"/>
  </numFmts>
  <fonts count="52">
    <font>
      <sz val="10"/>
      <name val="Arial"/>
      <family val="2"/>
      <charset val="1"/>
    </font>
    <font>
      <sz val="14"/>
      <color rgb="FFFFFFFF"/>
      <name val="Calibri"/>
      <family val="2"/>
      <charset val="1"/>
    </font>
    <font>
      <b/>
      <sz val="20"/>
      <color rgb="FFFFFFFF"/>
      <name val="Meiryo"/>
      <family val="2"/>
      <charset val="1"/>
    </font>
    <font>
      <u/>
      <sz val="11"/>
      <color rgb="FF0563C1"/>
      <name val="Calibri"/>
      <family val="2"/>
      <charset val="1"/>
    </font>
    <font>
      <b/>
      <u/>
      <sz val="14"/>
      <color rgb="FFFFFFFF"/>
      <name val="Meiryo"/>
      <family val="2"/>
      <charset val="1"/>
    </font>
    <font>
      <u/>
      <sz val="14"/>
      <color rgb="FFFFFFFF"/>
      <name val="Meiryo"/>
      <family val="2"/>
      <charset val="1"/>
    </font>
    <font>
      <u/>
      <sz val="12"/>
      <color rgb="FF0563C1"/>
      <name val="Calibri"/>
      <family val="2"/>
      <charset val="1"/>
    </font>
    <font>
      <b/>
      <sz val="12"/>
      <color rgb="FF000000"/>
      <name val="Meiryo"/>
      <family val="2"/>
      <charset val="1"/>
    </font>
    <font>
      <sz val="11"/>
      <color rgb="FF000000"/>
      <name val="Meiryo"/>
      <family val="2"/>
      <charset val="1"/>
    </font>
    <font>
      <sz val="12"/>
      <color rgb="FF000000"/>
      <name val="Meiryo"/>
      <family val="2"/>
      <charset val="1"/>
    </font>
    <font>
      <u/>
      <sz val="12"/>
      <color rgb="FF000000"/>
      <name val="Meiryo"/>
      <family val="2"/>
      <charset val="1"/>
    </font>
    <font>
      <i/>
      <sz val="12"/>
      <color rgb="FF000000"/>
      <name val="Meiryo"/>
      <family val="2"/>
      <charset val="1"/>
    </font>
    <font>
      <b/>
      <sz val="14"/>
      <color rgb="FF806000"/>
      <name val="Meiryo"/>
      <family val="2"/>
      <charset val="1"/>
    </font>
    <font>
      <sz val="14"/>
      <color rgb="FF000000"/>
      <name val="Meiryo"/>
      <family val="2"/>
      <charset val="1"/>
    </font>
    <font>
      <b/>
      <sz val="14"/>
      <color rgb="FF000000"/>
      <name val="Meiryo"/>
      <family val="2"/>
      <charset val="1"/>
    </font>
    <font>
      <sz val="14"/>
      <color rgb="FF806000"/>
      <name val="Meiryo"/>
      <family val="2"/>
      <charset val="1"/>
    </font>
    <font>
      <sz val="14"/>
      <name val="Arial"/>
      <family val="2"/>
      <charset val="1"/>
    </font>
    <font>
      <b/>
      <sz val="11"/>
      <color rgb="FFC00000"/>
      <name val="Meiryo"/>
      <family val="2"/>
      <charset val="1"/>
    </font>
    <font>
      <b/>
      <i/>
      <sz val="12"/>
      <color rgb="FF000000"/>
      <name val="Meiryo"/>
      <family val="2"/>
      <charset val="1"/>
    </font>
    <font>
      <b/>
      <sz val="11"/>
      <color rgb="FF000000"/>
      <name val="Calibri"/>
      <family val="2"/>
      <charset val="1"/>
    </font>
    <font>
      <b/>
      <u/>
      <sz val="12"/>
      <color rgb="FF000000"/>
      <name val="Meiryo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FreeSans"/>
      <family val="2"/>
      <charset val="1"/>
    </font>
    <font>
      <sz val="10"/>
      <color rgb="FFFF0000"/>
      <name val="Meiryo"/>
      <family val="2"/>
      <charset val="1"/>
    </font>
    <font>
      <sz val="10"/>
      <color rgb="FF000000"/>
      <name val="Meiryo"/>
      <family val="2"/>
      <charset val="1"/>
    </font>
    <font>
      <b/>
      <sz val="12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2"/>
      <color rgb="FF806000"/>
      <name val="Meiryo"/>
      <family val="2"/>
      <charset val="1"/>
    </font>
    <font>
      <i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b/>
      <sz val="20"/>
      <name val="Arial"/>
      <family val="2"/>
      <charset val="1"/>
    </font>
    <font>
      <b/>
      <sz val="15"/>
      <name val="Arial"/>
      <family val="2"/>
      <charset val="1"/>
    </font>
    <font>
      <b/>
      <i/>
      <sz val="14"/>
      <name val="Arial"/>
      <family val="2"/>
      <charset val="1"/>
    </font>
    <font>
      <sz val="10"/>
      <name val="Arial"/>
      <family val="1"/>
      <charset val="1"/>
    </font>
    <font>
      <sz val="12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  <charset val="1"/>
    </font>
    <font>
      <b/>
      <sz val="12"/>
      <color theme="0"/>
      <name val="Arial"/>
      <family val="2"/>
      <charset val="1"/>
    </font>
    <font>
      <b/>
      <sz val="14"/>
      <color theme="0"/>
      <name val="Arial"/>
      <family val="2"/>
      <charset val="1"/>
    </font>
    <font>
      <sz val="14"/>
      <color theme="0"/>
      <name val="Arial"/>
      <family val="2"/>
      <charset val="1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806000"/>
        <bgColor rgb="FF996600"/>
      </patternFill>
    </fill>
    <fill>
      <patternFill patternType="solid">
        <fgColor rgb="FF996600"/>
        <bgColor rgb="FF806000"/>
      </patternFill>
    </fill>
    <fill>
      <patternFill patternType="solid">
        <fgColor rgb="FFFFF2CC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1"/>
        <bgColor rgb="FFF2F2F2"/>
      </patternFill>
    </fill>
    <fill>
      <patternFill patternType="solid">
        <fgColor theme="0" tint="-0.499984740745262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24" fillId="0" borderId="0" applyBorder="0" applyProtection="0"/>
    <xf numFmtId="0" fontId="3" fillId="0" borderId="0" applyBorder="0" applyProtection="0"/>
  </cellStyleXfs>
  <cellXfs count="264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1" fillId="3" borderId="3" xfId="0" applyFont="1" applyFill="1" applyBorder="1" applyAlignment="1"/>
    <xf numFmtId="0" fontId="4" fillId="4" borderId="3" xfId="2" applyFont="1" applyFill="1" applyBorder="1" applyAlignment="1" applyProtection="1">
      <alignment horizontal="center" vertical="center"/>
    </xf>
    <xf numFmtId="0" fontId="4" fillId="3" borderId="3" xfId="2" applyFont="1" applyFill="1" applyBorder="1" applyAlignment="1" applyProtection="1">
      <alignment horizontal="center" vertical="center"/>
    </xf>
    <xf numFmtId="0" fontId="5" fillId="3" borderId="4" xfId="2" applyFont="1" applyFill="1" applyBorder="1" applyAlignment="1" applyProtection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5" borderId="5" xfId="0" applyFill="1" applyBorder="1"/>
    <xf numFmtId="0" fontId="0" fillId="5" borderId="0" xfId="0" applyFill="1" applyBorder="1"/>
    <xf numFmtId="0" fontId="7" fillId="5" borderId="5" xfId="0" applyFont="1" applyFill="1" applyBorder="1"/>
    <xf numFmtId="0" fontId="8" fillId="5" borderId="0" xfId="0" applyFont="1" applyFill="1" applyBorder="1"/>
    <xf numFmtId="0" fontId="8" fillId="5" borderId="1" xfId="0" applyFont="1" applyFill="1" applyBorder="1"/>
    <xf numFmtId="0" fontId="9" fillId="5" borderId="5" xfId="0" applyFont="1" applyFill="1" applyBorder="1"/>
    <xf numFmtId="0" fontId="8" fillId="5" borderId="5" xfId="0" applyFont="1" applyFill="1" applyBorder="1"/>
    <xf numFmtId="0" fontId="12" fillId="5" borderId="5" xfId="0" applyFont="1" applyFill="1" applyBorder="1"/>
    <xf numFmtId="0" fontId="13" fillId="5" borderId="0" xfId="0" applyFont="1" applyFill="1" applyBorder="1"/>
    <xf numFmtId="0" fontId="12" fillId="5" borderId="0" xfId="0" applyFont="1" applyFill="1" applyBorder="1"/>
    <xf numFmtId="0" fontId="13" fillId="5" borderId="1" xfId="0" applyFont="1" applyFill="1" applyBorder="1"/>
    <xf numFmtId="0" fontId="14" fillId="5" borderId="5" xfId="0" applyFont="1" applyFill="1" applyBorder="1" applyAlignment="1">
      <alignment horizontal="right"/>
    </xf>
    <xf numFmtId="0" fontId="14" fillId="5" borderId="0" xfId="0" applyFont="1" applyFill="1" applyBorder="1" applyAlignment="1">
      <alignment horizontal="right"/>
    </xf>
    <xf numFmtId="9" fontId="15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3" fillId="5" borderId="1" xfId="0" applyFont="1" applyFill="1" applyBorder="1" applyAlignment="1"/>
    <xf numFmtId="0" fontId="13" fillId="5" borderId="0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5" borderId="1" xfId="0" applyFill="1" applyBorder="1"/>
    <xf numFmtId="0" fontId="18" fillId="5" borderId="0" xfId="0" applyFont="1" applyFill="1" applyBorder="1"/>
    <xf numFmtId="0" fontId="9" fillId="5" borderId="0" xfId="0" applyFont="1" applyFill="1" applyBorder="1"/>
    <xf numFmtId="164" fontId="9" fillId="5" borderId="0" xfId="0" applyNumberFormat="1" applyFont="1" applyFill="1" applyBorder="1" applyAlignment="1">
      <alignment horizontal="center"/>
    </xf>
    <xf numFmtId="0" fontId="19" fillId="5" borderId="0" xfId="0" applyFont="1" applyFill="1" applyBorder="1"/>
    <xf numFmtId="0" fontId="0" fillId="5" borderId="0" xfId="0" applyFill="1"/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20" fillId="5" borderId="0" xfId="0" applyFont="1" applyFill="1" applyBorder="1" applyAlignment="1">
      <alignment horizontal="center"/>
    </xf>
    <xf numFmtId="0" fontId="21" fillId="5" borderId="0" xfId="0" applyFont="1" applyFill="1" applyBorder="1" applyAlignment="1"/>
    <xf numFmtId="0" fontId="22" fillId="5" borderId="0" xfId="0" applyFont="1" applyFill="1" applyBorder="1" applyAlignment="1"/>
    <xf numFmtId="0" fontId="23" fillId="5" borderId="0" xfId="0" applyFont="1" applyFill="1" applyBorder="1"/>
    <xf numFmtId="0" fontId="19" fillId="5" borderId="0" xfId="0" applyFont="1" applyFill="1" applyBorder="1" applyAlignment="1"/>
    <xf numFmtId="0" fontId="9" fillId="5" borderId="7" xfId="0" applyFont="1" applyFill="1" applyBorder="1" applyAlignment="1" applyProtection="1">
      <alignment horizontal="left" vertical="center"/>
      <protection locked="0"/>
    </xf>
    <xf numFmtId="9" fontId="9" fillId="5" borderId="7" xfId="1" applyFont="1" applyFill="1" applyBorder="1" applyAlignment="1" applyProtection="1">
      <alignment horizontal="center" vertical="center"/>
      <protection locked="0"/>
    </xf>
    <xf numFmtId="0" fontId="26" fillId="5" borderId="0" xfId="0" applyFont="1" applyFill="1" applyBorder="1"/>
    <xf numFmtId="0" fontId="7" fillId="5" borderId="6" xfId="0" applyFont="1" applyFill="1" applyBorder="1" applyAlignment="1" applyProtection="1">
      <alignment horizontal="left" vertical="center"/>
      <protection locked="0"/>
    </xf>
    <xf numFmtId="0" fontId="23" fillId="5" borderId="0" xfId="0" applyFont="1" applyFill="1" applyBorder="1" applyAlignment="1" applyProtection="1">
      <alignment horizontal="center" vertical="center" wrapText="1"/>
      <protection hidden="1"/>
    </xf>
    <xf numFmtId="0" fontId="23" fillId="5" borderId="0" xfId="0" applyFont="1" applyFill="1" applyBorder="1" applyAlignment="1" applyProtection="1">
      <alignment horizontal="center" vertical="top" wrapText="1"/>
      <protection hidden="1"/>
    </xf>
    <xf numFmtId="0" fontId="28" fillId="5" borderId="0" xfId="0" applyFont="1" applyFill="1" applyBorder="1"/>
    <xf numFmtId="0" fontId="10" fillId="5" borderId="7" xfId="0" applyFont="1" applyFill="1" applyBorder="1" applyAlignment="1" applyProtection="1">
      <alignment horizontal="left" vertical="center"/>
      <protection locked="0"/>
    </xf>
    <xf numFmtId="9" fontId="10" fillId="5" borderId="7" xfId="1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left" vertical="center"/>
      <protection locked="0"/>
    </xf>
    <xf numFmtId="9" fontId="15" fillId="5" borderId="0" xfId="0" applyNumberFormat="1" applyFont="1" applyFill="1" applyBorder="1" applyAlignment="1">
      <alignment vertical="center"/>
    </xf>
    <xf numFmtId="0" fontId="19" fillId="0" borderId="0" xfId="0" applyFont="1"/>
    <xf numFmtId="0" fontId="29" fillId="5" borderId="7" xfId="0" applyFont="1" applyFill="1" applyBorder="1" applyAlignment="1" applyProtection="1">
      <alignment horizontal="left" vertical="center"/>
      <protection locked="0"/>
    </xf>
    <xf numFmtId="0" fontId="30" fillId="5" borderId="0" xfId="0" applyFont="1" applyFill="1" applyBorder="1" applyAlignment="1">
      <alignment horizontal="right"/>
    </xf>
    <xf numFmtId="0" fontId="0" fillId="5" borderId="5" xfId="0" applyFill="1" applyBorder="1" applyAlignment="1">
      <alignment horizontal="center" vertical="center"/>
    </xf>
    <xf numFmtId="0" fontId="30" fillId="5" borderId="0" xfId="0" applyFont="1" applyFill="1" applyBorder="1"/>
    <xf numFmtId="0" fontId="0" fillId="5" borderId="0" xfId="0" applyFill="1" applyBorder="1" applyAlignment="1">
      <alignment horizontal="center"/>
    </xf>
    <xf numFmtId="0" fontId="3" fillId="2" borderId="1" xfId="2" applyFill="1" applyBorder="1" applyAlignment="1" applyProtection="1">
      <alignment horizontal="left"/>
    </xf>
    <xf numFmtId="0" fontId="0" fillId="5" borderId="9" xfId="0" applyFill="1" applyBorder="1"/>
    <xf numFmtId="0" fontId="0" fillId="5" borderId="6" xfId="0" applyFill="1" applyBorder="1"/>
    <xf numFmtId="0" fontId="0" fillId="5" borderId="10" xfId="0" applyFill="1" applyBorder="1"/>
    <xf numFmtId="0" fontId="0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3" xfId="0" applyBorder="1" applyProtection="1">
      <protection hidden="1"/>
    </xf>
    <xf numFmtId="0" fontId="0" fillId="0" borderId="0" xfId="0" applyFont="1" applyBorder="1"/>
    <xf numFmtId="0" fontId="0" fillId="0" borderId="0" xfId="0" applyAlignment="1" applyProtection="1">
      <alignment horizontal="center"/>
      <protection hidden="1"/>
    </xf>
    <xf numFmtId="1" fontId="0" fillId="0" borderId="19" xfId="0" applyNumberFormat="1" applyFill="1" applyBorder="1" applyAlignment="1" applyProtection="1">
      <alignment horizontal="center"/>
      <protection locked="0"/>
    </xf>
    <xf numFmtId="0" fontId="0" fillId="2" borderId="21" xfId="0" applyFill="1" applyBorder="1" applyProtection="1">
      <protection hidden="1"/>
    </xf>
    <xf numFmtId="0" fontId="0" fillId="2" borderId="22" xfId="0" applyFill="1" applyBorder="1" applyProtection="1">
      <protection hidden="1"/>
    </xf>
    <xf numFmtId="0" fontId="0" fillId="2" borderId="22" xfId="0" applyFill="1" applyBorder="1" applyAlignment="1" applyProtection="1">
      <alignment horizontal="center"/>
      <protection hidden="1"/>
    </xf>
    <xf numFmtId="1" fontId="0" fillId="2" borderId="22" xfId="0" applyNumberFormat="1" applyFill="1" applyBorder="1" applyAlignment="1" applyProtection="1">
      <alignment horizontal="center"/>
      <protection hidden="1"/>
    </xf>
    <xf numFmtId="1" fontId="0" fillId="2" borderId="2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11" xfId="0" applyFill="1" applyBorder="1" applyProtection="1">
      <protection hidden="1"/>
    </xf>
    <xf numFmtId="0" fontId="0" fillId="2" borderId="0" xfId="0" applyFill="1" applyProtection="1">
      <protection hidden="1"/>
    </xf>
    <xf numFmtId="1" fontId="0" fillId="2" borderId="0" xfId="0" applyNumberFormat="1" applyFill="1" applyAlignment="1" applyProtection="1">
      <alignment horizontal="center"/>
      <protection hidden="1"/>
    </xf>
    <xf numFmtId="1" fontId="0" fillId="2" borderId="13" xfId="0" applyNumberFormat="1" applyFill="1" applyBorder="1" applyAlignment="1" applyProtection="1">
      <alignment horizontal="center"/>
      <protection hidden="1"/>
    </xf>
    <xf numFmtId="0" fontId="35" fillId="2" borderId="0" xfId="0" applyFont="1" applyFill="1" applyAlignment="1" applyProtection="1">
      <alignment horizontal="left" vertical="center"/>
      <protection hidden="1"/>
    </xf>
    <xf numFmtId="0" fontId="36" fillId="2" borderId="0" xfId="0" applyFont="1" applyFill="1" applyAlignment="1" applyProtection="1">
      <alignment horizontal="left" vertical="center"/>
      <protection hidden="1"/>
    </xf>
    <xf numFmtId="0" fontId="36" fillId="2" borderId="0" xfId="0" applyFont="1" applyFill="1" applyAlignment="1" applyProtection="1">
      <alignment horizontal="center" vertical="center"/>
      <protection hidden="1"/>
    </xf>
    <xf numFmtId="1" fontId="32" fillId="2" borderId="0" xfId="0" applyNumberFormat="1" applyFont="1" applyFill="1" applyBorder="1" applyAlignment="1" applyProtection="1">
      <alignment horizontal="left"/>
      <protection hidden="1"/>
    </xf>
    <xf numFmtId="1" fontId="16" fillId="2" borderId="13" xfId="0" applyNumberFormat="1" applyFont="1" applyFill="1" applyBorder="1" applyAlignment="1" applyProtection="1">
      <alignment horizontal="left"/>
      <protection hidden="1"/>
    </xf>
    <xf numFmtId="0" fontId="0" fillId="2" borderId="24" xfId="0" applyFill="1" applyBorder="1" applyProtection="1">
      <protection hidden="1"/>
    </xf>
    <xf numFmtId="0" fontId="37" fillId="2" borderId="25" xfId="0" applyFont="1" applyFill="1" applyBorder="1" applyAlignment="1" applyProtection="1">
      <alignment vertical="center"/>
      <protection hidden="1"/>
    </xf>
    <xf numFmtId="0" fontId="37" fillId="2" borderId="25" xfId="0" applyFont="1" applyFill="1" applyBorder="1" applyAlignment="1" applyProtection="1">
      <alignment horizontal="center" vertical="center"/>
      <protection hidden="1"/>
    </xf>
    <xf numFmtId="1" fontId="32" fillId="2" borderId="25" xfId="0" applyNumberFormat="1" applyFont="1" applyFill="1" applyBorder="1" applyAlignment="1" applyProtection="1">
      <alignment horizontal="left"/>
      <protection hidden="1"/>
    </xf>
    <xf numFmtId="0" fontId="32" fillId="2" borderId="11" xfId="0" applyFont="1" applyFill="1" applyBorder="1" applyProtection="1">
      <protection hidden="1"/>
    </xf>
    <xf numFmtId="0" fontId="16" fillId="2" borderId="0" xfId="0" applyFont="1" applyFill="1" applyBorder="1" applyAlignment="1" applyProtection="1">
      <alignment horizontal="left"/>
      <protection hidden="1"/>
    </xf>
    <xf numFmtId="1" fontId="16" fillId="2" borderId="0" xfId="0" applyNumberFormat="1" applyFont="1" applyFill="1" applyBorder="1" applyAlignment="1" applyProtection="1">
      <alignment horizontal="left"/>
      <protection hidden="1"/>
    </xf>
    <xf numFmtId="0" fontId="16" fillId="2" borderId="0" xfId="0" applyFont="1" applyFill="1" applyAlignment="1" applyProtection="1">
      <alignment horizontal="left"/>
      <protection hidden="1"/>
    </xf>
    <xf numFmtId="0" fontId="32" fillId="2" borderId="0" xfId="0" applyFont="1" applyFill="1" applyAlignment="1" applyProtection="1">
      <alignment horizontal="left"/>
      <protection hidden="1"/>
    </xf>
    <xf numFmtId="0" fontId="32" fillId="2" borderId="11" xfId="0" applyFont="1" applyFill="1" applyBorder="1" applyAlignment="1" applyProtection="1">
      <alignment horizontal="left"/>
      <protection hidden="1"/>
    </xf>
    <xf numFmtId="4" fontId="16" fillId="2" borderId="27" xfId="0" applyNumberFormat="1" applyFont="1" applyFill="1" applyBorder="1" applyAlignment="1" applyProtection="1">
      <alignment horizontal="left"/>
      <protection hidden="1"/>
    </xf>
    <xf numFmtId="1" fontId="16" fillId="2" borderId="0" xfId="0" applyNumberFormat="1" applyFont="1" applyFill="1" applyAlignment="1" applyProtection="1">
      <alignment horizontal="left"/>
      <protection hidden="1"/>
    </xf>
    <xf numFmtId="165" fontId="31" fillId="2" borderId="13" xfId="0" applyNumberFormat="1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11" xfId="0" applyBorder="1" applyProtection="1">
      <protection hidden="1"/>
    </xf>
    <xf numFmtId="1" fontId="31" fillId="2" borderId="13" xfId="0" applyNumberFormat="1" applyFont="1" applyFill="1" applyBorder="1" applyAlignment="1" applyProtection="1">
      <alignment horizontal="center"/>
      <protection hidden="1"/>
    </xf>
    <xf numFmtId="0" fontId="16" fillId="2" borderId="30" xfId="0" applyFont="1" applyFill="1" applyBorder="1" applyAlignment="1" applyProtection="1">
      <alignment horizontal="left" vertical="center"/>
      <protection hidden="1"/>
    </xf>
    <xf numFmtId="1" fontId="16" fillId="2" borderId="30" xfId="0" applyNumberFormat="1" applyFont="1" applyFill="1" applyBorder="1" applyAlignment="1" applyProtection="1">
      <alignment horizontal="center" vertical="center"/>
      <protection hidden="1"/>
    </xf>
    <xf numFmtId="1" fontId="16" fillId="2" borderId="27" xfId="0" applyNumberFormat="1" applyFont="1" applyFill="1" applyBorder="1" applyAlignment="1" applyProtection="1">
      <alignment horizontal="left" vertical="center"/>
      <protection hidden="1"/>
    </xf>
    <xf numFmtId="4" fontId="16" fillId="2" borderId="3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16" fillId="2" borderId="32" xfId="0" applyFont="1" applyFill="1" applyBorder="1" applyAlignment="1" applyProtection="1">
      <alignment horizontal="left" vertical="center"/>
      <protection hidden="1"/>
    </xf>
    <xf numFmtId="4" fontId="16" fillId="2" borderId="16" xfId="0" applyNumberFormat="1" applyFont="1" applyFill="1" applyBorder="1" applyAlignment="1" applyProtection="1">
      <alignment horizontal="center" vertical="center"/>
      <protection hidden="1"/>
    </xf>
    <xf numFmtId="0" fontId="16" fillId="2" borderId="11" xfId="0" applyFont="1" applyFill="1" applyBorder="1" applyProtection="1">
      <protection hidden="1"/>
    </xf>
    <xf numFmtId="0" fontId="16" fillId="2" borderId="0" xfId="0" applyFont="1" applyFill="1" applyProtection="1">
      <protection hidden="1"/>
    </xf>
    <xf numFmtId="0" fontId="16" fillId="2" borderId="0" xfId="0" applyFont="1" applyFill="1" applyAlignment="1" applyProtection="1">
      <alignment horizontal="center"/>
      <protection hidden="1"/>
    </xf>
    <xf numFmtId="1" fontId="16" fillId="2" borderId="0" xfId="0" applyNumberFormat="1" applyFont="1" applyFill="1" applyAlignment="1" applyProtection="1">
      <alignment horizontal="center"/>
      <protection hidden="1"/>
    </xf>
    <xf numFmtId="1" fontId="16" fillId="2" borderId="13" xfId="0" applyNumberFormat="1" applyFont="1" applyFill="1" applyBorder="1" applyAlignment="1" applyProtection="1">
      <alignment horizontal="center"/>
      <protection hidden="1"/>
    </xf>
    <xf numFmtId="0" fontId="16" fillId="2" borderId="11" xfId="0" applyFont="1" applyFill="1" applyBorder="1" applyAlignment="1" applyProtection="1">
      <alignment horizontal="left" vertical="center"/>
      <protection hidden="1"/>
    </xf>
    <xf numFmtId="0" fontId="16" fillId="2" borderId="13" xfId="0" applyFont="1" applyFill="1" applyBorder="1" applyAlignment="1" applyProtection="1">
      <alignment horizontal="left" vertical="center"/>
      <protection hidden="1"/>
    </xf>
    <xf numFmtId="0" fontId="16" fillId="2" borderId="0" xfId="0" applyFont="1" applyFill="1" applyBorder="1" applyProtection="1">
      <protection hidden="1"/>
    </xf>
    <xf numFmtId="0" fontId="0" fillId="2" borderId="25" xfId="0" applyFill="1" applyBorder="1" applyProtection="1">
      <protection hidden="1"/>
    </xf>
    <xf numFmtId="0" fontId="0" fillId="2" borderId="25" xfId="0" applyFill="1" applyBorder="1" applyAlignment="1" applyProtection="1">
      <alignment horizontal="center"/>
      <protection hidden="1"/>
    </xf>
    <xf numFmtId="1" fontId="0" fillId="2" borderId="25" xfId="0" applyNumberFormat="1" applyFill="1" applyBorder="1" applyAlignment="1" applyProtection="1">
      <alignment horizontal="center"/>
      <protection hidden="1"/>
    </xf>
    <xf numFmtId="1" fontId="0" fillId="2" borderId="26" xfId="0" applyNumberFormat="1" applyFill="1" applyBorder="1" applyAlignment="1" applyProtection="1">
      <alignment horizontal="center"/>
      <protection hidden="1"/>
    </xf>
    <xf numFmtId="1" fontId="0" fillId="0" borderId="13" xfId="0" applyNumberFormat="1" applyBorder="1" applyAlignment="1" applyProtection="1">
      <alignment horizontal="center"/>
      <protection hidden="1"/>
    </xf>
    <xf numFmtId="0" fontId="0" fillId="0" borderId="33" xfId="0" applyBorder="1" applyAlignment="1" applyProtection="1">
      <alignment horizontal="center"/>
      <protection hidden="1"/>
    </xf>
    <xf numFmtId="1" fontId="0" fillId="0" borderId="33" xfId="0" applyNumberFormat="1" applyBorder="1" applyAlignment="1" applyProtection="1">
      <alignment horizontal="center"/>
      <protection hidden="1"/>
    </xf>
    <xf numFmtId="0" fontId="27" fillId="0" borderId="0" xfId="0" applyFont="1" applyBorder="1" applyProtection="1">
      <protection hidden="1"/>
    </xf>
    <xf numFmtId="0" fontId="0" fillId="0" borderId="24" xfId="0" applyBorder="1" applyProtection="1">
      <protection hidden="1"/>
    </xf>
    <xf numFmtId="0" fontId="0" fillId="0" borderId="25" xfId="0" applyBorder="1" applyProtection="1">
      <protection hidden="1"/>
    </xf>
    <xf numFmtId="0" fontId="0" fillId="0" borderId="25" xfId="0" applyBorder="1" applyAlignment="1" applyProtection="1">
      <alignment horizontal="center"/>
      <protection hidden="1"/>
    </xf>
    <xf numFmtId="1" fontId="0" fillId="0" borderId="25" xfId="0" applyNumberFormat="1" applyBorder="1" applyAlignment="1" applyProtection="1">
      <alignment horizontal="center"/>
      <protection hidden="1"/>
    </xf>
    <xf numFmtId="1" fontId="0" fillId="0" borderId="26" xfId="0" applyNumberFormat="1" applyBorder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31" fillId="0" borderId="37" xfId="0" applyNumberFormat="1" applyFont="1" applyBorder="1" applyAlignment="1" applyProtection="1">
      <alignment horizontal="center"/>
      <protection hidden="1"/>
    </xf>
    <xf numFmtId="1" fontId="0" fillId="0" borderId="38" xfId="0" applyNumberFormat="1" applyBorder="1" applyProtection="1">
      <protection hidden="1"/>
    </xf>
    <xf numFmtId="1" fontId="31" fillId="0" borderId="12" xfId="0" applyNumberFormat="1" applyFont="1" applyBorder="1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1" fontId="40" fillId="0" borderId="12" xfId="0" applyNumberFormat="1" applyFont="1" applyBorder="1" applyAlignment="1" applyProtection="1">
      <alignment vertical="center"/>
      <protection hidden="1"/>
    </xf>
    <xf numFmtId="1" fontId="31" fillId="0" borderId="17" xfId="0" applyNumberFormat="1" applyFont="1" applyBorder="1" applyAlignment="1" applyProtection="1">
      <alignment horizontal="center"/>
      <protection hidden="1"/>
    </xf>
    <xf numFmtId="1" fontId="31" fillId="0" borderId="0" xfId="0" applyNumberFormat="1" applyFont="1" applyAlignment="1" applyProtection="1">
      <alignment horizontal="center"/>
      <protection hidden="1"/>
    </xf>
    <xf numFmtId="1" fontId="0" fillId="0" borderId="0" xfId="0" applyNumberFormat="1" applyFont="1" applyBorder="1" applyAlignment="1" applyProtection="1">
      <alignment horizontal="left" vertical="center"/>
      <protection hidden="1"/>
    </xf>
    <xf numFmtId="1" fontId="0" fillId="0" borderId="13" xfId="0" applyNumberFormat="1" applyBorder="1" applyProtection="1">
      <protection hidden="1"/>
    </xf>
    <xf numFmtId="1" fontId="0" fillId="0" borderId="0" xfId="0" applyNumberFormat="1" applyFill="1" applyProtection="1">
      <protection hidden="1"/>
    </xf>
    <xf numFmtId="1" fontId="31" fillId="0" borderId="19" xfId="0" applyNumberFormat="1" applyFont="1" applyFill="1" applyBorder="1" applyAlignment="1" applyProtection="1">
      <alignment horizontal="center"/>
      <protection locked="0"/>
    </xf>
    <xf numFmtId="1" fontId="0" fillId="0" borderId="18" xfId="0" applyNumberFormat="1" applyFont="1" applyFill="1" applyBorder="1" applyAlignment="1" applyProtection="1">
      <protection locked="0"/>
    </xf>
    <xf numFmtId="1" fontId="33" fillId="0" borderId="18" xfId="0" applyNumberFormat="1" applyFont="1" applyFill="1" applyBorder="1" applyAlignment="1" applyProtection="1">
      <alignment horizontal="center" wrapText="1"/>
      <protection locked="0"/>
    </xf>
    <xf numFmtId="1" fontId="33" fillId="0" borderId="19" xfId="0" applyNumberFormat="1" applyFont="1" applyFill="1" applyBorder="1" applyAlignment="1" applyProtection="1">
      <alignment horizontal="center" wrapText="1"/>
      <protection hidden="1"/>
    </xf>
    <xf numFmtId="1" fontId="34" fillId="0" borderId="39" xfId="0" applyNumberFormat="1" applyFont="1" applyFill="1" applyBorder="1" applyAlignment="1" applyProtection="1">
      <alignment horizontal="center"/>
      <protection hidden="1"/>
    </xf>
    <xf numFmtId="1" fontId="0" fillId="0" borderId="39" xfId="0" applyNumberFormat="1" applyFill="1" applyBorder="1" applyAlignment="1" applyProtection="1">
      <alignment horizontal="center"/>
      <protection locked="0"/>
    </xf>
    <xf numFmtId="1" fontId="0" fillId="0" borderId="39" xfId="0" applyNumberFormat="1" applyFont="1" applyFill="1" applyBorder="1" applyAlignment="1" applyProtection="1">
      <alignment horizontal="center"/>
      <protection hidden="1"/>
    </xf>
    <xf numFmtId="1" fontId="38" fillId="0" borderId="40" xfId="0" applyNumberFormat="1" applyFont="1" applyFill="1" applyBorder="1" applyAlignment="1" applyProtection="1">
      <alignment horizontal="center"/>
      <protection hidden="1"/>
    </xf>
    <xf numFmtId="1" fontId="0" fillId="0" borderId="0" xfId="0" applyNumberFormat="1" applyFill="1" applyAlignment="1" applyProtection="1">
      <protection hidden="1"/>
    </xf>
    <xf numFmtId="1" fontId="33" fillId="0" borderId="18" xfId="0" applyNumberFormat="1" applyFont="1" applyFill="1" applyBorder="1" applyAlignment="1" applyProtection="1">
      <alignment horizontal="center" wrapText="1"/>
      <protection hidden="1"/>
    </xf>
    <xf numFmtId="1" fontId="38" fillId="0" borderId="41" xfId="0" applyNumberFormat="1" applyFont="1" applyFill="1" applyBorder="1" applyAlignment="1" applyProtection="1">
      <alignment horizontal="center"/>
      <protection hidden="1"/>
    </xf>
    <xf numFmtId="1" fontId="0" fillId="0" borderId="19" xfId="0" applyNumberFormat="1" applyFill="1" applyBorder="1" applyAlignment="1" applyProtection="1">
      <alignment horizontal="center"/>
      <protection hidden="1"/>
    </xf>
    <xf numFmtId="1" fontId="0" fillId="0" borderId="47" xfId="0" applyNumberFormat="1" applyBorder="1" applyAlignment="1" applyProtection="1">
      <alignment horizontal="center"/>
      <protection hidden="1"/>
    </xf>
    <xf numFmtId="1" fontId="39" fillId="0" borderId="0" xfId="0" applyNumberFormat="1" applyFont="1" applyBorder="1" applyAlignment="1" applyProtection="1">
      <alignment horizontal="center"/>
      <protection hidden="1"/>
    </xf>
    <xf numFmtId="1" fontId="0" fillId="0" borderId="19" xfId="0" applyNumberFormat="1" applyFont="1" applyFill="1" applyBorder="1" applyAlignment="1" applyProtection="1">
      <protection locked="0"/>
    </xf>
    <xf numFmtId="1" fontId="34" fillId="0" borderId="19" xfId="0" applyNumberFormat="1" applyFont="1" applyFill="1" applyBorder="1" applyAlignment="1" applyProtection="1">
      <alignment horizontal="center"/>
      <protection hidden="1"/>
    </xf>
    <xf numFmtId="1" fontId="0" fillId="0" borderId="19" xfId="0" applyNumberFormat="1" applyFont="1" applyFill="1" applyBorder="1" applyAlignment="1" applyProtection="1">
      <alignment horizontal="center"/>
      <protection hidden="1"/>
    </xf>
    <xf numFmtId="1" fontId="38" fillId="0" borderId="42" xfId="0" applyNumberFormat="1" applyFont="1" applyFill="1" applyBorder="1" applyAlignment="1" applyProtection="1">
      <alignment horizontal="center"/>
      <protection hidden="1"/>
    </xf>
    <xf numFmtId="1" fontId="38" fillId="0" borderId="43" xfId="0" applyNumberFormat="1" applyFont="1" applyFill="1" applyBorder="1" applyAlignment="1" applyProtection="1">
      <alignment horizontal="center"/>
      <protection hidden="1"/>
    </xf>
    <xf numFmtId="1" fontId="0" fillId="0" borderId="42" xfId="0" applyNumberFormat="1" applyBorder="1" applyAlignment="1" applyProtection="1">
      <alignment horizontal="center"/>
      <protection hidden="1"/>
    </xf>
    <xf numFmtId="1" fontId="0" fillId="0" borderId="19" xfId="0" applyNumberFormat="1" applyFill="1" applyBorder="1" applyAlignment="1" applyProtection="1">
      <protection locked="0"/>
    </xf>
    <xf numFmtId="1" fontId="31" fillId="0" borderId="0" xfId="0" applyNumberFormat="1" applyFont="1" applyFill="1" applyAlignment="1" applyProtection="1">
      <alignment horizontal="center"/>
      <protection hidden="1"/>
    </xf>
    <xf numFmtId="1" fontId="31" fillId="0" borderId="20" xfId="0" applyNumberFormat="1" applyFont="1" applyFill="1" applyBorder="1" applyAlignment="1" applyProtection="1">
      <alignment horizontal="center"/>
      <protection locked="0"/>
    </xf>
    <xf numFmtId="1" fontId="0" fillId="0" borderId="20" xfId="0" applyNumberFormat="1" applyFont="1" applyFill="1" applyBorder="1" applyAlignment="1" applyProtection="1">
      <protection locked="0"/>
    </xf>
    <xf numFmtId="1" fontId="0" fillId="0" borderId="20" xfId="0" applyNumberFormat="1" applyFill="1" applyBorder="1" applyAlignment="1" applyProtection="1">
      <protection locked="0"/>
    </xf>
    <xf numFmtId="1" fontId="33" fillId="0" borderId="20" xfId="0" applyNumberFormat="1" applyFont="1" applyFill="1" applyBorder="1" applyAlignment="1" applyProtection="1">
      <alignment horizontal="center" wrapText="1"/>
      <protection hidden="1"/>
    </xf>
    <xf numFmtId="1" fontId="34" fillId="0" borderId="20" xfId="0" applyNumberFormat="1" applyFont="1" applyFill="1" applyBorder="1" applyAlignment="1" applyProtection="1">
      <alignment horizontal="center"/>
      <protection hidden="1"/>
    </xf>
    <xf numFmtId="1" fontId="0" fillId="0" borderId="20" xfId="0" applyNumberFormat="1" applyFill="1" applyBorder="1" applyAlignment="1" applyProtection="1">
      <alignment horizontal="center"/>
      <protection locked="0"/>
    </xf>
    <xf numFmtId="1" fontId="0" fillId="0" borderId="20" xfId="0" applyNumberFormat="1" applyFont="1" applyFill="1" applyBorder="1" applyAlignment="1" applyProtection="1">
      <alignment horizontal="center"/>
      <protection hidden="1"/>
    </xf>
    <xf numFmtId="1" fontId="38" fillId="0" borderId="15" xfId="0" applyNumberFormat="1" applyFont="1" applyFill="1" applyBorder="1" applyAlignment="1" applyProtection="1">
      <alignment horizontal="center"/>
      <protection hidden="1"/>
    </xf>
    <xf numFmtId="1" fontId="38" fillId="0" borderId="44" xfId="0" applyNumberFormat="1" applyFont="1" applyFill="1" applyBorder="1" applyAlignment="1" applyProtection="1">
      <alignment horizontal="center"/>
      <protection hidden="1"/>
    </xf>
    <xf numFmtId="1" fontId="0" fillId="0" borderId="20" xfId="0" applyNumberFormat="1" applyFill="1" applyBorder="1" applyAlignment="1" applyProtection="1">
      <alignment horizontal="center"/>
      <protection hidden="1"/>
    </xf>
    <xf numFmtId="1" fontId="0" fillId="0" borderId="15" xfId="0" applyNumberFormat="1" applyBorder="1" applyAlignment="1" applyProtection="1">
      <alignment horizontal="center"/>
      <protection hidden="1"/>
    </xf>
    <xf numFmtId="1" fontId="31" fillId="0" borderId="12" xfId="0" applyNumberFormat="1" applyFont="1" applyBorder="1" applyAlignment="1" applyProtection="1">
      <alignment horizontal="center"/>
      <protection hidden="1"/>
    </xf>
    <xf numFmtId="1" fontId="31" fillId="0" borderId="12" xfId="0" applyNumberFormat="1" applyFont="1" applyBorder="1" applyProtection="1">
      <protection hidden="1"/>
    </xf>
    <xf numFmtId="1" fontId="0" fillId="0" borderId="12" xfId="0" applyNumberFormat="1" applyBorder="1" applyAlignment="1" applyProtection="1">
      <alignment horizontal="center"/>
      <protection hidden="1"/>
    </xf>
    <xf numFmtId="1" fontId="31" fillId="0" borderId="0" xfId="0" applyNumberFormat="1" applyFont="1" applyProtection="1">
      <protection hidden="1"/>
    </xf>
    <xf numFmtId="1" fontId="40" fillId="9" borderId="45" xfId="0" applyNumberFormat="1" applyFont="1" applyFill="1" applyBorder="1" applyAlignment="1" applyProtection="1">
      <protection hidden="1"/>
    </xf>
    <xf numFmtId="1" fontId="0" fillId="0" borderId="17" xfId="0" applyNumberFormat="1" applyBorder="1" applyProtection="1">
      <protection hidden="1"/>
    </xf>
    <xf numFmtId="1" fontId="0" fillId="0" borderId="0" xfId="0" applyNumberFormat="1" applyBorder="1" applyProtection="1">
      <protection hidden="1"/>
    </xf>
    <xf numFmtId="1" fontId="40" fillId="7" borderId="45" xfId="0" applyNumberFormat="1" applyFont="1" applyFill="1" applyBorder="1" applyAlignment="1" applyProtection="1">
      <alignment horizontal="left"/>
      <protection hidden="1"/>
    </xf>
    <xf numFmtId="1" fontId="40" fillId="7" borderId="46" xfId="0" applyNumberFormat="1" applyFont="1" applyFill="1" applyBorder="1" applyAlignment="1" applyProtection="1">
      <alignment horizontal="left"/>
      <protection hidden="1"/>
    </xf>
    <xf numFmtId="1" fontId="31" fillId="0" borderId="45" xfId="0" applyNumberFormat="1" applyFont="1" applyBorder="1" applyAlignment="1" applyProtection="1">
      <protection hidden="1"/>
    </xf>
    <xf numFmtId="1" fontId="24" fillId="0" borderId="45" xfId="1" applyNumberFormat="1" applyBorder="1" applyAlignment="1" applyProtection="1">
      <protection hidden="1"/>
    </xf>
    <xf numFmtId="1" fontId="0" fillId="10" borderId="19" xfId="0" applyNumberFormat="1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left" vertical="center"/>
      <protection hidden="1"/>
    </xf>
    <xf numFmtId="14" fontId="0" fillId="0" borderId="0" xfId="0" applyNumberFormat="1" applyProtection="1">
      <protection hidden="1"/>
    </xf>
    <xf numFmtId="1" fontId="16" fillId="2" borderId="26" xfId="0" applyNumberFormat="1" applyFont="1" applyFill="1" applyBorder="1" applyAlignment="1" applyProtection="1">
      <alignment horizontal="left"/>
      <protection hidden="1"/>
    </xf>
    <xf numFmtId="0" fontId="32" fillId="2" borderId="0" xfId="0" applyFont="1" applyFill="1" applyBorder="1" applyProtection="1">
      <protection hidden="1"/>
    </xf>
    <xf numFmtId="166" fontId="16" fillId="2" borderId="0" xfId="0" applyNumberFormat="1" applyFont="1" applyFill="1" applyAlignment="1" applyProtection="1">
      <alignment horizontal="left"/>
      <protection hidden="1"/>
    </xf>
    <xf numFmtId="166" fontId="16" fillId="2" borderId="0" xfId="0" applyNumberFormat="1" applyFont="1" applyFill="1" applyAlignment="1" applyProtection="1">
      <protection hidden="1"/>
    </xf>
    <xf numFmtId="167" fontId="16" fillId="2" borderId="0" xfId="0" applyNumberFormat="1" applyFont="1" applyFill="1" applyAlignment="1" applyProtection="1">
      <protection hidden="1"/>
    </xf>
    <xf numFmtId="0" fontId="44" fillId="0" borderId="11" xfId="0" applyFont="1" applyBorder="1" applyProtection="1">
      <protection hidden="1"/>
    </xf>
    <xf numFmtId="0" fontId="16" fillId="0" borderId="0" xfId="0" applyFont="1" applyAlignment="1" applyProtection="1">
      <alignment horizontal="left"/>
      <protection hidden="1"/>
    </xf>
    <xf numFmtId="0" fontId="44" fillId="0" borderId="0" xfId="0" applyFont="1" applyAlignment="1" applyProtection="1">
      <alignment horizontal="left"/>
      <protection hidden="1"/>
    </xf>
    <xf numFmtId="0" fontId="46" fillId="12" borderId="33" xfId="0" applyFont="1" applyFill="1" applyBorder="1" applyAlignment="1" applyProtection="1">
      <alignment horizontal="left" vertical="center"/>
      <protection hidden="1"/>
    </xf>
    <xf numFmtId="0" fontId="47" fillId="12" borderId="26" xfId="0" applyFont="1" applyFill="1" applyBorder="1" applyAlignment="1" applyProtection="1">
      <alignment horizontal="center" vertical="center"/>
      <protection hidden="1"/>
    </xf>
    <xf numFmtId="1" fontId="47" fillId="12" borderId="26" xfId="0" applyNumberFormat="1" applyFont="1" applyFill="1" applyBorder="1" applyAlignment="1" applyProtection="1">
      <alignment horizontal="center" vertical="center"/>
      <protection hidden="1"/>
    </xf>
    <xf numFmtId="1" fontId="48" fillId="12" borderId="33" xfId="0" applyNumberFormat="1" applyFont="1" applyFill="1" applyBorder="1" applyAlignment="1" applyProtection="1">
      <alignment horizontal="center"/>
      <protection hidden="1"/>
    </xf>
    <xf numFmtId="1" fontId="48" fillId="12" borderId="26" xfId="0" applyNumberFormat="1" applyFont="1" applyFill="1" applyBorder="1" applyAlignment="1" applyProtection="1">
      <alignment horizontal="center"/>
      <protection hidden="1"/>
    </xf>
    <xf numFmtId="0" fontId="49" fillId="13" borderId="35" xfId="0" applyFont="1" applyFill="1" applyBorder="1" applyAlignment="1" applyProtection="1">
      <alignment horizontal="center"/>
      <protection hidden="1"/>
    </xf>
    <xf numFmtId="1" fontId="49" fillId="13" borderId="35" xfId="0" applyNumberFormat="1" applyFont="1" applyFill="1" applyBorder="1" applyAlignment="1" applyProtection="1">
      <alignment horizontal="center"/>
      <protection hidden="1"/>
    </xf>
    <xf numFmtId="0" fontId="27" fillId="0" borderId="11" xfId="0" applyFont="1" applyBorder="1" applyAlignment="1" applyProtection="1">
      <protection hidden="1"/>
    </xf>
    <xf numFmtId="0" fontId="27" fillId="0" borderId="0" xfId="0" applyFont="1" applyBorder="1" applyAlignment="1" applyProtection="1">
      <protection hidden="1"/>
    </xf>
    <xf numFmtId="0" fontId="43" fillId="14" borderId="12" xfId="0" applyFont="1" applyFill="1" applyBorder="1" applyAlignment="1">
      <alignment horizontal="center"/>
    </xf>
    <xf numFmtId="0" fontId="51" fillId="14" borderId="12" xfId="0" applyFont="1" applyFill="1" applyBorder="1" applyAlignment="1">
      <alignment horizontal="center"/>
    </xf>
    <xf numFmtId="0" fontId="0" fillId="0" borderId="12" xfId="0" applyFill="1" applyBorder="1"/>
    <xf numFmtId="1" fontId="0" fillId="0" borderId="12" xfId="0" applyNumberFormat="1" applyFont="1" applyFill="1" applyBorder="1" applyAlignment="1" applyProtection="1">
      <protection locked="0"/>
    </xf>
    <xf numFmtId="1" fontId="0" fillId="0" borderId="12" xfId="0" applyNumberFormat="1" applyFill="1" applyBorder="1" applyAlignment="1" applyProtection="1">
      <alignment horizontal="center"/>
      <protection hidden="1"/>
    </xf>
    <xf numFmtId="0" fontId="0" fillId="15" borderId="12" xfId="0" applyFill="1" applyBorder="1"/>
    <xf numFmtId="0" fontId="0" fillId="16" borderId="12" xfId="0" applyFill="1" applyBorder="1"/>
    <xf numFmtId="0" fontId="27" fillId="5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 applyProtection="1">
      <alignment horizontal="center" vertical="center"/>
      <protection locked="0"/>
    </xf>
    <xf numFmtId="0" fontId="15" fillId="2" borderId="6" xfId="0" applyFont="1" applyFill="1" applyBorder="1" applyAlignment="1" applyProtection="1">
      <alignment horizontal="center" vertical="center"/>
      <protection locked="0"/>
    </xf>
    <xf numFmtId="0" fontId="17" fillId="5" borderId="8" xfId="0" applyFont="1" applyFill="1" applyBorder="1" applyAlignment="1">
      <alignment horizontal="center"/>
    </xf>
    <xf numFmtId="0" fontId="25" fillId="5" borderId="0" xfId="0" applyFont="1" applyFill="1" applyBorder="1" applyAlignment="1" applyProtection="1">
      <alignment horizontal="center" vertical="center" wrapText="1"/>
      <protection hidden="1"/>
    </xf>
    <xf numFmtId="0" fontId="27" fillId="5" borderId="6" xfId="0" applyFont="1" applyFill="1" applyBorder="1" applyAlignment="1">
      <alignment horizontal="left" vertical="center"/>
    </xf>
    <xf numFmtId="0" fontId="23" fillId="5" borderId="0" xfId="0" applyFont="1" applyFill="1" applyBorder="1" applyAlignment="1" applyProtection="1">
      <alignment horizontal="center" vertical="top" wrapText="1"/>
      <protection hidden="1"/>
    </xf>
    <xf numFmtId="0" fontId="6" fillId="5" borderId="1" xfId="2" applyFont="1" applyFill="1" applyBorder="1" applyAlignment="1" applyProtection="1">
      <alignment horizontal="center" wrapText="1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 applyProtection="1">
      <alignment horizontal="left" vertical="center"/>
      <protection locked="0"/>
    </xf>
    <xf numFmtId="1" fontId="40" fillId="9" borderId="45" xfId="0" applyNumberFormat="1" applyFont="1" applyFill="1" applyBorder="1" applyAlignment="1" applyProtection="1">
      <alignment horizontal="center"/>
      <protection hidden="1"/>
    </xf>
    <xf numFmtId="1" fontId="40" fillId="9" borderId="46" xfId="0" applyNumberFormat="1" applyFont="1" applyFill="1" applyBorder="1" applyAlignment="1" applyProtection="1">
      <alignment horizontal="center"/>
      <protection hidden="1"/>
    </xf>
    <xf numFmtId="1" fontId="40" fillId="6" borderId="45" xfId="0" applyNumberFormat="1" applyFont="1" applyFill="1" applyBorder="1" applyAlignment="1" applyProtection="1">
      <alignment horizontal="left"/>
      <protection hidden="1"/>
    </xf>
    <xf numFmtId="1" fontId="40" fillId="6" borderId="46" xfId="0" applyNumberFormat="1" applyFont="1" applyFill="1" applyBorder="1" applyAlignment="1" applyProtection="1">
      <alignment horizontal="left"/>
      <protection hidden="1"/>
    </xf>
    <xf numFmtId="1" fontId="40" fillId="9" borderId="12" xfId="0" applyNumberFormat="1" applyFont="1" applyFill="1" applyBorder="1" applyAlignment="1" applyProtection="1">
      <alignment horizontal="left"/>
      <protection hidden="1"/>
    </xf>
    <xf numFmtId="1" fontId="31" fillId="0" borderId="45" xfId="0" applyNumberFormat="1" applyFont="1" applyBorder="1" applyAlignment="1" applyProtection="1">
      <alignment horizontal="center"/>
      <protection hidden="1"/>
    </xf>
    <xf numFmtId="1" fontId="31" fillId="0" borderId="46" xfId="0" applyNumberFormat="1" applyFont="1" applyBorder="1" applyAlignment="1" applyProtection="1">
      <alignment horizontal="center"/>
      <protection hidden="1"/>
    </xf>
    <xf numFmtId="1" fontId="24" fillId="0" borderId="45" xfId="1" applyNumberFormat="1" applyBorder="1" applyAlignment="1" applyProtection="1">
      <alignment horizontal="center"/>
      <protection hidden="1"/>
    </xf>
    <xf numFmtId="1" fontId="24" fillId="0" borderId="36" xfId="1" applyNumberFormat="1" applyBorder="1" applyAlignment="1" applyProtection="1">
      <alignment horizontal="center"/>
      <protection hidden="1"/>
    </xf>
    <xf numFmtId="1" fontId="24" fillId="0" borderId="46" xfId="1" applyNumberFormat="1" applyBorder="1" applyAlignment="1" applyProtection="1">
      <alignment horizontal="center"/>
      <protection hidden="1"/>
    </xf>
    <xf numFmtId="1" fontId="31" fillId="9" borderId="45" xfId="0" applyNumberFormat="1" applyFont="1" applyFill="1" applyBorder="1" applyAlignment="1" applyProtection="1">
      <alignment horizontal="center"/>
      <protection hidden="1"/>
    </xf>
    <xf numFmtId="1" fontId="31" fillId="9" borderId="46" xfId="0" applyNumberFormat="1" applyFont="1" applyFill="1" applyBorder="1" applyAlignment="1" applyProtection="1">
      <alignment horizontal="center"/>
      <protection hidden="1"/>
    </xf>
    <xf numFmtId="1" fontId="41" fillId="7" borderId="35" xfId="0" applyNumberFormat="1" applyFont="1" applyFill="1" applyBorder="1" applyAlignment="1" applyProtection="1">
      <alignment horizontal="center"/>
      <protection hidden="1"/>
    </xf>
    <xf numFmtId="1" fontId="41" fillId="7" borderId="27" xfId="0" applyNumberFormat="1" applyFont="1" applyFill="1" applyBorder="1" applyAlignment="1" applyProtection="1">
      <alignment horizontal="center"/>
      <protection hidden="1"/>
    </xf>
    <xf numFmtId="1" fontId="33" fillId="8" borderId="12" xfId="0" applyNumberFormat="1" applyFont="1" applyFill="1" applyBorder="1" applyAlignment="1" applyProtection="1">
      <alignment horizontal="center" vertical="center" wrapText="1"/>
      <protection hidden="1"/>
    </xf>
    <xf numFmtId="1" fontId="33" fillId="8" borderId="14" xfId="0" applyNumberFormat="1" applyFont="1" applyFill="1" applyBorder="1" applyAlignment="1" applyProtection="1">
      <alignment horizontal="left" vertical="center"/>
      <protection hidden="1"/>
    </xf>
    <xf numFmtId="1" fontId="33" fillId="8" borderId="12" xfId="0" applyNumberFormat="1" applyFont="1" applyFill="1" applyBorder="1" applyAlignment="1" applyProtection="1">
      <alignment horizontal="center" vertical="center"/>
      <protection hidden="1"/>
    </xf>
    <xf numFmtId="1" fontId="33" fillId="8" borderId="14" xfId="0" applyNumberFormat="1" applyFont="1" applyFill="1" applyBorder="1" applyAlignment="1" applyProtection="1">
      <alignment horizontal="center" vertical="center"/>
      <protection hidden="1"/>
    </xf>
    <xf numFmtId="1" fontId="40" fillId="0" borderId="12" xfId="0" applyNumberFormat="1" applyFont="1" applyBorder="1" applyAlignment="1" applyProtection="1">
      <alignment horizontal="center" vertical="center"/>
      <protection hidden="1"/>
    </xf>
    <xf numFmtId="1" fontId="42" fillId="8" borderId="12" xfId="0" applyNumberFormat="1" applyFont="1" applyFill="1" applyBorder="1" applyAlignment="1" applyProtection="1">
      <alignment horizontal="center" vertical="center" wrapText="1"/>
      <protection hidden="1"/>
    </xf>
    <xf numFmtId="1" fontId="31" fillId="0" borderId="36" xfId="0" applyNumberFormat="1" applyFont="1" applyBorder="1" applyAlignment="1" applyProtection="1">
      <alignment horizontal="left" vertical="center"/>
      <protection hidden="1"/>
    </xf>
    <xf numFmtId="1" fontId="31" fillId="0" borderId="46" xfId="0" applyNumberFormat="1" applyFont="1" applyBorder="1" applyAlignment="1" applyProtection="1">
      <alignment horizontal="left" vertical="center"/>
      <protection hidden="1"/>
    </xf>
    <xf numFmtId="1" fontId="40" fillId="0" borderId="45" xfId="0" applyNumberFormat="1" applyFont="1" applyBorder="1" applyAlignment="1" applyProtection="1">
      <alignment horizontal="left" vertical="center" wrapText="1"/>
      <protection hidden="1"/>
    </xf>
    <xf numFmtId="1" fontId="40" fillId="0" borderId="36" xfId="0" applyNumberFormat="1" applyFont="1" applyBorder="1" applyAlignment="1" applyProtection="1">
      <alignment horizontal="left" vertical="center" wrapText="1"/>
      <protection hidden="1"/>
    </xf>
    <xf numFmtId="1" fontId="40" fillId="0" borderId="46" xfId="0" applyNumberFormat="1" applyFont="1" applyBorder="1" applyAlignment="1" applyProtection="1">
      <alignment horizontal="left" vertical="center" wrapText="1"/>
      <protection hidden="1"/>
    </xf>
    <xf numFmtId="1" fontId="31" fillId="0" borderId="45" xfId="0" applyNumberFormat="1" applyFont="1" applyBorder="1" applyAlignment="1" applyProtection="1">
      <alignment horizontal="center" vertical="center"/>
      <protection hidden="1"/>
    </xf>
    <xf numFmtId="1" fontId="31" fillId="0" borderId="46" xfId="0" applyNumberFormat="1" applyFont="1" applyBorder="1" applyAlignment="1" applyProtection="1">
      <alignment horizontal="center" vertical="center"/>
      <protection hidden="1"/>
    </xf>
    <xf numFmtId="1" fontId="31" fillId="0" borderId="45" xfId="0" applyNumberFormat="1" applyFont="1" applyBorder="1" applyAlignment="1" applyProtection="1">
      <alignment horizontal="left" vertical="center"/>
      <protection hidden="1"/>
    </xf>
    <xf numFmtId="1" fontId="31" fillId="0" borderId="45" xfId="0" applyNumberFormat="1" applyFont="1" applyBorder="1" applyAlignment="1" applyProtection="1">
      <alignment vertical="center"/>
      <protection hidden="1"/>
    </xf>
    <xf numFmtId="1" fontId="31" fillId="0" borderId="36" xfId="0" applyNumberFormat="1" applyFont="1" applyBorder="1" applyAlignment="1" applyProtection="1">
      <alignment vertical="center"/>
      <protection hidden="1"/>
    </xf>
    <xf numFmtId="1" fontId="31" fillId="0" borderId="46" xfId="0" applyNumberFormat="1" applyFont="1" applyBorder="1" applyAlignment="1" applyProtection="1">
      <alignment vertical="center"/>
      <protection hidden="1"/>
    </xf>
    <xf numFmtId="1" fontId="31" fillId="0" borderId="12" xfId="0" applyNumberFormat="1" applyFont="1" applyBorder="1" applyAlignment="1" applyProtection="1">
      <alignment horizontal="center" vertical="center"/>
      <protection hidden="1"/>
    </xf>
    <xf numFmtId="1" fontId="31" fillId="0" borderId="36" xfId="0" applyNumberFormat="1" applyFont="1" applyBorder="1" applyAlignment="1" applyProtection="1">
      <alignment horizontal="center" vertical="center"/>
      <protection hidden="1"/>
    </xf>
    <xf numFmtId="0" fontId="16" fillId="2" borderId="0" xfId="0" applyFont="1" applyFill="1" applyBorder="1" applyAlignment="1" applyProtection="1">
      <alignment horizontal="left" vertical="center"/>
      <protection hidden="1"/>
    </xf>
    <xf numFmtId="0" fontId="36" fillId="2" borderId="0" xfId="0" applyFont="1" applyFill="1" applyBorder="1" applyAlignment="1" applyProtection="1">
      <alignment horizontal="left" vertical="center"/>
      <protection hidden="1"/>
    </xf>
    <xf numFmtId="0" fontId="16" fillId="2" borderId="22" xfId="0" applyFont="1" applyFill="1" applyBorder="1" applyAlignment="1" applyProtection="1">
      <alignment horizontal="left"/>
      <protection hidden="1"/>
    </xf>
    <xf numFmtId="49" fontId="31" fillId="2" borderId="13" xfId="0" applyNumberFormat="1" applyFont="1" applyFill="1" applyBorder="1" applyAlignment="1" applyProtection="1">
      <alignment horizontal="left"/>
      <protection hidden="1"/>
    </xf>
    <xf numFmtId="1" fontId="16" fillId="2" borderId="0" xfId="0" applyNumberFormat="1" applyFont="1" applyFill="1" applyBorder="1" applyAlignment="1" applyProtection="1">
      <alignment horizontal="left"/>
      <protection hidden="1"/>
    </xf>
    <xf numFmtId="1" fontId="45" fillId="11" borderId="29" xfId="0" applyNumberFormat="1" applyFont="1" applyFill="1" applyBorder="1" applyAlignment="1" applyProtection="1">
      <alignment horizontal="center" vertical="center" wrapText="1"/>
      <protection hidden="1"/>
    </xf>
    <xf numFmtId="0" fontId="16" fillId="2" borderId="34" xfId="0" applyFont="1" applyFill="1" applyBorder="1" applyAlignment="1" applyProtection="1">
      <alignment horizontal="left" vertical="center"/>
      <protection hidden="1"/>
    </xf>
    <xf numFmtId="0" fontId="45" fillId="11" borderId="28" xfId="0" applyFont="1" applyFill="1" applyBorder="1" applyAlignment="1" applyProtection="1">
      <alignment horizontal="center" vertical="center"/>
      <protection hidden="1"/>
    </xf>
    <xf numFmtId="0" fontId="45" fillId="11" borderId="28" xfId="0" applyFont="1" applyFill="1" applyBorder="1" applyAlignment="1" applyProtection="1">
      <alignment horizontal="center" vertical="center" wrapText="1"/>
      <protection hidden="1"/>
    </xf>
    <xf numFmtId="0" fontId="45" fillId="11" borderId="29" xfId="0" applyFont="1" applyFill="1" applyBorder="1" applyAlignment="1" applyProtection="1">
      <alignment horizontal="center" vertical="center" wrapText="1"/>
      <protection hidden="1"/>
    </xf>
    <xf numFmtId="0" fontId="50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6"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4" tint="0.7999816888943144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rgb="FFFFFFCC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9" tint="0.59996337778862885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6" tint="0.59996337778862885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8" tint="0.7999816888943144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6" tint="0.59996337778862885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CC"/>
      <rgbColor rgb="FF00FFFF"/>
      <rgbColor rgb="FFC00000"/>
      <rgbColor rgb="FF008000"/>
      <rgbColor rgb="FF000080"/>
      <rgbColor rgb="FF996600"/>
      <rgbColor rgb="FF800080"/>
      <rgbColor rgb="FF008080"/>
      <rgbColor rgb="FFCCCCCC"/>
      <rgbColor rgb="FF808080"/>
      <rgbColor rgb="FF9999FF"/>
      <rgbColor rgb="FFFF0066"/>
      <rgbColor rgb="FFFFF2CC"/>
      <rgbColor rgb="FFEEEEEE"/>
      <rgbColor rgb="FF660066"/>
      <rgbColor rgb="FFFF8080"/>
      <rgbColor rgb="FF0563C1"/>
      <rgbColor rgb="FFD9D9D9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A3C681"/>
      <rgbColor rgb="FF003366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315428</xdr:colOff>
      <xdr:row>1</xdr:row>
      <xdr:rowOff>150395</xdr:rowOff>
    </xdr:from>
    <xdr:to>
      <xdr:col>0</xdr:col>
      <xdr:colOff>1985211</xdr:colOff>
      <xdr:row>7</xdr:row>
      <xdr:rowOff>182680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315428" y="321845"/>
          <a:ext cx="1669783" cy="15277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90237</xdr:colOff>
      <xdr:row>38</xdr:row>
      <xdr:rowOff>260685</xdr:rowOff>
    </xdr:from>
    <xdr:to>
      <xdr:col>5</xdr:col>
      <xdr:colOff>300789</xdr:colOff>
      <xdr:row>40</xdr:row>
      <xdr:rowOff>199022</xdr:rowOff>
    </xdr:to>
    <xdr:pic>
      <xdr:nvPicPr>
        <xdr:cNvPr id="3" name="Picture 2" descr="SIGNATURE.jpeg"/>
        <xdr:cNvPicPr>
          <a:picLocks noChangeAspect="1"/>
        </xdr:cNvPicPr>
      </xdr:nvPicPr>
      <xdr:blipFill>
        <a:blip xmlns:r="http://schemas.openxmlformats.org/officeDocument/2006/relationships" r:embed="rId2" cstate="print">
          <a:grayscl/>
        </a:blip>
        <a:stretch>
          <a:fillRect/>
        </a:stretch>
      </xdr:blipFill>
      <xdr:spPr>
        <a:xfrm>
          <a:off x="4424112" y="10328610"/>
          <a:ext cx="2372727" cy="4717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AMS_F2D_IST_2019_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s"/>
      <sheetName val="NAMESFORM1"/>
      <sheetName val="1D"/>
      <sheetName val="Rept1D"/>
      <sheetName val="NAMESFORM2"/>
      <sheetName val="Combine"/>
    </sheetNames>
    <sheetDataSet>
      <sheetData sheetId="0">
        <row r="19">
          <cell r="H19" t="str">
            <v xml:space="preserve">  English Language</v>
          </cell>
        </row>
        <row r="20">
          <cell r="H20" t="str">
            <v xml:space="preserve">  Social Studies</v>
          </cell>
        </row>
        <row r="21">
          <cell r="H21" t="str">
            <v xml:space="preserve">  Mathematics</v>
          </cell>
        </row>
        <row r="22">
          <cell r="H22" t="str">
            <v xml:space="preserve">  Integrated Science </v>
          </cell>
        </row>
        <row r="23">
          <cell r="H23" t="str">
            <v xml:space="preserve">  R. M. E</v>
          </cell>
        </row>
        <row r="24">
          <cell r="H24" t="str">
            <v xml:space="preserve">  I. C. T</v>
          </cell>
        </row>
        <row r="25">
          <cell r="H25" t="str">
            <v xml:space="preserve">  Ghanaian Language</v>
          </cell>
        </row>
        <row r="26">
          <cell r="H26" t="str">
            <v xml:space="preserve">  B. D. T </v>
          </cell>
        </row>
        <row r="27">
          <cell r="H27" t="str">
            <v xml:space="preserve">  French</v>
          </cell>
        </row>
      </sheetData>
      <sheetData sheetId="1" refreshError="1"/>
      <sheetData sheetId="2">
        <row r="10">
          <cell r="DF10">
            <v>539</v>
          </cell>
        </row>
      </sheetData>
      <sheetData sheetId="3" refreshError="1"/>
      <sheetData sheetId="4" refreshError="1"/>
      <sheetData sheetId="5">
        <row r="4">
          <cell r="C4">
            <v>746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5"/>
  <sheetViews>
    <sheetView topLeftCell="K1" zoomScale="95" zoomScaleNormal="95" workbookViewId="0">
      <selection activeCell="K1" sqref="K1"/>
    </sheetView>
  </sheetViews>
  <sheetFormatPr defaultRowHeight="12.75"/>
  <cols>
    <col min="1" max="1" width="11.7109375"/>
    <col min="2" max="4" width="302.42578125"/>
    <col min="5" max="5" width="108.5703125"/>
    <col min="6" max="6" width="54.7109375"/>
    <col min="7" max="7" width="54"/>
    <col min="8" max="8" width="2.7109375"/>
    <col min="9" max="9" width="11.7109375"/>
    <col min="10" max="10" width="185.140625"/>
    <col min="11" max="11" width="153"/>
    <col min="12" max="15" width="284.140625"/>
    <col min="16" max="16" width="11.7109375"/>
    <col min="17" max="17" width="185.140625"/>
    <col min="18" max="18" width="145"/>
  </cols>
  <sheetData>
    <row r="1" spans="1:16" ht="28.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/>
      <c r="P1" s="7"/>
    </row>
    <row r="2" spans="1:16" ht="28.9" customHeight="1">
      <c r="A2" s="8"/>
      <c r="B2" s="9"/>
      <c r="C2" s="10"/>
      <c r="D2" s="10"/>
      <c r="E2" s="10"/>
      <c r="F2" s="10"/>
      <c r="G2" s="10"/>
      <c r="H2" s="10"/>
      <c r="I2" s="10"/>
      <c r="J2" s="216" t="s">
        <v>1</v>
      </c>
      <c r="K2" s="216"/>
      <c r="L2" s="216"/>
      <c r="M2" s="216"/>
      <c r="N2" s="216"/>
      <c r="O2" s="216"/>
      <c r="P2" s="7"/>
    </row>
    <row r="3" spans="1:16" ht="28.9" customHeight="1">
      <c r="A3" s="8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7"/>
    </row>
    <row r="4" spans="1:16" ht="28.9" customHeight="1">
      <c r="A4" s="8"/>
      <c r="B4" s="14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7"/>
    </row>
    <row r="5" spans="1:16" ht="28.9" customHeight="1">
      <c r="A5" s="8"/>
      <c r="B5" s="14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7"/>
    </row>
    <row r="6" spans="1:16" ht="28.9" customHeight="1">
      <c r="A6" s="8"/>
      <c r="B6" s="14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7"/>
    </row>
    <row r="7" spans="1:16" ht="28.9" customHeight="1">
      <c r="A7" s="8"/>
      <c r="B7" s="14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7"/>
    </row>
    <row r="8" spans="1:16" ht="28.9" customHeight="1">
      <c r="A8" s="8"/>
      <c r="B8" s="1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7"/>
    </row>
    <row r="9" spans="1:16" ht="28.9" customHeight="1">
      <c r="A9" s="8"/>
      <c r="B9" s="16" t="s">
        <v>7</v>
      </c>
      <c r="C9" s="17"/>
      <c r="D9" s="17"/>
      <c r="E9" s="17"/>
      <c r="F9" s="17"/>
      <c r="G9" s="17"/>
      <c r="H9" s="18" t="s">
        <v>8</v>
      </c>
      <c r="I9" s="17"/>
      <c r="J9" s="17"/>
      <c r="K9" s="17"/>
      <c r="L9" s="17"/>
      <c r="M9" s="17"/>
      <c r="N9" s="17"/>
      <c r="O9" s="19"/>
      <c r="P9" s="7"/>
    </row>
    <row r="10" spans="1:16" ht="28.9" customHeight="1">
      <c r="A10" s="8"/>
      <c r="B10" s="16"/>
      <c r="C10" s="17"/>
      <c r="D10" s="17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9"/>
      <c r="P10" s="7"/>
    </row>
    <row r="11" spans="1:16" ht="28.9" customHeight="1">
      <c r="A11" s="8"/>
      <c r="B11" s="20" t="s">
        <v>9</v>
      </c>
      <c r="C11" s="217" t="s">
        <v>10</v>
      </c>
      <c r="D11" s="217"/>
      <c r="E11" s="217"/>
      <c r="F11" s="217"/>
      <c r="G11" s="17"/>
      <c r="H11" s="21" t="s">
        <v>11</v>
      </c>
      <c r="I11" s="211" t="s">
        <v>12</v>
      </c>
      <c r="J11" s="211"/>
      <c r="K11" s="211"/>
      <c r="L11" s="218"/>
      <c r="M11" s="218"/>
      <c r="N11" s="22"/>
      <c r="O11" s="19"/>
      <c r="P11" s="7"/>
    </row>
    <row r="12" spans="1:16" ht="28.9" customHeight="1">
      <c r="A12" s="8"/>
      <c r="B12" s="20" t="s">
        <v>13</v>
      </c>
      <c r="C12" s="219" t="s">
        <v>14</v>
      </c>
      <c r="D12" s="219"/>
      <c r="E12" s="219"/>
      <c r="F12" s="219"/>
      <c r="G12" s="17"/>
      <c r="H12" s="21" t="s">
        <v>15</v>
      </c>
      <c r="I12" s="211"/>
      <c r="J12" s="211"/>
      <c r="K12" s="211"/>
      <c r="L12" s="218"/>
      <c r="M12" s="218"/>
      <c r="N12" s="23"/>
      <c r="O12" s="24"/>
      <c r="P12" s="7"/>
    </row>
    <row r="13" spans="1:16" ht="28.9" customHeight="1">
      <c r="A13" s="8"/>
      <c r="B13" s="20" t="s">
        <v>16</v>
      </c>
      <c r="C13" s="210"/>
      <c r="D13" s="210"/>
      <c r="E13" s="210"/>
      <c r="F13" s="210"/>
      <c r="G13" s="17"/>
      <c r="H13" s="21" t="s">
        <v>17</v>
      </c>
      <c r="I13" s="211" t="s">
        <v>18</v>
      </c>
      <c r="J13" s="211"/>
      <c r="K13" s="211"/>
      <c r="L13" s="25"/>
      <c r="M13" s="25"/>
      <c r="N13" s="25"/>
      <c r="O13" s="19"/>
      <c r="P13" s="7"/>
    </row>
    <row r="14" spans="1:16" ht="28.9" customHeight="1">
      <c r="A14" s="8"/>
      <c r="B14" s="20"/>
      <c r="C14" s="25"/>
      <c r="D14" s="25"/>
      <c r="E14" s="25"/>
      <c r="F14" s="25"/>
      <c r="G14" s="17"/>
      <c r="H14" s="17"/>
      <c r="I14" s="17"/>
      <c r="J14" s="17"/>
      <c r="K14" s="17"/>
      <c r="L14" s="17"/>
      <c r="M14" s="17"/>
      <c r="N14" s="17"/>
      <c r="O14" s="19"/>
      <c r="P14" s="7"/>
    </row>
    <row r="15" spans="1:16" ht="28.9" customHeight="1">
      <c r="A15" s="8"/>
      <c r="B15" s="212" t="s">
        <v>19</v>
      </c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7"/>
    </row>
    <row r="16" spans="1:16" ht="28.9" customHeight="1">
      <c r="A16" s="8"/>
      <c r="B16" s="9"/>
      <c r="C16" s="26"/>
      <c r="D16" s="27"/>
      <c r="E16" s="26"/>
      <c r="F16" s="10"/>
      <c r="G16" s="10"/>
      <c r="H16" s="10"/>
      <c r="I16" s="10"/>
      <c r="J16" s="10"/>
      <c r="K16" s="10"/>
      <c r="L16" s="10"/>
      <c r="M16" s="10"/>
      <c r="N16" s="10"/>
      <c r="O16" s="28"/>
      <c r="P16" s="7"/>
    </row>
    <row r="17" spans="1:18" ht="28.9" customHeight="1">
      <c r="A17" s="8"/>
      <c r="B17" s="11"/>
      <c r="C17" s="29" t="s">
        <v>20</v>
      </c>
      <c r="D17" s="30"/>
      <c r="E17" s="30"/>
      <c r="F17" s="31"/>
      <c r="G17" s="30"/>
      <c r="H17" s="29" t="s">
        <v>21</v>
      </c>
      <c r="I17" s="10"/>
      <c r="J17" s="10"/>
      <c r="K17" s="10"/>
      <c r="L17" s="10"/>
      <c r="M17" s="32"/>
      <c r="N17" s="10"/>
      <c r="O17" s="28"/>
      <c r="P17" s="7"/>
    </row>
    <row r="18" spans="1:18" ht="28.9" customHeight="1">
      <c r="A18" s="8"/>
      <c r="B18" s="33"/>
      <c r="C18" s="34" t="s">
        <v>22</v>
      </c>
      <c r="D18" s="35" t="s">
        <v>23</v>
      </c>
      <c r="E18" s="34"/>
      <c r="F18" s="33"/>
      <c r="G18" s="30"/>
      <c r="H18" s="36" t="s">
        <v>24</v>
      </c>
      <c r="I18" s="37"/>
      <c r="J18" s="38" t="s">
        <v>25</v>
      </c>
      <c r="K18" s="10"/>
      <c r="L18" s="10"/>
      <c r="M18" s="39"/>
      <c r="N18" s="40"/>
      <c r="O18" s="28"/>
      <c r="P18" s="7"/>
    </row>
    <row r="19" spans="1:18" ht="28.9" customHeight="1">
      <c r="A19" s="8"/>
      <c r="B19" s="33"/>
      <c r="C19" s="41" t="s">
        <v>26</v>
      </c>
      <c r="D19" s="42">
        <v>1</v>
      </c>
      <c r="E19" s="213"/>
      <c r="F19" s="33"/>
      <c r="G19" s="43"/>
      <c r="H19" s="44" t="s">
        <v>27</v>
      </c>
      <c r="I19" s="45"/>
      <c r="J19" s="214"/>
      <c r="K19" s="214"/>
      <c r="L19" s="215" t="s">
        <v>28</v>
      </c>
      <c r="M19" s="33"/>
      <c r="N19" s="47"/>
      <c r="O19" s="28"/>
      <c r="P19" s="7"/>
    </row>
    <row r="20" spans="1:18" ht="28.9" customHeight="1">
      <c r="A20" s="8"/>
      <c r="B20" s="33"/>
      <c r="C20" s="48" t="s">
        <v>29</v>
      </c>
      <c r="D20" s="49"/>
      <c r="E20" s="213"/>
      <c r="F20" s="33"/>
      <c r="G20" s="43"/>
      <c r="H20" s="50" t="s">
        <v>30</v>
      </c>
      <c r="I20" s="46"/>
      <c r="J20" s="214"/>
      <c r="K20" s="214"/>
      <c r="L20" s="215"/>
      <c r="M20" s="51"/>
      <c r="N20" s="47"/>
      <c r="O20" s="28"/>
      <c r="P20" s="7"/>
    </row>
    <row r="21" spans="1:18" ht="28.9" customHeight="1">
      <c r="A21" s="8"/>
      <c r="B21" s="33"/>
      <c r="C21" s="41" t="s">
        <v>31</v>
      </c>
      <c r="D21" s="49"/>
      <c r="E21" s="213"/>
      <c r="F21" s="33"/>
      <c r="G21" s="43"/>
      <c r="H21" s="50" t="s">
        <v>32</v>
      </c>
      <c r="I21" s="46"/>
      <c r="J21" s="214"/>
      <c r="K21" s="214"/>
      <c r="L21" s="215"/>
      <c r="M21" s="10"/>
      <c r="N21" s="47"/>
      <c r="O21" s="28"/>
      <c r="P21" s="7"/>
    </row>
    <row r="22" spans="1:18" ht="28.9" customHeight="1">
      <c r="A22" s="8"/>
      <c r="B22" s="33"/>
      <c r="C22" s="41"/>
      <c r="D22" s="42"/>
      <c r="E22" s="213"/>
      <c r="F22" s="33"/>
      <c r="G22" s="43"/>
      <c r="H22" s="50" t="s">
        <v>33</v>
      </c>
      <c r="I22" s="46"/>
      <c r="J22" s="214"/>
      <c r="K22" s="214"/>
      <c r="L22" s="215"/>
      <c r="M22" s="10"/>
      <c r="N22" s="47"/>
      <c r="O22" s="28"/>
      <c r="P22" s="7"/>
    </row>
    <row r="23" spans="1:18" ht="28.9" customHeight="1">
      <c r="A23" s="8"/>
      <c r="B23" s="33"/>
      <c r="C23" s="41"/>
      <c r="D23" s="42"/>
      <c r="E23" s="213"/>
      <c r="F23" s="33"/>
      <c r="G23" s="43"/>
      <c r="H23" s="50" t="s">
        <v>34</v>
      </c>
      <c r="I23" s="46"/>
      <c r="J23" s="214"/>
      <c r="K23" s="214"/>
      <c r="L23" s="215"/>
      <c r="M23" s="10"/>
      <c r="N23" s="47"/>
      <c r="O23" s="28"/>
      <c r="P23" s="7"/>
      <c r="R23" s="52"/>
    </row>
    <row r="24" spans="1:18" ht="28.9" customHeight="1">
      <c r="A24" s="8"/>
      <c r="B24" s="33"/>
      <c r="C24" s="48"/>
      <c r="D24" s="49"/>
      <c r="E24" s="213"/>
      <c r="F24" s="33"/>
      <c r="G24" s="43"/>
      <c r="H24" s="50" t="s">
        <v>35</v>
      </c>
      <c r="I24" s="46"/>
      <c r="J24" s="214"/>
      <c r="K24" s="214"/>
      <c r="L24" s="215"/>
      <c r="M24" s="10"/>
      <c r="N24" s="47"/>
      <c r="O24" s="28"/>
      <c r="P24" s="7"/>
    </row>
    <row r="25" spans="1:18" ht="28.9" customHeight="1">
      <c r="A25" s="8"/>
      <c r="B25" s="33"/>
      <c r="C25" s="41"/>
      <c r="D25" s="42"/>
      <c r="E25" s="213" t="s">
        <v>36</v>
      </c>
      <c r="F25" s="33"/>
      <c r="G25" s="43"/>
      <c r="H25" s="50" t="s">
        <v>37</v>
      </c>
      <c r="I25" s="46"/>
      <c r="J25" s="214"/>
      <c r="K25" s="214"/>
      <c r="L25" s="215"/>
      <c r="M25" s="10"/>
      <c r="N25" s="47"/>
      <c r="O25" s="28"/>
      <c r="P25" s="7"/>
    </row>
    <row r="26" spans="1:18" ht="28.9" customHeight="1">
      <c r="A26" s="8"/>
      <c r="B26" s="33"/>
      <c r="C26" s="48"/>
      <c r="D26" s="49"/>
      <c r="E26" s="213"/>
      <c r="F26" s="33"/>
      <c r="G26" s="43"/>
      <c r="H26" s="50" t="s">
        <v>38</v>
      </c>
      <c r="I26" s="46"/>
      <c r="J26" s="214"/>
      <c r="K26" s="214"/>
      <c r="L26" s="215"/>
      <c r="M26" s="10"/>
      <c r="N26" s="47"/>
      <c r="O26" s="28"/>
      <c r="P26" s="7"/>
    </row>
    <row r="27" spans="1:18" ht="28.9" customHeight="1">
      <c r="A27" s="8"/>
      <c r="B27" s="33"/>
      <c r="C27" s="41"/>
      <c r="D27" s="49"/>
      <c r="E27" s="213"/>
      <c r="F27" s="33"/>
      <c r="G27" s="43"/>
      <c r="H27" s="50" t="s">
        <v>39</v>
      </c>
      <c r="I27" s="46"/>
      <c r="J27" s="214"/>
      <c r="K27" s="214"/>
      <c r="L27" s="215"/>
      <c r="M27" s="10"/>
      <c r="N27" s="47"/>
      <c r="O27" s="28"/>
      <c r="P27" s="7"/>
    </row>
    <row r="28" spans="1:18" ht="28.9" customHeight="1">
      <c r="A28" s="8"/>
      <c r="B28" s="33"/>
      <c r="C28" s="53"/>
      <c r="D28" s="42"/>
      <c r="E28" s="213"/>
      <c r="F28" s="33"/>
      <c r="G28" s="43"/>
      <c r="H28" s="53"/>
      <c r="I28" s="46"/>
      <c r="J28" s="209"/>
      <c r="K28" s="209"/>
      <c r="L28" s="215"/>
      <c r="M28" s="10"/>
      <c r="N28" s="47"/>
      <c r="O28" s="28"/>
      <c r="P28" s="7"/>
    </row>
    <row r="29" spans="1:18" ht="28.9" customHeight="1">
      <c r="A29" s="8"/>
      <c r="B29" s="33"/>
      <c r="C29" s="53"/>
      <c r="D29" s="42"/>
      <c r="E29" s="213"/>
      <c r="F29" s="33"/>
      <c r="G29" s="43"/>
      <c r="H29" s="53"/>
      <c r="I29" s="46"/>
      <c r="J29" s="209"/>
      <c r="K29" s="209"/>
      <c r="L29" s="215"/>
      <c r="M29" s="10"/>
      <c r="N29" s="10"/>
      <c r="O29" s="28"/>
      <c r="P29" s="7"/>
    </row>
    <row r="30" spans="1:18" ht="28.9" customHeight="1">
      <c r="A30" s="8"/>
      <c r="B30" s="33"/>
      <c r="C30" s="53"/>
      <c r="D30" s="42"/>
      <c r="E30" s="213"/>
      <c r="F30" s="33"/>
      <c r="G30" s="43"/>
      <c r="H30" s="53"/>
      <c r="I30" s="46"/>
      <c r="J30" s="209"/>
      <c r="K30" s="209"/>
      <c r="L30" s="215"/>
      <c r="M30" s="54"/>
      <c r="N30" s="54"/>
      <c r="O30" s="28"/>
      <c r="P30" s="7"/>
    </row>
    <row r="31" spans="1:18" ht="28.9" customHeight="1">
      <c r="A31" s="8"/>
      <c r="B31" s="55"/>
      <c r="C31" s="56" t="s">
        <v>40</v>
      </c>
      <c r="D31" s="10"/>
      <c r="E31" s="10"/>
      <c r="F31" s="10"/>
      <c r="G31" s="10"/>
      <c r="H31" s="56" t="s">
        <v>41</v>
      </c>
      <c r="I31" s="10"/>
      <c r="J31" s="10"/>
      <c r="K31" s="10"/>
      <c r="L31" s="10"/>
      <c r="M31" s="10"/>
      <c r="N31" s="10"/>
      <c r="O31" s="28"/>
      <c r="P31" s="7"/>
    </row>
    <row r="32" spans="1:18" ht="28.9" customHeight="1">
      <c r="A32" s="8"/>
      <c r="B32" s="55"/>
      <c r="C32" s="5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28"/>
      <c r="P32" s="7"/>
    </row>
    <row r="33" spans="1:16" ht="28.9" customHeight="1">
      <c r="A33" s="8"/>
      <c r="B33" s="55"/>
      <c r="C33" s="57"/>
      <c r="D33" s="10"/>
      <c r="E33" s="10"/>
      <c r="F33" s="10"/>
      <c r="G33" s="10"/>
      <c r="H33" s="10"/>
      <c r="I33" s="10"/>
      <c r="J33" s="57"/>
      <c r="K33" s="57"/>
      <c r="L33" s="57"/>
      <c r="M33" s="57"/>
      <c r="N33" s="57"/>
      <c r="O33" s="28"/>
      <c r="P33" s="7"/>
    </row>
    <row r="34" spans="1:16" ht="28.9" customHeight="1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1"/>
      <c r="P34" s="7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 s="7" customFormat="1"/>
    <row r="42" spans="1:16" s="7" customFormat="1"/>
    <row r="43" spans="1:16" s="7" customFormat="1"/>
    <row r="44" spans="1:16" s="7" customFormat="1"/>
    <row r="45" spans="1:16" s="7" customFormat="1"/>
  </sheetData>
  <mergeCells count="25">
    <mergeCell ref="J27:K27"/>
    <mergeCell ref="J28:K28"/>
    <mergeCell ref="J2:O2"/>
    <mergeCell ref="C11:F11"/>
    <mergeCell ref="I11:K11"/>
    <mergeCell ref="L11:M11"/>
    <mergeCell ref="C12:F12"/>
    <mergeCell ref="I12:K12"/>
    <mergeCell ref="L12:M12"/>
    <mergeCell ref="J29:K29"/>
    <mergeCell ref="J30:K30"/>
    <mergeCell ref="C13:F13"/>
    <mergeCell ref="I13:K13"/>
    <mergeCell ref="B15:O15"/>
    <mergeCell ref="E19:E24"/>
    <mergeCell ref="J19:K19"/>
    <mergeCell ref="L19:L30"/>
    <mergeCell ref="J20:K20"/>
    <mergeCell ref="J21:K21"/>
    <mergeCell ref="J22:K22"/>
    <mergeCell ref="J23:K23"/>
    <mergeCell ref="J24:K24"/>
    <mergeCell ref="E25:E30"/>
    <mergeCell ref="J25:K25"/>
    <mergeCell ref="J26:K26"/>
  </mergeCells>
  <dataValidations count="1">
    <dataValidation operator="equal" allowBlank="1" showInputMessage="1" showErrorMessage="1" sqref="N12">
      <formula1>0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zoomScale="95" zoomScaleNormal="95" workbookViewId="0"/>
  </sheetViews>
  <sheetFormatPr defaultRowHeight="12.75"/>
  <cols>
    <col min="1" max="1" width="19.28515625"/>
    <col min="2" max="2" width="143.28515625"/>
    <col min="3" max="3" width="15.7109375"/>
    <col min="4" max="4" width="144"/>
    <col min="5" max="5" width="37.5703125"/>
    <col min="6" max="6" width="145.85546875"/>
    <col min="7" max="7" width="19.28515625"/>
    <col min="8" max="8" width="128.28515625"/>
  </cols>
  <sheetData>
    <row r="1" spans="1:8">
      <c r="A1" t="s">
        <v>42</v>
      </c>
      <c r="B1" t="s">
        <v>43</v>
      </c>
      <c r="C1" t="s">
        <v>42</v>
      </c>
      <c r="D1" t="s">
        <v>44</v>
      </c>
      <c r="E1" t="s">
        <v>45</v>
      </c>
      <c r="F1" t="s">
        <v>46</v>
      </c>
      <c r="G1" t="s">
        <v>42</v>
      </c>
      <c r="H1" t="s">
        <v>47</v>
      </c>
    </row>
    <row r="2" spans="1:8">
      <c r="A2" t="s">
        <v>48</v>
      </c>
      <c r="B2" s="62" t="s">
        <v>49</v>
      </c>
      <c r="C2" s="62" t="s">
        <v>48</v>
      </c>
      <c r="D2" t="s">
        <v>50</v>
      </c>
      <c r="E2" t="s">
        <v>48</v>
      </c>
      <c r="F2" s="62" t="s">
        <v>51</v>
      </c>
      <c r="G2" s="62" t="s">
        <v>48</v>
      </c>
      <c r="H2" t="s">
        <v>52</v>
      </c>
    </row>
    <row r="3" spans="1:8">
      <c r="A3" t="s">
        <v>48</v>
      </c>
      <c r="B3" t="s">
        <v>53</v>
      </c>
      <c r="C3" t="s">
        <v>48</v>
      </c>
      <c r="D3" t="s">
        <v>54</v>
      </c>
      <c r="E3" t="s">
        <v>48</v>
      </c>
      <c r="F3" s="62" t="s">
        <v>55</v>
      </c>
      <c r="G3" t="s">
        <v>48</v>
      </c>
      <c r="H3" t="s">
        <v>56</v>
      </c>
    </row>
    <row r="4" spans="1:8">
      <c r="A4" t="s">
        <v>48</v>
      </c>
      <c r="B4" t="s">
        <v>57</v>
      </c>
      <c r="C4" t="s">
        <v>48</v>
      </c>
      <c r="D4" t="s">
        <v>58</v>
      </c>
      <c r="E4" t="s">
        <v>48</v>
      </c>
      <c r="F4" t="s">
        <v>59</v>
      </c>
      <c r="G4" t="s">
        <v>48</v>
      </c>
      <c r="H4" s="62" t="s">
        <v>60</v>
      </c>
    </row>
    <row r="5" spans="1:8">
      <c r="A5" t="s">
        <v>48</v>
      </c>
      <c r="B5" t="s">
        <v>61</v>
      </c>
      <c r="C5" s="62" t="s">
        <v>48</v>
      </c>
      <c r="D5" t="s">
        <v>62</v>
      </c>
      <c r="E5" t="s">
        <v>48</v>
      </c>
      <c r="F5" t="s">
        <v>63</v>
      </c>
      <c r="G5" t="s">
        <v>48</v>
      </c>
      <c r="H5" s="62" t="s">
        <v>64</v>
      </c>
    </row>
    <row r="6" spans="1:8">
      <c r="A6" t="s">
        <v>48</v>
      </c>
      <c r="B6" s="62" t="s">
        <v>65</v>
      </c>
      <c r="C6" t="s">
        <v>48</v>
      </c>
      <c r="D6" s="62" t="s">
        <v>66</v>
      </c>
      <c r="E6" t="s">
        <v>48</v>
      </c>
      <c r="F6" s="62" t="s">
        <v>67</v>
      </c>
      <c r="G6" s="62" t="s">
        <v>48</v>
      </c>
      <c r="H6" t="s">
        <v>68</v>
      </c>
    </row>
    <row r="7" spans="1:8">
      <c r="A7" t="s">
        <v>48</v>
      </c>
      <c r="B7" t="s">
        <v>69</v>
      </c>
      <c r="C7" t="s">
        <v>48</v>
      </c>
      <c r="D7" t="s">
        <v>70</v>
      </c>
      <c r="E7" s="62" t="s">
        <v>48</v>
      </c>
      <c r="F7" s="62" t="s">
        <v>71</v>
      </c>
      <c r="G7" t="s">
        <v>48</v>
      </c>
      <c r="H7" t="s">
        <v>72</v>
      </c>
    </row>
    <row r="8" spans="1:8">
      <c r="A8" t="s">
        <v>48</v>
      </c>
      <c r="B8" t="s">
        <v>73</v>
      </c>
      <c r="C8" s="62" t="s">
        <v>48</v>
      </c>
      <c r="D8" t="s">
        <v>74</v>
      </c>
      <c r="E8" t="s">
        <v>48</v>
      </c>
      <c r="F8" t="s">
        <v>75</v>
      </c>
      <c r="G8" t="s">
        <v>48</v>
      </c>
      <c r="H8" s="62" t="s">
        <v>76</v>
      </c>
    </row>
    <row r="9" spans="1:8">
      <c r="A9" t="s">
        <v>48</v>
      </c>
      <c r="B9" t="s">
        <v>77</v>
      </c>
      <c r="C9" t="s">
        <v>48</v>
      </c>
      <c r="D9" t="s">
        <v>78</v>
      </c>
      <c r="E9" s="62" t="s">
        <v>48</v>
      </c>
      <c r="F9" t="s">
        <v>79</v>
      </c>
      <c r="G9" t="s">
        <v>48</v>
      </c>
      <c r="H9" t="s">
        <v>80</v>
      </c>
    </row>
    <row r="10" spans="1:8">
      <c r="A10" t="s">
        <v>48</v>
      </c>
      <c r="B10" s="62" t="s">
        <v>81</v>
      </c>
      <c r="C10" t="s">
        <v>48</v>
      </c>
      <c r="D10" t="s">
        <v>82</v>
      </c>
      <c r="E10" s="62" t="s">
        <v>48</v>
      </c>
      <c r="F10" t="s">
        <v>83</v>
      </c>
      <c r="G10" t="s">
        <v>48</v>
      </c>
      <c r="H10" t="s">
        <v>84</v>
      </c>
    </row>
    <row r="11" spans="1:8">
      <c r="A11" t="s">
        <v>48</v>
      </c>
      <c r="B11" s="62" t="s">
        <v>85</v>
      </c>
      <c r="C11" s="62" t="s">
        <v>48</v>
      </c>
      <c r="D11" t="s">
        <v>86</v>
      </c>
      <c r="E11" s="62" t="s">
        <v>48</v>
      </c>
      <c r="F11" t="s">
        <v>87</v>
      </c>
      <c r="G11" t="s">
        <v>48</v>
      </c>
      <c r="H11" t="s">
        <v>88</v>
      </c>
    </row>
    <row r="12" spans="1:8">
      <c r="A12" t="s">
        <v>48</v>
      </c>
      <c r="B12" t="s">
        <v>89</v>
      </c>
      <c r="C12" t="s">
        <v>48</v>
      </c>
      <c r="D12" t="s">
        <v>90</v>
      </c>
      <c r="E12" s="62" t="s">
        <v>48</v>
      </c>
      <c r="F12" t="s">
        <v>91</v>
      </c>
      <c r="G12" s="62" t="s">
        <v>48</v>
      </c>
      <c r="H12" t="s">
        <v>92</v>
      </c>
    </row>
    <row r="13" spans="1:8">
      <c r="A13" t="s">
        <v>48</v>
      </c>
      <c r="B13" t="s">
        <v>93</v>
      </c>
      <c r="C13" s="62" t="s">
        <v>48</v>
      </c>
      <c r="D13" t="s">
        <v>94</v>
      </c>
      <c r="E13" s="62" t="s">
        <v>48</v>
      </c>
      <c r="F13" t="s">
        <v>95</v>
      </c>
      <c r="G13" s="62" t="s">
        <v>48</v>
      </c>
      <c r="H13" s="62" t="s">
        <v>96</v>
      </c>
    </row>
    <row r="14" spans="1:8">
      <c r="A14" t="s">
        <v>48</v>
      </c>
      <c r="B14" s="62" t="s">
        <v>97</v>
      </c>
      <c r="C14" t="s">
        <v>48</v>
      </c>
      <c r="D14" t="s">
        <v>98</v>
      </c>
      <c r="E14" s="62" t="s">
        <v>48</v>
      </c>
      <c r="F14" t="s">
        <v>99</v>
      </c>
      <c r="G14" s="62" t="s">
        <v>48</v>
      </c>
      <c r="H14" t="s">
        <v>100</v>
      </c>
    </row>
    <row r="15" spans="1:8">
      <c r="A15" t="s">
        <v>48</v>
      </c>
      <c r="B15" s="62" t="s">
        <v>101</v>
      </c>
      <c r="C15" s="62" t="s">
        <v>48</v>
      </c>
      <c r="D15" t="s">
        <v>102</v>
      </c>
      <c r="E15" s="62" t="s">
        <v>48</v>
      </c>
      <c r="F15" s="62" t="s">
        <v>103</v>
      </c>
      <c r="G15" s="62" t="s">
        <v>48</v>
      </c>
      <c r="H15" t="s">
        <v>104</v>
      </c>
    </row>
    <row r="16" spans="1:8">
      <c r="A16" t="s">
        <v>48</v>
      </c>
      <c r="B16" t="s">
        <v>105</v>
      </c>
      <c r="C16" s="62" t="s">
        <v>48</v>
      </c>
      <c r="D16" t="s">
        <v>106</v>
      </c>
      <c r="E16" s="62" t="s">
        <v>48</v>
      </c>
      <c r="F16" t="s">
        <v>107</v>
      </c>
      <c r="G16" s="62" t="s">
        <v>48</v>
      </c>
      <c r="H16" t="s">
        <v>108</v>
      </c>
    </row>
    <row r="17" spans="1:8">
      <c r="A17" t="s">
        <v>48</v>
      </c>
      <c r="B17" t="s">
        <v>109</v>
      </c>
      <c r="C17" s="62" t="s">
        <v>48</v>
      </c>
      <c r="D17" s="62" t="s">
        <v>110</v>
      </c>
      <c r="E17" s="62" t="s">
        <v>48</v>
      </c>
      <c r="F17" t="s">
        <v>111</v>
      </c>
      <c r="G17" s="62" t="s">
        <v>48</v>
      </c>
      <c r="H17" t="s">
        <v>112</v>
      </c>
    </row>
    <row r="18" spans="1:8">
      <c r="A18" t="s">
        <v>48</v>
      </c>
      <c r="B18" t="s">
        <v>113</v>
      </c>
      <c r="C18" s="62" t="s">
        <v>48</v>
      </c>
      <c r="D18" t="s">
        <v>114</v>
      </c>
      <c r="E18" s="62" t="s">
        <v>48</v>
      </c>
      <c r="F18" t="s">
        <v>115</v>
      </c>
      <c r="G18" s="62" t="s">
        <v>48</v>
      </c>
      <c r="H18" t="s">
        <v>116</v>
      </c>
    </row>
    <row r="19" spans="1:8">
      <c r="A19" t="s">
        <v>48</v>
      </c>
      <c r="B19" t="s">
        <v>117</v>
      </c>
      <c r="C19" s="62" t="s">
        <v>48</v>
      </c>
      <c r="D19" t="s">
        <v>118</v>
      </c>
      <c r="E19" s="62" t="s">
        <v>48</v>
      </c>
      <c r="F19" t="s">
        <v>119</v>
      </c>
      <c r="G19" s="62" t="s">
        <v>48</v>
      </c>
      <c r="H19" s="62" t="s">
        <v>120</v>
      </c>
    </row>
    <row r="20" spans="1:8">
      <c r="A20" t="s">
        <v>48</v>
      </c>
      <c r="B20" t="s">
        <v>121</v>
      </c>
      <c r="C20" s="62" t="s">
        <v>48</v>
      </c>
      <c r="D20" t="s">
        <v>122</v>
      </c>
      <c r="E20" s="62" t="s">
        <v>123</v>
      </c>
      <c r="F20" t="s">
        <v>124</v>
      </c>
      <c r="G20" s="62" t="s">
        <v>48</v>
      </c>
      <c r="H20" s="62" t="s">
        <v>125</v>
      </c>
    </row>
    <row r="21" spans="1:8">
      <c r="A21" t="s">
        <v>48</v>
      </c>
      <c r="B21" t="s">
        <v>126</v>
      </c>
      <c r="C21" s="62" t="s">
        <v>48</v>
      </c>
      <c r="D21" s="62" t="s">
        <v>127</v>
      </c>
      <c r="E21" s="62" t="s">
        <v>123</v>
      </c>
      <c r="F21" s="62" t="s">
        <v>128</v>
      </c>
      <c r="G21" s="62" t="s">
        <v>48</v>
      </c>
      <c r="H21" t="s">
        <v>129</v>
      </c>
    </row>
    <row r="22" spans="1:8">
      <c r="A22" t="s">
        <v>48</v>
      </c>
      <c r="B22" t="s">
        <v>130</v>
      </c>
      <c r="C22" s="62" t="s">
        <v>48</v>
      </c>
      <c r="D22" s="62" t="s">
        <v>131</v>
      </c>
      <c r="E22" s="62" t="s">
        <v>123</v>
      </c>
      <c r="F22" t="s">
        <v>132</v>
      </c>
      <c r="G22" s="62" t="s">
        <v>48</v>
      </c>
      <c r="H22" t="s">
        <v>133</v>
      </c>
    </row>
    <row r="23" spans="1:8">
      <c r="A23" t="s">
        <v>48</v>
      </c>
      <c r="B23" s="62" t="s">
        <v>134</v>
      </c>
      <c r="C23" s="62" t="s">
        <v>48</v>
      </c>
      <c r="D23" t="s">
        <v>135</v>
      </c>
      <c r="E23" t="s">
        <v>123</v>
      </c>
      <c r="F23" s="62" t="s">
        <v>136</v>
      </c>
      <c r="G23" s="62" t="s">
        <v>48</v>
      </c>
      <c r="H23" s="62" t="s">
        <v>137</v>
      </c>
    </row>
    <row r="24" spans="1:8">
      <c r="A24" t="s">
        <v>48</v>
      </c>
      <c r="B24" t="s">
        <v>138</v>
      </c>
      <c r="C24" s="62" t="s">
        <v>48</v>
      </c>
      <c r="D24" t="s">
        <v>139</v>
      </c>
      <c r="E24" t="s">
        <v>123</v>
      </c>
      <c r="F24" t="s">
        <v>140</v>
      </c>
      <c r="G24" s="62" t="s">
        <v>48</v>
      </c>
      <c r="H24" t="s">
        <v>141</v>
      </c>
    </row>
    <row r="25" spans="1:8">
      <c r="A25" t="s">
        <v>48</v>
      </c>
      <c r="B25" t="s">
        <v>142</v>
      </c>
      <c r="C25" t="s">
        <v>48</v>
      </c>
      <c r="D25" t="s">
        <v>143</v>
      </c>
      <c r="E25" t="s">
        <v>123</v>
      </c>
      <c r="F25" t="s">
        <v>144</v>
      </c>
      <c r="G25" s="62" t="s">
        <v>48</v>
      </c>
      <c r="H25" s="62" t="s">
        <v>145</v>
      </c>
    </row>
    <row r="26" spans="1:8">
      <c r="A26" t="s">
        <v>48</v>
      </c>
      <c r="B26" t="s">
        <v>146</v>
      </c>
      <c r="C26" s="62" t="s">
        <v>48</v>
      </c>
      <c r="D26" t="s">
        <v>147</v>
      </c>
      <c r="E26" t="s">
        <v>123</v>
      </c>
      <c r="F26" t="s">
        <v>148</v>
      </c>
      <c r="G26" s="62" t="s">
        <v>48</v>
      </c>
      <c r="H26" t="s">
        <v>149</v>
      </c>
    </row>
    <row r="27" spans="1:8">
      <c r="A27" t="s">
        <v>48</v>
      </c>
      <c r="B27" t="s">
        <v>150</v>
      </c>
      <c r="C27" s="62" t="s">
        <v>123</v>
      </c>
      <c r="D27" s="62" t="s">
        <v>151</v>
      </c>
      <c r="E27" t="s">
        <v>123</v>
      </c>
      <c r="F27" t="s">
        <v>152</v>
      </c>
      <c r="G27" t="s">
        <v>48</v>
      </c>
      <c r="H27" t="s">
        <v>153</v>
      </c>
    </row>
    <row r="28" spans="1:8">
      <c r="A28" t="s">
        <v>48</v>
      </c>
      <c r="B28" s="62" t="s">
        <v>154</v>
      </c>
      <c r="C28" s="62" t="s">
        <v>123</v>
      </c>
      <c r="D28" s="62" t="s">
        <v>155</v>
      </c>
      <c r="E28" s="62" t="s">
        <v>123</v>
      </c>
      <c r="F28" t="s">
        <v>156</v>
      </c>
      <c r="G28" s="62" t="s">
        <v>48</v>
      </c>
      <c r="H28" s="62" t="s">
        <v>157</v>
      </c>
    </row>
    <row r="29" spans="1:8">
      <c r="A29" t="s">
        <v>48</v>
      </c>
      <c r="B29" t="s">
        <v>158</v>
      </c>
      <c r="C29" t="s">
        <v>123</v>
      </c>
      <c r="D29" t="s">
        <v>159</v>
      </c>
      <c r="E29" t="s">
        <v>123</v>
      </c>
      <c r="F29" t="s">
        <v>160</v>
      </c>
      <c r="G29" s="62" t="s">
        <v>48</v>
      </c>
      <c r="H29" s="62" t="s">
        <v>161</v>
      </c>
    </row>
    <row r="30" spans="1:8">
      <c r="A30" t="s">
        <v>48</v>
      </c>
      <c r="B30" t="s">
        <v>162</v>
      </c>
      <c r="C30" t="s">
        <v>123</v>
      </c>
      <c r="D30" t="s">
        <v>163</v>
      </c>
      <c r="E30" t="s">
        <v>123</v>
      </c>
      <c r="F30" t="s">
        <v>164</v>
      </c>
      <c r="G30" s="62" t="s">
        <v>48</v>
      </c>
      <c r="H30" s="62" t="s">
        <v>165</v>
      </c>
    </row>
    <row r="31" spans="1:8">
      <c r="A31" t="s">
        <v>48</v>
      </c>
      <c r="B31" t="s">
        <v>166</v>
      </c>
      <c r="C31" t="s">
        <v>123</v>
      </c>
      <c r="D31" t="s">
        <v>167</v>
      </c>
      <c r="E31" t="s">
        <v>123</v>
      </c>
      <c r="F31" t="s">
        <v>168</v>
      </c>
      <c r="G31" s="62" t="s">
        <v>48</v>
      </c>
      <c r="H31" t="s">
        <v>169</v>
      </c>
    </row>
    <row r="32" spans="1:8">
      <c r="A32" t="s">
        <v>123</v>
      </c>
      <c r="B32" s="62" t="s">
        <v>170</v>
      </c>
      <c r="C32" t="s">
        <v>123</v>
      </c>
      <c r="D32" t="s">
        <v>171</v>
      </c>
      <c r="E32" t="s">
        <v>123</v>
      </c>
      <c r="F32" t="s">
        <v>172</v>
      </c>
      <c r="G32" s="62" t="s">
        <v>123</v>
      </c>
      <c r="H32" t="s">
        <v>173</v>
      </c>
    </row>
    <row r="33" spans="1:9">
      <c r="A33" t="s">
        <v>123</v>
      </c>
      <c r="B33" t="s">
        <v>174</v>
      </c>
      <c r="C33" t="s">
        <v>123</v>
      </c>
      <c r="D33" t="s">
        <v>175</v>
      </c>
      <c r="E33" t="s">
        <v>123</v>
      </c>
      <c r="F33" t="s">
        <v>176</v>
      </c>
      <c r="G33" s="62" t="s">
        <v>123</v>
      </c>
      <c r="H33" t="s">
        <v>177</v>
      </c>
    </row>
    <row r="34" spans="1:9">
      <c r="A34" t="s">
        <v>123</v>
      </c>
      <c r="B34" t="s">
        <v>178</v>
      </c>
      <c r="C34" t="s">
        <v>123</v>
      </c>
      <c r="D34" t="s">
        <v>179</v>
      </c>
      <c r="E34" t="s">
        <v>123</v>
      </c>
      <c r="F34" t="s">
        <v>180</v>
      </c>
      <c r="G34" s="62" t="s">
        <v>123</v>
      </c>
      <c r="H34" t="s">
        <v>181</v>
      </c>
    </row>
    <row r="35" spans="1:9">
      <c r="A35" t="s">
        <v>123</v>
      </c>
      <c r="B35" t="s">
        <v>182</v>
      </c>
      <c r="C35" t="s">
        <v>123</v>
      </c>
      <c r="D35" t="s">
        <v>183</v>
      </c>
      <c r="E35" t="s">
        <v>123</v>
      </c>
      <c r="F35" t="s">
        <v>184</v>
      </c>
      <c r="G35" s="62" t="s">
        <v>123</v>
      </c>
      <c r="H35" t="s">
        <v>185</v>
      </c>
    </row>
    <row r="36" spans="1:9">
      <c r="A36" t="s">
        <v>123</v>
      </c>
      <c r="B36" t="s">
        <v>186</v>
      </c>
      <c r="C36" t="s">
        <v>123</v>
      </c>
      <c r="D36" t="s">
        <v>187</v>
      </c>
      <c r="E36" s="62" t="s">
        <v>123</v>
      </c>
      <c r="F36" s="62" t="s">
        <v>188</v>
      </c>
      <c r="G36" t="s">
        <v>123</v>
      </c>
      <c r="H36" s="62" t="s">
        <v>189</v>
      </c>
    </row>
    <row r="37" spans="1:9">
      <c r="A37" t="s">
        <v>123</v>
      </c>
      <c r="B37" t="s">
        <v>190</v>
      </c>
      <c r="C37" t="s">
        <v>123</v>
      </c>
      <c r="D37" t="s">
        <v>191</v>
      </c>
      <c r="E37" t="s">
        <v>123</v>
      </c>
      <c r="F37" s="62" t="s">
        <v>192</v>
      </c>
      <c r="G37" t="s">
        <v>123</v>
      </c>
      <c r="H37" t="s">
        <v>193</v>
      </c>
    </row>
    <row r="38" spans="1:9">
      <c r="A38" t="s">
        <v>123</v>
      </c>
      <c r="B38" t="s">
        <v>194</v>
      </c>
      <c r="C38" s="62" t="s">
        <v>123</v>
      </c>
      <c r="D38" s="62" t="s">
        <v>195</v>
      </c>
      <c r="E38" s="62" t="s">
        <v>123</v>
      </c>
      <c r="F38" t="s">
        <v>196</v>
      </c>
      <c r="G38" s="62" t="s">
        <v>123</v>
      </c>
      <c r="H38" t="s">
        <v>197</v>
      </c>
    </row>
    <row r="39" spans="1:9">
      <c r="A39" t="s">
        <v>123</v>
      </c>
      <c r="B39" t="s">
        <v>198</v>
      </c>
      <c r="C39" s="62" t="s">
        <v>123</v>
      </c>
      <c r="D39" t="s">
        <v>199</v>
      </c>
      <c r="E39" t="s">
        <v>123</v>
      </c>
      <c r="F39" t="s">
        <v>200</v>
      </c>
      <c r="G39" t="s">
        <v>123</v>
      </c>
      <c r="H39" t="s">
        <v>201</v>
      </c>
    </row>
    <row r="40" spans="1:9">
      <c r="A40" t="s">
        <v>123</v>
      </c>
      <c r="B40" s="62" t="s">
        <v>202</v>
      </c>
      <c r="C40" s="62" t="s">
        <v>123</v>
      </c>
      <c r="D40" t="s">
        <v>203</v>
      </c>
      <c r="E40" t="s">
        <v>123</v>
      </c>
      <c r="F40" t="s">
        <v>204</v>
      </c>
      <c r="G40" t="s">
        <v>123</v>
      </c>
      <c r="H40" t="s">
        <v>205</v>
      </c>
    </row>
    <row r="41" spans="1:9">
      <c r="A41" t="s">
        <v>123</v>
      </c>
      <c r="B41" t="s">
        <v>206</v>
      </c>
      <c r="C41" s="62" t="s">
        <v>123</v>
      </c>
      <c r="D41" t="s">
        <v>207</v>
      </c>
      <c r="E41" t="s">
        <v>123</v>
      </c>
      <c r="F41" t="s">
        <v>208</v>
      </c>
      <c r="G41" t="s">
        <v>123</v>
      </c>
      <c r="H41" t="s">
        <v>209</v>
      </c>
    </row>
    <row r="42" spans="1:9">
      <c r="A42" t="s">
        <v>123</v>
      </c>
      <c r="B42" t="s">
        <v>210</v>
      </c>
      <c r="C42" s="62" t="s">
        <v>123</v>
      </c>
      <c r="D42" s="62" t="s">
        <v>211</v>
      </c>
      <c r="E42" s="62" t="s">
        <v>123</v>
      </c>
      <c r="F42" t="s">
        <v>212</v>
      </c>
      <c r="G42" s="62" t="s">
        <v>123</v>
      </c>
      <c r="H42" s="62" t="s">
        <v>213</v>
      </c>
    </row>
    <row r="43" spans="1:9">
      <c r="A43" t="s">
        <v>123</v>
      </c>
      <c r="B43" t="s">
        <v>214</v>
      </c>
      <c r="C43" s="62" t="s">
        <v>123</v>
      </c>
      <c r="D43" t="s">
        <v>215</v>
      </c>
      <c r="E43" s="62" t="s">
        <v>123</v>
      </c>
      <c r="F43" s="62" t="s">
        <v>216</v>
      </c>
      <c r="G43" s="62" t="s">
        <v>123</v>
      </c>
      <c r="H43" t="s">
        <v>217</v>
      </c>
    </row>
    <row r="44" spans="1:9">
      <c r="A44" t="s">
        <v>123</v>
      </c>
      <c r="B44" t="s">
        <v>218</v>
      </c>
      <c r="C44" s="62" t="s">
        <v>123</v>
      </c>
      <c r="D44" t="s">
        <v>219</v>
      </c>
      <c r="E44" s="62" t="s">
        <v>123</v>
      </c>
      <c r="F44" s="62" t="s">
        <v>220</v>
      </c>
      <c r="G44" s="62" t="s">
        <v>123</v>
      </c>
      <c r="H44" s="62" t="s">
        <v>221</v>
      </c>
    </row>
    <row r="45" spans="1:9">
      <c r="A45" t="s">
        <v>123</v>
      </c>
      <c r="B45" s="62" t="s">
        <v>222</v>
      </c>
      <c r="C45" s="62" t="s">
        <v>123</v>
      </c>
      <c r="D45" t="s">
        <v>223</v>
      </c>
      <c r="E45" s="62" t="s">
        <v>123</v>
      </c>
      <c r="F45" t="s">
        <v>224</v>
      </c>
      <c r="G45" s="62" t="s">
        <v>123</v>
      </c>
      <c r="H45" t="s">
        <v>225</v>
      </c>
      <c r="I45" s="62"/>
    </row>
    <row r="46" spans="1:9">
      <c r="A46" t="s">
        <v>123</v>
      </c>
      <c r="B46" t="s">
        <v>226</v>
      </c>
      <c r="C46" s="62" t="s">
        <v>123</v>
      </c>
      <c r="D46" t="s">
        <v>227</v>
      </c>
      <c r="E46" s="62" t="s">
        <v>123</v>
      </c>
      <c r="F46" t="s">
        <v>228</v>
      </c>
      <c r="G46" s="62" t="s">
        <v>123</v>
      </c>
      <c r="H46" t="s">
        <v>229</v>
      </c>
      <c r="I46" s="62"/>
    </row>
    <row r="47" spans="1:9">
      <c r="A47" t="s">
        <v>123</v>
      </c>
      <c r="B47" t="s">
        <v>230</v>
      </c>
      <c r="C47" s="62" t="s">
        <v>123</v>
      </c>
      <c r="D47" t="s">
        <v>231</v>
      </c>
      <c r="E47" s="62" t="s">
        <v>123</v>
      </c>
      <c r="F47" t="s">
        <v>232</v>
      </c>
      <c r="G47" s="62" t="s">
        <v>123</v>
      </c>
      <c r="H47" t="s">
        <v>233</v>
      </c>
    </row>
    <row r="48" spans="1:9">
      <c r="A48" t="s">
        <v>123</v>
      </c>
      <c r="B48" t="s">
        <v>234</v>
      </c>
      <c r="C48" s="62" t="s">
        <v>123</v>
      </c>
      <c r="D48" t="s">
        <v>235</v>
      </c>
      <c r="E48" s="62" t="s">
        <v>123</v>
      </c>
      <c r="F48" s="62" t="s">
        <v>236</v>
      </c>
      <c r="G48" s="62" t="s">
        <v>123</v>
      </c>
      <c r="H48" t="s">
        <v>237</v>
      </c>
    </row>
    <row r="49" spans="1:8">
      <c r="A49" t="s">
        <v>123</v>
      </c>
      <c r="B49" t="s">
        <v>238</v>
      </c>
      <c r="C49" s="62" t="s">
        <v>123</v>
      </c>
      <c r="D49" t="s">
        <v>239</v>
      </c>
      <c r="E49" s="62" t="s">
        <v>123</v>
      </c>
      <c r="F49" s="62" t="s">
        <v>240</v>
      </c>
      <c r="G49" s="62" t="s">
        <v>123</v>
      </c>
      <c r="H49" t="s">
        <v>241</v>
      </c>
    </row>
    <row r="50" spans="1:8">
      <c r="A50" t="s">
        <v>123</v>
      </c>
      <c r="B50" t="s">
        <v>242</v>
      </c>
      <c r="C50" s="62" t="s">
        <v>123</v>
      </c>
      <c r="D50" t="s">
        <v>243</v>
      </c>
      <c r="E50" s="62" t="s">
        <v>123</v>
      </c>
      <c r="F50" s="62" t="s">
        <v>244</v>
      </c>
    </row>
    <row r="51" spans="1:8">
      <c r="A51" t="s">
        <v>123</v>
      </c>
      <c r="B51" t="s">
        <v>245</v>
      </c>
      <c r="C51" s="62" t="s">
        <v>123</v>
      </c>
      <c r="D51" t="s">
        <v>246</v>
      </c>
      <c r="E51" s="62" t="s">
        <v>123</v>
      </c>
      <c r="F51" t="s">
        <v>247</v>
      </c>
    </row>
    <row r="52" spans="1:8">
      <c r="A52" t="s">
        <v>123</v>
      </c>
      <c r="B52" t="s">
        <v>248</v>
      </c>
      <c r="C52" s="62" t="s">
        <v>123</v>
      </c>
      <c r="D52" s="62" t="s">
        <v>249</v>
      </c>
      <c r="E52" s="62" t="s">
        <v>123</v>
      </c>
      <c r="F52" t="s">
        <v>250</v>
      </c>
    </row>
    <row r="53" spans="1:8">
      <c r="A53" t="s">
        <v>123</v>
      </c>
      <c r="B53" s="62" t="s">
        <v>251</v>
      </c>
      <c r="C53" s="62" t="s">
        <v>123</v>
      </c>
      <c r="D53" t="s">
        <v>252</v>
      </c>
      <c r="E53" s="62" t="s">
        <v>123</v>
      </c>
      <c r="F53" t="s">
        <v>253</v>
      </c>
    </row>
    <row r="54" spans="1:8">
      <c r="A54" t="s">
        <v>123</v>
      </c>
      <c r="B54" t="s">
        <v>254</v>
      </c>
      <c r="C54" s="62" t="s">
        <v>123</v>
      </c>
      <c r="D54" s="62" t="s">
        <v>255</v>
      </c>
      <c r="E54" s="62" t="s">
        <v>123</v>
      </c>
      <c r="F54" t="s">
        <v>256</v>
      </c>
    </row>
    <row r="55" spans="1:8">
      <c r="A55" t="s">
        <v>123</v>
      </c>
      <c r="B55" t="s">
        <v>257</v>
      </c>
      <c r="C55" s="62" t="s">
        <v>123</v>
      </c>
      <c r="D55" s="62" t="s">
        <v>258</v>
      </c>
    </row>
    <row r="56" spans="1:8">
      <c r="A56" t="s">
        <v>123</v>
      </c>
      <c r="B56" s="62" t="s">
        <v>259</v>
      </c>
      <c r="C56" s="62" t="s">
        <v>123</v>
      </c>
      <c r="D56" t="s">
        <v>260</v>
      </c>
    </row>
    <row r="57" spans="1:8">
      <c r="A57" t="s">
        <v>123</v>
      </c>
      <c r="B57" t="s">
        <v>261</v>
      </c>
      <c r="C57" s="62" t="s">
        <v>123</v>
      </c>
      <c r="D57" t="s">
        <v>262</v>
      </c>
      <c r="E57" s="62"/>
    </row>
    <row r="58" spans="1:8">
      <c r="A58" t="s">
        <v>123</v>
      </c>
      <c r="B58" s="62" t="s">
        <v>263</v>
      </c>
      <c r="C58" s="62" t="s">
        <v>123</v>
      </c>
      <c r="D58" s="62" t="s">
        <v>264</v>
      </c>
    </row>
    <row r="59" spans="1:8">
      <c r="C59" s="62" t="s">
        <v>123</v>
      </c>
      <c r="D59" s="62" t="s">
        <v>265</v>
      </c>
    </row>
    <row r="60" spans="1:8">
      <c r="C60" s="62" t="s">
        <v>123</v>
      </c>
      <c r="D60" s="62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80"/>
  <sheetViews>
    <sheetView zoomScale="95" zoomScaleNormal="9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P39" sqref="CP39"/>
    </sheetView>
  </sheetViews>
  <sheetFormatPr defaultRowHeight="15"/>
  <cols>
    <col min="1" max="1" width="5.140625" style="134" customWidth="1"/>
    <col min="2" max="2" width="38.42578125" style="174" customWidth="1"/>
    <col min="3" max="3" width="6" style="174" customWidth="1"/>
    <col min="4" max="4" width="6.5703125" style="174" customWidth="1"/>
    <col min="5" max="5" width="6.42578125" style="174" customWidth="1"/>
    <col min="6" max="6" width="5.7109375" style="174" customWidth="1"/>
    <col min="7" max="7" width="5" style="174" customWidth="1"/>
    <col min="8" max="8" width="7.140625" style="174" customWidth="1"/>
    <col min="9" max="9" width="5.85546875" style="174" customWidth="1"/>
    <col min="10" max="10" width="5" style="174" customWidth="1"/>
    <col min="11" max="11" width="6.7109375" style="174" customWidth="1"/>
    <col min="12" max="12" width="4.85546875" style="174" customWidth="1"/>
    <col min="13" max="13" width="5.42578125" style="174" customWidth="1"/>
    <col min="14" max="14" width="4.85546875" style="134"/>
    <col min="15" max="15" width="5.5703125" style="134" customWidth="1"/>
    <col min="16" max="16" width="6.28515625" style="134" customWidth="1"/>
    <col min="17" max="17" width="6.7109375" style="134" customWidth="1"/>
    <col min="18" max="18" width="5.42578125" style="174" customWidth="1"/>
    <col min="19" max="19" width="4.5703125" style="174" customWidth="1"/>
    <col min="20" max="20" width="7.28515625" style="134" customWidth="1"/>
    <col min="21" max="21" width="5.7109375" style="174" customWidth="1"/>
    <col min="22" max="22" width="5.7109375" style="174"/>
    <col min="23" max="23" width="7" style="134"/>
    <col min="24" max="24" width="5.28515625" style="174" customWidth="1"/>
    <col min="25" max="25" width="6.140625" style="174" customWidth="1"/>
    <col min="26" max="26" width="4.7109375" style="134"/>
    <col min="27" max="27" width="5.7109375" style="174" customWidth="1"/>
    <col min="28" max="28" width="6.5703125" style="174" customWidth="1"/>
    <col min="29" max="29" width="6.5703125" style="134" customWidth="1"/>
    <col min="30" max="30" width="5.42578125" style="174" customWidth="1"/>
    <col min="31" max="31" width="4.5703125" style="174" customWidth="1"/>
    <col min="32" max="32" width="7.5703125" style="134" customWidth="1"/>
    <col min="33" max="33" width="6.140625" style="174"/>
    <col min="34" max="34" width="5.140625" style="174" customWidth="1"/>
    <col min="35" max="35" width="6.5703125" style="134" customWidth="1"/>
    <col min="36" max="36" width="5" style="174" customWidth="1"/>
    <col min="37" max="37" width="6.42578125" style="174" customWidth="1"/>
    <col min="38" max="38" width="4.85546875" style="134"/>
    <col min="39" max="39" width="6.42578125" style="174" customWidth="1"/>
    <col min="40" max="40" width="6.5703125" style="174" customWidth="1"/>
    <col min="41" max="41" width="7" style="174" customWidth="1"/>
    <col min="42" max="42" width="6.140625" style="134" customWidth="1"/>
    <col min="43" max="43" width="4.7109375" style="134" customWidth="1"/>
    <col min="44" max="44" width="7.85546875" style="131" customWidth="1"/>
    <col min="45" max="45" width="5.5703125" style="131" customWidth="1"/>
    <col min="46" max="46" width="4.42578125" style="131" customWidth="1"/>
    <col min="47" max="47" width="7" style="131" customWidth="1"/>
    <col min="48" max="48" width="5" style="127" customWidth="1"/>
    <col min="49" max="49" width="6.140625" style="131" customWidth="1"/>
    <col min="50" max="50" width="5.28515625" style="131"/>
    <col min="51" max="51" width="6.28515625" style="131" customWidth="1"/>
    <col min="52" max="52" width="6.5703125" style="131" customWidth="1"/>
    <col min="53" max="53" width="6.7109375" style="131" customWidth="1"/>
    <col min="54" max="54" width="5.5703125" style="131" customWidth="1"/>
    <col min="55" max="55" width="5.140625" style="131" customWidth="1"/>
    <col min="56" max="56" width="7.5703125" style="131" customWidth="1"/>
    <col min="57" max="57" width="6.140625" style="131" customWidth="1"/>
    <col min="58" max="58" width="5.7109375" style="131" customWidth="1"/>
    <col min="59" max="59" width="7" style="131" customWidth="1"/>
    <col min="60" max="60" width="5.42578125" style="131" customWidth="1"/>
    <col min="61" max="61" width="6.140625" style="131" customWidth="1"/>
    <col min="62" max="62" width="6" style="131"/>
    <col min="63" max="64" width="6.7109375" style="131" customWidth="1"/>
    <col min="65" max="65" width="6.42578125" style="131" customWidth="1"/>
    <col min="66" max="66" width="5.5703125" style="131" customWidth="1"/>
    <col min="67" max="67" width="4.7109375" style="131" customWidth="1"/>
    <col min="68" max="68" width="6.7109375" style="131" customWidth="1"/>
    <col min="69" max="69" width="5.85546875" style="131" customWidth="1"/>
    <col min="70" max="70" width="5.28515625" style="131" customWidth="1"/>
    <col min="71" max="71" width="6.42578125" style="131" customWidth="1"/>
    <col min="72" max="73" width="6.28515625" style="131" customWidth="1"/>
    <col min="74" max="74" width="4.7109375" style="131" customWidth="1"/>
    <col min="75" max="75" width="6.42578125" style="131" customWidth="1"/>
    <col min="76" max="76" width="6.28515625" style="131" customWidth="1"/>
    <col min="77" max="77" width="6.5703125" style="131" customWidth="1"/>
    <col min="78" max="78" width="5.7109375" style="131" customWidth="1"/>
    <col min="79" max="79" width="4.7109375" style="131" customWidth="1"/>
    <col min="80" max="80" width="7.28515625" style="131" customWidth="1"/>
    <col min="81" max="81" width="6" style="131" customWidth="1"/>
    <col min="82" max="82" width="5.140625" style="131" customWidth="1"/>
    <col min="83" max="83" width="6.7109375" style="131" customWidth="1"/>
    <col min="84" max="84" width="5.140625" style="131" customWidth="1"/>
    <col min="85" max="85" width="6.140625" style="131" customWidth="1"/>
    <col min="86" max="86" width="5.7109375" style="131"/>
    <col min="87" max="87" width="5.85546875" style="131" customWidth="1"/>
    <col min="88" max="89" width="6.5703125" style="131" customWidth="1"/>
    <col min="90" max="90" width="5.5703125" style="131" customWidth="1"/>
    <col min="91" max="91" width="5" style="131" customWidth="1"/>
    <col min="92" max="92" width="7.140625" style="131" customWidth="1"/>
    <col min="93" max="93" width="5.5703125" style="131" customWidth="1"/>
    <col min="94" max="94" width="5" style="131" customWidth="1"/>
    <col min="95" max="95" width="6.7109375" style="131" customWidth="1"/>
    <col min="96" max="96" width="5.5703125" style="131" customWidth="1"/>
    <col min="97" max="97" width="6.28515625" style="131" customWidth="1"/>
    <col min="98" max="98" width="3.7109375" style="131" customWidth="1"/>
    <col min="99" max="100" width="6.5703125" style="131" customWidth="1"/>
    <col min="101" max="101" width="6.7109375" style="131" customWidth="1"/>
    <col min="102" max="102" width="5.42578125" style="131" customWidth="1"/>
    <col min="103" max="103" width="5.140625" style="131" customWidth="1"/>
    <col min="104" max="104" width="7.42578125" style="131" customWidth="1"/>
    <col min="105" max="105" width="6.140625" style="131" customWidth="1"/>
    <col min="106" max="106" width="5" style="131" customWidth="1"/>
    <col min="107" max="107" width="7.140625" style="131" customWidth="1"/>
    <col min="108" max="108" width="4.7109375" style="131" customWidth="1"/>
    <col min="109" max="109" width="5.85546875" style="131" customWidth="1"/>
    <col min="110" max="110" width="8.28515625" style="127" customWidth="1"/>
    <col min="111" max="111" width="7" style="127" customWidth="1"/>
    <col min="112" max="112" width="7.5703125" style="127" customWidth="1"/>
    <col min="113" max="113" width="7.42578125" style="127" customWidth="1"/>
    <col min="114" max="114" width="8.85546875" style="131" hidden="1" customWidth="1"/>
    <col min="115" max="115" width="8.42578125" style="131" hidden="1" customWidth="1"/>
    <col min="116" max="116" width="8.5703125" style="131" hidden="1" customWidth="1"/>
    <col min="117" max="16384" width="9.140625" style="131"/>
  </cols>
  <sheetData>
    <row r="1" spans="1:1024" ht="20.100000000000001" customHeight="1" thickBot="1">
      <c r="A1" s="128"/>
      <c r="B1" s="129"/>
      <c r="C1" s="242" t="s">
        <v>520</v>
      </c>
      <c r="D1" s="243"/>
      <c r="E1" s="244"/>
      <c r="F1" s="249"/>
      <c r="G1" s="249"/>
      <c r="H1" s="249"/>
      <c r="I1" s="249"/>
      <c r="J1" s="250"/>
      <c r="K1" s="130" t="s">
        <v>267</v>
      </c>
      <c r="L1" s="251"/>
      <c r="M1" s="251"/>
      <c r="N1" s="131"/>
      <c r="O1" s="242" t="s">
        <v>520</v>
      </c>
      <c r="P1" s="243"/>
      <c r="Q1" s="244"/>
      <c r="R1" s="249"/>
      <c r="S1" s="249"/>
      <c r="T1" s="249"/>
      <c r="U1" s="249"/>
      <c r="V1" s="250"/>
      <c r="W1" s="130" t="s">
        <v>267</v>
      </c>
      <c r="X1" s="251"/>
      <c r="Y1" s="251"/>
      <c r="Z1" s="131"/>
      <c r="AA1" s="242" t="s">
        <v>520</v>
      </c>
      <c r="AB1" s="243"/>
      <c r="AC1" s="244"/>
      <c r="AD1" s="249"/>
      <c r="AE1" s="249"/>
      <c r="AF1" s="249"/>
      <c r="AG1" s="249"/>
      <c r="AH1" s="250"/>
      <c r="AI1" s="132" t="s">
        <v>267</v>
      </c>
      <c r="AJ1" s="251"/>
      <c r="AK1" s="251"/>
      <c r="AL1" s="131"/>
      <c r="AM1" s="242" t="s">
        <v>520</v>
      </c>
      <c r="AN1" s="243"/>
      <c r="AO1" s="244"/>
      <c r="AP1" s="248"/>
      <c r="AQ1" s="249"/>
      <c r="AR1" s="249"/>
      <c r="AS1" s="249"/>
      <c r="AT1" s="250"/>
      <c r="AU1" s="132" t="s">
        <v>267</v>
      </c>
      <c r="AV1" s="245"/>
      <c r="AW1" s="246"/>
      <c r="AY1" s="242" t="s">
        <v>520</v>
      </c>
      <c r="AZ1" s="243"/>
      <c r="BA1" s="244"/>
      <c r="BB1" s="248"/>
      <c r="BC1" s="249"/>
      <c r="BD1" s="249"/>
      <c r="BE1" s="249"/>
      <c r="BF1" s="250"/>
      <c r="BG1" s="132" t="s">
        <v>267</v>
      </c>
      <c r="BH1" s="245"/>
      <c r="BI1" s="246"/>
      <c r="BK1" s="242" t="s">
        <v>520</v>
      </c>
      <c r="BL1" s="243"/>
      <c r="BM1" s="244"/>
      <c r="BN1" s="248"/>
      <c r="BO1" s="249"/>
      <c r="BP1" s="249"/>
      <c r="BQ1" s="249"/>
      <c r="BR1" s="250"/>
      <c r="BS1" s="132" t="s">
        <v>267</v>
      </c>
      <c r="BT1" s="245"/>
      <c r="BU1" s="246"/>
      <c r="BW1" s="242" t="s">
        <v>520</v>
      </c>
      <c r="BX1" s="243"/>
      <c r="BY1" s="244"/>
      <c r="BZ1" s="248"/>
      <c r="CA1" s="249"/>
      <c r="CB1" s="249"/>
      <c r="CC1" s="249"/>
      <c r="CD1" s="250"/>
      <c r="CE1" s="132" t="s">
        <v>267</v>
      </c>
      <c r="CF1" s="245"/>
      <c r="CG1" s="246"/>
      <c r="CI1" s="242" t="s">
        <v>520</v>
      </c>
      <c r="CJ1" s="243"/>
      <c r="CK1" s="244"/>
      <c r="CL1" s="248"/>
      <c r="CM1" s="249"/>
      <c r="CN1" s="249"/>
      <c r="CO1" s="249"/>
      <c r="CP1" s="250"/>
      <c r="CQ1" s="132" t="s">
        <v>267</v>
      </c>
      <c r="CR1" s="245"/>
      <c r="CS1" s="246"/>
      <c r="CU1" s="242" t="s">
        <v>520</v>
      </c>
      <c r="CV1" s="243"/>
      <c r="CW1" s="244"/>
      <c r="CX1" s="248"/>
      <c r="CY1" s="249"/>
      <c r="CZ1" s="249"/>
      <c r="DA1" s="249"/>
      <c r="DB1" s="250"/>
      <c r="DC1" s="132" t="s">
        <v>267</v>
      </c>
      <c r="DD1" s="245"/>
      <c r="DE1" s="246"/>
    </row>
    <row r="2" spans="1:1024" ht="15" customHeight="1" thickBot="1">
      <c r="A2" s="133"/>
      <c r="B2" s="131"/>
      <c r="C2" s="242" t="s">
        <v>268</v>
      </c>
      <c r="D2" s="243"/>
      <c r="E2" s="244"/>
      <c r="F2" s="252" t="s">
        <v>43</v>
      </c>
      <c r="G2" s="252"/>
      <c r="H2" s="252"/>
      <c r="I2" s="252"/>
      <c r="J2" s="246"/>
      <c r="K2" s="130" t="s">
        <v>269</v>
      </c>
      <c r="L2" s="251"/>
      <c r="M2" s="251"/>
      <c r="N2" s="131"/>
      <c r="O2" s="242" t="s">
        <v>268</v>
      </c>
      <c r="P2" s="243"/>
      <c r="Q2" s="244"/>
      <c r="R2" s="249"/>
      <c r="S2" s="249"/>
      <c r="T2" s="249"/>
      <c r="U2" s="249"/>
      <c r="V2" s="250"/>
      <c r="W2" s="130" t="s">
        <v>269</v>
      </c>
      <c r="X2" s="251"/>
      <c r="Y2" s="251"/>
      <c r="Z2" s="131"/>
      <c r="AA2" s="242" t="s">
        <v>268</v>
      </c>
      <c r="AB2" s="243"/>
      <c r="AC2" s="244"/>
      <c r="AD2" s="249"/>
      <c r="AE2" s="249"/>
      <c r="AF2" s="249"/>
      <c r="AG2" s="249"/>
      <c r="AH2" s="250"/>
      <c r="AI2" s="132" t="s">
        <v>269</v>
      </c>
      <c r="AJ2" s="251"/>
      <c r="AK2" s="251"/>
      <c r="AL2" s="131"/>
      <c r="AM2" s="242" t="s">
        <v>268</v>
      </c>
      <c r="AN2" s="243"/>
      <c r="AO2" s="244"/>
      <c r="AP2" s="248"/>
      <c r="AQ2" s="249"/>
      <c r="AR2" s="249"/>
      <c r="AS2" s="249"/>
      <c r="AT2" s="250"/>
      <c r="AU2" s="132" t="s">
        <v>269</v>
      </c>
      <c r="AV2" s="245"/>
      <c r="AW2" s="246"/>
      <c r="AY2" s="242" t="s">
        <v>268</v>
      </c>
      <c r="AZ2" s="243"/>
      <c r="BA2" s="244"/>
      <c r="BB2" s="248"/>
      <c r="BC2" s="249"/>
      <c r="BD2" s="249"/>
      <c r="BE2" s="249"/>
      <c r="BF2" s="250"/>
      <c r="BG2" s="132" t="s">
        <v>269</v>
      </c>
      <c r="BH2" s="245"/>
      <c r="BI2" s="246"/>
      <c r="BK2" s="242" t="s">
        <v>268</v>
      </c>
      <c r="BL2" s="243"/>
      <c r="BM2" s="244"/>
      <c r="BN2" s="248"/>
      <c r="BO2" s="249"/>
      <c r="BP2" s="249"/>
      <c r="BQ2" s="249"/>
      <c r="BR2" s="250"/>
      <c r="BS2" s="132" t="s">
        <v>269</v>
      </c>
      <c r="BT2" s="245"/>
      <c r="BU2" s="246"/>
      <c r="BW2" s="242" t="s">
        <v>268</v>
      </c>
      <c r="BX2" s="243"/>
      <c r="BY2" s="244"/>
      <c r="BZ2" s="248"/>
      <c r="CA2" s="249"/>
      <c r="CB2" s="249"/>
      <c r="CC2" s="249"/>
      <c r="CD2" s="250"/>
      <c r="CE2" s="132" t="s">
        <v>269</v>
      </c>
      <c r="CF2" s="245"/>
      <c r="CG2" s="246"/>
      <c r="CI2" s="242" t="s">
        <v>268</v>
      </c>
      <c r="CJ2" s="243"/>
      <c r="CK2" s="244"/>
      <c r="CL2" s="248"/>
      <c r="CM2" s="249"/>
      <c r="CN2" s="249"/>
      <c r="CO2" s="249"/>
      <c r="CP2" s="250"/>
      <c r="CQ2" s="132" t="s">
        <v>269</v>
      </c>
      <c r="CR2" s="245"/>
      <c r="CS2" s="246"/>
      <c r="CU2" s="242" t="s">
        <v>268</v>
      </c>
      <c r="CV2" s="243"/>
      <c r="CW2" s="244"/>
      <c r="CX2" s="248"/>
      <c r="CY2" s="249"/>
      <c r="CZ2" s="249"/>
      <c r="DA2" s="249"/>
      <c r="DB2" s="250"/>
      <c r="DC2" s="132" t="s">
        <v>269</v>
      </c>
      <c r="DD2" s="245"/>
      <c r="DE2" s="246"/>
    </row>
    <row r="3" spans="1:1024" ht="15" customHeight="1" thickBot="1">
      <c r="A3" s="133"/>
      <c r="B3" s="131"/>
      <c r="C3" s="242" t="s">
        <v>270</v>
      </c>
      <c r="D3" s="243"/>
      <c r="E3" s="244"/>
      <c r="F3" s="249" t="s">
        <v>521</v>
      </c>
      <c r="G3" s="249"/>
      <c r="H3" s="249"/>
      <c r="I3" s="249"/>
      <c r="J3" s="250"/>
      <c r="K3" s="130"/>
      <c r="L3" s="251"/>
      <c r="M3" s="251"/>
      <c r="N3" s="131"/>
      <c r="O3" s="242" t="s">
        <v>270</v>
      </c>
      <c r="P3" s="243"/>
      <c r="Q3" s="244"/>
      <c r="R3" s="249" t="s">
        <v>522</v>
      </c>
      <c r="S3" s="249"/>
      <c r="T3" s="249"/>
      <c r="U3" s="249"/>
      <c r="V3" s="250"/>
      <c r="W3" s="130"/>
      <c r="X3" s="251"/>
      <c r="Y3" s="251"/>
      <c r="Z3" s="131"/>
      <c r="AA3" s="242" t="s">
        <v>270</v>
      </c>
      <c r="AB3" s="243"/>
      <c r="AC3" s="244"/>
      <c r="AD3" s="249" t="s">
        <v>523</v>
      </c>
      <c r="AE3" s="249"/>
      <c r="AF3" s="249"/>
      <c r="AG3" s="249"/>
      <c r="AH3" s="250"/>
      <c r="AI3" s="132"/>
      <c r="AJ3" s="251"/>
      <c r="AK3" s="251"/>
      <c r="AL3" s="131"/>
      <c r="AM3" s="242" t="s">
        <v>270</v>
      </c>
      <c r="AN3" s="243"/>
      <c r="AO3" s="244"/>
      <c r="AP3" s="248" t="s">
        <v>524</v>
      </c>
      <c r="AQ3" s="249"/>
      <c r="AR3" s="249"/>
      <c r="AS3" s="249"/>
      <c r="AT3" s="250"/>
      <c r="AU3" s="132"/>
      <c r="AV3" s="245"/>
      <c r="AW3" s="246"/>
      <c r="AY3" s="242" t="s">
        <v>270</v>
      </c>
      <c r="AZ3" s="243"/>
      <c r="BA3" s="244"/>
      <c r="BB3" s="248" t="s">
        <v>531</v>
      </c>
      <c r="BC3" s="249"/>
      <c r="BD3" s="249"/>
      <c r="BE3" s="249"/>
      <c r="BF3" s="250"/>
      <c r="BG3" s="132"/>
      <c r="BH3" s="245"/>
      <c r="BI3" s="246"/>
      <c r="BK3" s="242" t="s">
        <v>270</v>
      </c>
      <c r="BL3" s="243"/>
      <c r="BM3" s="244"/>
      <c r="BN3" s="248" t="s">
        <v>525</v>
      </c>
      <c r="BO3" s="249"/>
      <c r="BP3" s="249"/>
      <c r="BQ3" s="249"/>
      <c r="BR3" s="250"/>
      <c r="BS3" s="132"/>
      <c r="BT3" s="245"/>
      <c r="BU3" s="246"/>
      <c r="BW3" s="242" t="s">
        <v>270</v>
      </c>
      <c r="BX3" s="243"/>
      <c r="BY3" s="244"/>
      <c r="BZ3" s="248" t="s">
        <v>286</v>
      </c>
      <c r="CA3" s="249"/>
      <c r="CB3" s="249"/>
      <c r="CC3" s="249"/>
      <c r="CD3" s="250"/>
      <c r="CE3" s="132"/>
      <c r="CF3" s="245"/>
      <c r="CG3" s="246"/>
      <c r="CI3" s="242" t="s">
        <v>270</v>
      </c>
      <c r="CJ3" s="243"/>
      <c r="CK3" s="244"/>
      <c r="CL3" s="248" t="s">
        <v>526</v>
      </c>
      <c r="CM3" s="249"/>
      <c r="CN3" s="249"/>
      <c r="CO3" s="249"/>
      <c r="CP3" s="250"/>
      <c r="CQ3" s="132"/>
      <c r="CR3" s="245"/>
      <c r="CS3" s="246"/>
      <c r="CU3" s="242" t="s">
        <v>270</v>
      </c>
      <c r="CV3" s="243"/>
      <c r="CW3" s="244"/>
      <c r="CX3" s="248" t="s">
        <v>527</v>
      </c>
      <c r="CY3" s="249"/>
      <c r="CZ3" s="249"/>
      <c r="DA3" s="249"/>
      <c r="DB3" s="250"/>
      <c r="DC3" s="132"/>
      <c r="DD3" s="245"/>
      <c r="DE3" s="246"/>
    </row>
    <row r="4" spans="1:1024" s="134" customFormat="1" ht="20.100000000000001" customHeight="1" thickBot="1">
      <c r="A4" s="133"/>
      <c r="B4" s="131"/>
      <c r="C4" s="242" t="s">
        <v>271</v>
      </c>
      <c r="D4" s="243"/>
      <c r="E4" s="244"/>
      <c r="F4" s="240">
        <f>COUNTA($B$10:$B$74)</f>
        <v>58</v>
      </c>
      <c r="G4" s="240"/>
      <c r="H4" s="240"/>
      <c r="I4" s="240"/>
      <c r="J4" s="241"/>
      <c r="K4" s="130"/>
      <c r="L4" s="251"/>
      <c r="M4" s="251"/>
      <c r="N4" s="131"/>
      <c r="O4" s="242" t="s">
        <v>271</v>
      </c>
      <c r="P4" s="243"/>
      <c r="Q4" s="244"/>
      <c r="R4" s="240">
        <f>COUNTA($B$10:$B$74)</f>
        <v>58</v>
      </c>
      <c r="S4" s="240"/>
      <c r="T4" s="240"/>
      <c r="U4" s="240"/>
      <c r="V4" s="241"/>
      <c r="W4" s="130"/>
      <c r="X4" s="251"/>
      <c r="Y4" s="251"/>
      <c r="Z4" s="131"/>
      <c r="AA4" s="242" t="s">
        <v>271</v>
      </c>
      <c r="AB4" s="243"/>
      <c r="AC4" s="244"/>
      <c r="AD4" s="240">
        <f>COUNTA($B$10:$B$74)</f>
        <v>58</v>
      </c>
      <c r="AE4" s="240"/>
      <c r="AF4" s="240"/>
      <c r="AG4" s="240"/>
      <c r="AH4" s="241"/>
      <c r="AI4" s="132"/>
      <c r="AJ4" s="251"/>
      <c r="AK4" s="251"/>
      <c r="AL4" s="131"/>
      <c r="AM4" s="242" t="s">
        <v>271</v>
      </c>
      <c r="AN4" s="243"/>
      <c r="AO4" s="244"/>
      <c r="AP4" s="247">
        <f>COUNTA($B$10:$B$74)</f>
        <v>58</v>
      </c>
      <c r="AQ4" s="240"/>
      <c r="AR4" s="240"/>
      <c r="AS4" s="240"/>
      <c r="AT4" s="241"/>
      <c r="AU4" s="132"/>
      <c r="AV4" s="245"/>
      <c r="AW4" s="246"/>
      <c r="AY4" s="242" t="s">
        <v>271</v>
      </c>
      <c r="AZ4" s="243"/>
      <c r="BA4" s="244"/>
      <c r="BB4" s="247">
        <f>COUNTA($B$10:$B$74)</f>
        <v>58</v>
      </c>
      <c r="BC4" s="240"/>
      <c r="BD4" s="240"/>
      <c r="BE4" s="240"/>
      <c r="BF4" s="241"/>
      <c r="BG4" s="132"/>
      <c r="BH4" s="245"/>
      <c r="BI4" s="246"/>
      <c r="BK4" s="242" t="s">
        <v>271</v>
      </c>
      <c r="BL4" s="243"/>
      <c r="BM4" s="244"/>
      <c r="BN4" s="247">
        <f>COUNTA($B$10:$B$74)</f>
        <v>58</v>
      </c>
      <c r="BO4" s="240"/>
      <c r="BP4" s="240"/>
      <c r="BQ4" s="240"/>
      <c r="BR4" s="241"/>
      <c r="BS4" s="132"/>
      <c r="BT4" s="245"/>
      <c r="BU4" s="246"/>
      <c r="BW4" s="242" t="s">
        <v>271</v>
      </c>
      <c r="BX4" s="243"/>
      <c r="BY4" s="244"/>
      <c r="BZ4" s="247">
        <f>COUNTA($B$10:$B$74)</f>
        <v>58</v>
      </c>
      <c r="CA4" s="240"/>
      <c r="CB4" s="240"/>
      <c r="CC4" s="240"/>
      <c r="CD4" s="241"/>
      <c r="CE4" s="132"/>
      <c r="CF4" s="245"/>
      <c r="CG4" s="246"/>
      <c r="CI4" s="242" t="s">
        <v>271</v>
      </c>
      <c r="CJ4" s="243"/>
      <c r="CK4" s="244"/>
      <c r="CL4" s="247">
        <f>COUNTA($B$10:$B$74)</f>
        <v>58</v>
      </c>
      <c r="CM4" s="240"/>
      <c r="CN4" s="240"/>
      <c r="CO4" s="240"/>
      <c r="CP4" s="241"/>
      <c r="CQ4" s="132"/>
      <c r="CR4" s="245"/>
      <c r="CS4" s="246"/>
      <c r="CU4" s="242" t="s">
        <v>271</v>
      </c>
      <c r="CV4" s="243"/>
      <c r="CW4" s="244"/>
      <c r="CX4" s="247">
        <f>COUNTA($B$10:$B$74)</f>
        <v>58</v>
      </c>
      <c r="CY4" s="240"/>
      <c r="CZ4" s="240"/>
      <c r="DA4" s="240"/>
      <c r="DB4" s="241"/>
      <c r="DC4" s="132"/>
      <c r="DD4" s="245"/>
      <c r="DE4" s="246"/>
      <c r="AMI4" s="131"/>
      <c r="AMJ4" s="131"/>
    </row>
    <row r="5" spans="1:1024" ht="15.75" thickBot="1">
      <c r="A5" s="133"/>
      <c r="B5" s="131"/>
      <c r="C5" s="131"/>
      <c r="D5" s="131"/>
      <c r="E5" s="131"/>
      <c r="F5" s="131"/>
      <c r="G5" s="131"/>
      <c r="H5" s="131"/>
      <c r="I5" s="135"/>
      <c r="J5" s="135"/>
      <c r="K5" s="131"/>
      <c r="L5" s="131"/>
      <c r="M5" s="136"/>
      <c r="N5" s="131"/>
      <c r="O5" s="131"/>
      <c r="P5" s="131"/>
      <c r="Q5" s="131"/>
      <c r="R5" s="131"/>
      <c r="S5" s="131"/>
      <c r="T5" s="131"/>
      <c r="U5" s="135"/>
      <c r="V5" s="135"/>
      <c r="W5" s="131"/>
      <c r="X5" s="131"/>
      <c r="Y5" s="136"/>
      <c r="Z5" s="131"/>
      <c r="AA5" s="131"/>
      <c r="AB5" s="131"/>
      <c r="AC5" s="131"/>
      <c r="AD5" s="131"/>
      <c r="AE5" s="131"/>
      <c r="AF5" s="131"/>
      <c r="AG5" s="135"/>
      <c r="AH5" s="135"/>
      <c r="AI5" s="131"/>
      <c r="AJ5" s="131"/>
      <c r="AK5" s="136"/>
      <c r="AL5" s="131"/>
      <c r="AM5" s="131"/>
      <c r="AN5" s="131"/>
      <c r="AO5" s="131"/>
      <c r="AP5" s="131"/>
      <c r="AQ5" s="131"/>
      <c r="AS5" s="135"/>
      <c r="AT5" s="135"/>
      <c r="AV5" s="131"/>
      <c r="AW5" s="136"/>
      <c r="BE5" s="135"/>
      <c r="BF5" s="135"/>
      <c r="BI5" s="136"/>
      <c r="BQ5" s="135"/>
      <c r="BR5" s="135"/>
      <c r="BU5" s="136"/>
      <c r="CC5" s="135"/>
      <c r="CD5" s="135"/>
      <c r="CG5" s="136"/>
      <c r="CO5" s="135"/>
      <c r="CP5" s="135"/>
      <c r="CS5" s="136"/>
      <c r="DA5" s="135"/>
      <c r="DB5" s="135"/>
      <c r="DE5" s="136"/>
    </row>
    <row r="6" spans="1:1024" ht="19.5" customHeight="1">
      <c r="A6" s="238" t="s">
        <v>272</v>
      </c>
      <c r="B6" s="239" t="s">
        <v>273</v>
      </c>
      <c r="C6" s="234" t="s">
        <v>274</v>
      </c>
      <c r="D6" s="234" t="s">
        <v>275</v>
      </c>
      <c r="E6" s="234" t="s">
        <v>276</v>
      </c>
      <c r="F6" s="234" t="s">
        <v>277</v>
      </c>
      <c r="G6" s="234" t="s">
        <v>278</v>
      </c>
      <c r="H6" s="234" t="s">
        <v>279</v>
      </c>
      <c r="I6" s="234" t="s">
        <v>530</v>
      </c>
      <c r="J6" s="236">
        <v>0.5</v>
      </c>
      <c r="K6" s="234" t="s">
        <v>280</v>
      </c>
      <c r="L6" s="234" t="s">
        <v>281</v>
      </c>
      <c r="M6" s="237" t="s">
        <v>29</v>
      </c>
      <c r="N6" s="137"/>
      <c r="O6" s="234" t="s">
        <v>274</v>
      </c>
      <c r="P6" s="234" t="s">
        <v>275</v>
      </c>
      <c r="Q6" s="234" t="s">
        <v>276</v>
      </c>
      <c r="R6" s="234" t="s">
        <v>277</v>
      </c>
      <c r="S6" s="234" t="s">
        <v>278</v>
      </c>
      <c r="T6" s="234" t="s">
        <v>279</v>
      </c>
      <c r="U6" s="234" t="s">
        <v>530</v>
      </c>
      <c r="V6" s="236">
        <v>0.5</v>
      </c>
      <c r="W6" s="234" t="s">
        <v>280</v>
      </c>
      <c r="X6" s="234" t="s">
        <v>281</v>
      </c>
      <c r="Y6" s="237" t="s">
        <v>29</v>
      </c>
      <c r="Z6" s="131"/>
      <c r="AA6" s="234" t="s">
        <v>274</v>
      </c>
      <c r="AB6" s="234" t="s">
        <v>275</v>
      </c>
      <c r="AC6" s="234" t="s">
        <v>276</v>
      </c>
      <c r="AD6" s="234" t="s">
        <v>277</v>
      </c>
      <c r="AE6" s="234" t="s">
        <v>278</v>
      </c>
      <c r="AF6" s="234" t="s">
        <v>279</v>
      </c>
      <c r="AG6" s="234" t="s">
        <v>530</v>
      </c>
      <c r="AH6" s="236">
        <v>0.5</v>
      </c>
      <c r="AI6" s="234" t="s">
        <v>280</v>
      </c>
      <c r="AJ6" s="234" t="s">
        <v>281</v>
      </c>
      <c r="AK6" s="235" t="s">
        <v>29</v>
      </c>
      <c r="AL6" s="131"/>
      <c r="AM6" s="234" t="s">
        <v>274</v>
      </c>
      <c r="AN6" s="234" t="s">
        <v>275</v>
      </c>
      <c r="AO6" s="234" t="s">
        <v>276</v>
      </c>
      <c r="AP6" s="234" t="s">
        <v>277</v>
      </c>
      <c r="AQ6" s="234" t="s">
        <v>278</v>
      </c>
      <c r="AR6" s="234" t="s">
        <v>279</v>
      </c>
      <c r="AS6" s="234" t="s">
        <v>530</v>
      </c>
      <c r="AT6" s="236">
        <v>0.5</v>
      </c>
      <c r="AU6" s="234" t="s">
        <v>280</v>
      </c>
      <c r="AV6" s="234" t="s">
        <v>281</v>
      </c>
      <c r="AW6" s="235" t="s">
        <v>29</v>
      </c>
      <c r="AY6" s="234" t="s">
        <v>274</v>
      </c>
      <c r="AZ6" s="234" t="s">
        <v>275</v>
      </c>
      <c r="BA6" s="234" t="s">
        <v>276</v>
      </c>
      <c r="BB6" s="234" t="s">
        <v>277</v>
      </c>
      <c r="BC6" s="234" t="s">
        <v>278</v>
      </c>
      <c r="BD6" s="234" t="s">
        <v>279</v>
      </c>
      <c r="BE6" s="234" t="s">
        <v>530</v>
      </c>
      <c r="BF6" s="236">
        <v>0.5</v>
      </c>
      <c r="BG6" s="234" t="s">
        <v>280</v>
      </c>
      <c r="BH6" s="234" t="s">
        <v>281</v>
      </c>
      <c r="BI6" s="235" t="s">
        <v>29</v>
      </c>
      <c r="BK6" s="234" t="s">
        <v>274</v>
      </c>
      <c r="BL6" s="234" t="s">
        <v>275</v>
      </c>
      <c r="BM6" s="234" t="s">
        <v>276</v>
      </c>
      <c r="BN6" s="234" t="s">
        <v>277</v>
      </c>
      <c r="BO6" s="234" t="s">
        <v>278</v>
      </c>
      <c r="BP6" s="234" t="s">
        <v>279</v>
      </c>
      <c r="BQ6" s="234" t="s">
        <v>530</v>
      </c>
      <c r="BR6" s="236">
        <v>0.5</v>
      </c>
      <c r="BS6" s="234" t="s">
        <v>280</v>
      </c>
      <c r="BT6" s="234" t="s">
        <v>281</v>
      </c>
      <c r="BU6" s="235" t="s">
        <v>29</v>
      </c>
      <c r="BW6" s="234" t="s">
        <v>274</v>
      </c>
      <c r="BX6" s="234" t="s">
        <v>275</v>
      </c>
      <c r="BY6" s="234" t="s">
        <v>276</v>
      </c>
      <c r="BZ6" s="234" t="s">
        <v>277</v>
      </c>
      <c r="CA6" s="234" t="s">
        <v>278</v>
      </c>
      <c r="CB6" s="234" t="s">
        <v>279</v>
      </c>
      <c r="CC6" s="234" t="s">
        <v>530</v>
      </c>
      <c r="CD6" s="236">
        <v>0.5</v>
      </c>
      <c r="CE6" s="234" t="s">
        <v>280</v>
      </c>
      <c r="CF6" s="234" t="s">
        <v>281</v>
      </c>
      <c r="CG6" s="235" t="s">
        <v>29</v>
      </c>
      <c r="CI6" s="234" t="s">
        <v>274</v>
      </c>
      <c r="CJ6" s="234" t="s">
        <v>275</v>
      </c>
      <c r="CK6" s="234" t="s">
        <v>276</v>
      </c>
      <c r="CL6" s="234" t="s">
        <v>277</v>
      </c>
      <c r="CM6" s="234" t="s">
        <v>278</v>
      </c>
      <c r="CN6" s="234" t="s">
        <v>279</v>
      </c>
      <c r="CO6" s="234" t="s">
        <v>530</v>
      </c>
      <c r="CP6" s="236">
        <v>0.5</v>
      </c>
      <c r="CQ6" s="234" t="s">
        <v>280</v>
      </c>
      <c r="CR6" s="234" t="s">
        <v>281</v>
      </c>
      <c r="CS6" s="235" t="s">
        <v>29</v>
      </c>
      <c r="CU6" s="234" t="s">
        <v>274</v>
      </c>
      <c r="CV6" s="234" t="s">
        <v>275</v>
      </c>
      <c r="CW6" s="234" t="s">
        <v>276</v>
      </c>
      <c r="CX6" s="234" t="s">
        <v>277</v>
      </c>
      <c r="CY6" s="234" t="s">
        <v>278</v>
      </c>
      <c r="CZ6" s="234" t="s">
        <v>279</v>
      </c>
      <c r="DA6" s="234" t="s">
        <v>530</v>
      </c>
      <c r="DB6" s="236">
        <v>0.5</v>
      </c>
      <c r="DC6" s="234" t="s">
        <v>280</v>
      </c>
      <c r="DD6" s="234" t="s">
        <v>281</v>
      </c>
      <c r="DE6" s="235" t="s">
        <v>29</v>
      </c>
    </row>
    <row r="7" spans="1:1024" ht="19.5" customHeight="1" thickBot="1">
      <c r="A7" s="238"/>
      <c r="B7" s="239"/>
      <c r="C7" s="234"/>
      <c r="D7" s="234"/>
      <c r="E7" s="234"/>
      <c r="F7" s="234"/>
      <c r="G7" s="234"/>
      <c r="H7" s="234"/>
      <c r="I7" s="234" t="s">
        <v>282</v>
      </c>
      <c r="J7" s="236">
        <v>0.5</v>
      </c>
      <c r="K7" s="234" t="s">
        <v>283</v>
      </c>
      <c r="L7" s="234"/>
      <c r="M7" s="237"/>
      <c r="N7" s="137"/>
      <c r="O7" s="234"/>
      <c r="P7" s="234"/>
      <c r="Q7" s="234"/>
      <c r="R7" s="234"/>
      <c r="S7" s="234"/>
      <c r="T7" s="234"/>
      <c r="U7" s="234" t="s">
        <v>282</v>
      </c>
      <c r="V7" s="236">
        <v>0.5</v>
      </c>
      <c r="W7" s="234" t="s">
        <v>283</v>
      </c>
      <c r="X7" s="234"/>
      <c r="Y7" s="237"/>
      <c r="Z7" s="131"/>
      <c r="AA7" s="234"/>
      <c r="AB7" s="234"/>
      <c r="AC7" s="234"/>
      <c r="AD7" s="234"/>
      <c r="AE7" s="234"/>
      <c r="AF7" s="234"/>
      <c r="AG7" s="234" t="s">
        <v>282</v>
      </c>
      <c r="AH7" s="236">
        <v>0.5</v>
      </c>
      <c r="AI7" s="234" t="s">
        <v>283</v>
      </c>
      <c r="AJ7" s="234"/>
      <c r="AK7" s="235"/>
      <c r="AL7" s="131"/>
      <c r="AM7" s="234"/>
      <c r="AN7" s="234"/>
      <c r="AO7" s="234"/>
      <c r="AP7" s="234"/>
      <c r="AQ7" s="234"/>
      <c r="AR7" s="234"/>
      <c r="AS7" s="234" t="s">
        <v>282</v>
      </c>
      <c r="AT7" s="236">
        <v>0.5</v>
      </c>
      <c r="AU7" s="234" t="s">
        <v>283</v>
      </c>
      <c r="AV7" s="234"/>
      <c r="AW7" s="235"/>
      <c r="AY7" s="234"/>
      <c r="AZ7" s="234"/>
      <c r="BA7" s="234"/>
      <c r="BB7" s="234"/>
      <c r="BC7" s="234"/>
      <c r="BD7" s="234"/>
      <c r="BE7" s="234" t="s">
        <v>282</v>
      </c>
      <c r="BF7" s="236">
        <v>0.5</v>
      </c>
      <c r="BG7" s="234" t="s">
        <v>283</v>
      </c>
      <c r="BH7" s="234"/>
      <c r="BI7" s="235"/>
      <c r="BK7" s="234"/>
      <c r="BL7" s="234"/>
      <c r="BM7" s="234"/>
      <c r="BN7" s="234"/>
      <c r="BO7" s="234"/>
      <c r="BP7" s="234"/>
      <c r="BQ7" s="234" t="s">
        <v>282</v>
      </c>
      <c r="BR7" s="236">
        <v>0.5</v>
      </c>
      <c r="BS7" s="234" t="s">
        <v>283</v>
      </c>
      <c r="BT7" s="234"/>
      <c r="BU7" s="235"/>
      <c r="BW7" s="234"/>
      <c r="BX7" s="234"/>
      <c r="BY7" s="234"/>
      <c r="BZ7" s="234"/>
      <c r="CA7" s="234"/>
      <c r="CB7" s="234"/>
      <c r="CC7" s="234" t="s">
        <v>282</v>
      </c>
      <c r="CD7" s="236">
        <v>0.5</v>
      </c>
      <c r="CE7" s="234" t="s">
        <v>283</v>
      </c>
      <c r="CF7" s="234"/>
      <c r="CG7" s="235"/>
      <c r="CI7" s="234"/>
      <c r="CJ7" s="234"/>
      <c r="CK7" s="234"/>
      <c r="CL7" s="234"/>
      <c r="CM7" s="234"/>
      <c r="CN7" s="234"/>
      <c r="CO7" s="234" t="s">
        <v>282</v>
      </c>
      <c r="CP7" s="236">
        <v>0.5</v>
      </c>
      <c r="CQ7" s="234" t="s">
        <v>283</v>
      </c>
      <c r="CR7" s="234"/>
      <c r="CS7" s="235"/>
      <c r="CU7" s="234"/>
      <c r="CV7" s="234"/>
      <c r="CW7" s="234"/>
      <c r="CX7" s="234"/>
      <c r="CY7" s="234"/>
      <c r="CZ7" s="234"/>
      <c r="DA7" s="234" t="s">
        <v>282</v>
      </c>
      <c r="DB7" s="236">
        <v>0.5</v>
      </c>
      <c r="DC7" s="234" t="s">
        <v>283</v>
      </c>
      <c r="DD7" s="234"/>
      <c r="DE7" s="235"/>
    </row>
    <row r="8" spans="1:1024" ht="19.5" customHeight="1" thickTop="1" thickBot="1">
      <c r="A8" s="238"/>
      <c r="B8" s="239"/>
      <c r="C8" s="234">
        <v>12</v>
      </c>
      <c r="D8" s="234"/>
      <c r="E8" s="234"/>
      <c r="F8" s="234"/>
      <c r="G8" s="234"/>
      <c r="H8" s="234"/>
      <c r="I8" s="234"/>
      <c r="J8" s="236"/>
      <c r="K8" s="234"/>
      <c r="L8" s="234"/>
      <c r="M8" s="237"/>
      <c r="N8" s="137"/>
      <c r="O8" s="234">
        <v>12</v>
      </c>
      <c r="P8" s="234"/>
      <c r="Q8" s="234"/>
      <c r="R8" s="234"/>
      <c r="S8" s="234"/>
      <c r="T8" s="234"/>
      <c r="U8" s="234"/>
      <c r="V8" s="236"/>
      <c r="W8" s="234"/>
      <c r="X8" s="234"/>
      <c r="Y8" s="237"/>
      <c r="Z8" s="131"/>
      <c r="AA8" s="234">
        <v>12</v>
      </c>
      <c r="AB8" s="234"/>
      <c r="AC8" s="234"/>
      <c r="AD8" s="234"/>
      <c r="AE8" s="234"/>
      <c r="AF8" s="234"/>
      <c r="AG8" s="234"/>
      <c r="AH8" s="236"/>
      <c r="AI8" s="234"/>
      <c r="AJ8" s="234"/>
      <c r="AK8" s="235"/>
      <c r="AL8" s="131"/>
      <c r="AM8" s="234">
        <v>12</v>
      </c>
      <c r="AN8" s="234"/>
      <c r="AO8" s="234"/>
      <c r="AP8" s="234"/>
      <c r="AQ8" s="234"/>
      <c r="AR8" s="234"/>
      <c r="AS8" s="234"/>
      <c r="AT8" s="236"/>
      <c r="AU8" s="234"/>
      <c r="AV8" s="234"/>
      <c r="AW8" s="235"/>
      <c r="AY8" s="234">
        <v>12</v>
      </c>
      <c r="AZ8" s="234"/>
      <c r="BA8" s="234"/>
      <c r="BB8" s="234"/>
      <c r="BC8" s="234"/>
      <c r="BD8" s="234"/>
      <c r="BE8" s="234"/>
      <c r="BF8" s="236"/>
      <c r="BG8" s="234"/>
      <c r="BH8" s="234"/>
      <c r="BI8" s="235"/>
      <c r="BK8" s="234">
        <v>12</v>
      </c>
      <c r="BL8" s="234"/>
      <c r="BM8" s="234"/>
      <c r="BN8" s="234"/>
      <c r="BO8" s="234"/>
      <c r="BP8" s="234"/>
      <c r="BQ8" s="234"/>
      <c r="BR8" s="236"/>
      <c r="BS8" s="234"/>
      <c r="BT8" s="234"/>
      <c r="BU8" s="235"/>
      <c r="BW8" s="234">
        <v>12</v>
      </c>
      <c r="BX8" s="234"/>
      <c r="BY8" s="234"/>
      <c r="BZ8" s="234"/>
      <c r="CA8" s="234"/>
      <c r="CB8" s="234"/>
      <c r="CC8" s="234"/>
      <c r="CD8" s="236"/>
      <c r="CE8" s="234"/>
      <c r="CF8" s="234"/>
      <c r="CG8" s="235"/>
      <c r="CI8" s="234">
        <v>12</v>
      </c>
      <c r="CJ8" s="234"/>
      <c r="CK8" s="234"/>
      <c r="CL8" s="234"/>
      <c r="CM8" s="234"/>
      <c r="CN8" s="234"/>
      <c r="CO8" s="234"/>
      <c r="CP8" s="236"/>
      <c r="CQ8" s="234"/>
      <c r="CR8" s="234"/>
      <c r="CS8" s="235"/>
      <c r="CU8" s="234">
        <v>12</v>
      </c>
      <c r="CV8" s="234"/>
      <c r="CW8" s="234"/>
      <c r="CX8" s="234"/>
      <c r="CY8" s="234"/>
      <c r="CZ8" s="234"/>
      <c r="DA8" s="234"/>
      <c r="DB8" s="236"/>
      <c r="DC8" s="234"/>
      <c r="DD8" s="234"/>
      <c r="DE8" s="235"/>
      <c r="DF8" s="232" t="s">
        <v>519</v>
      </c>
      <c r="DG8" s="232" t="s">
        <v>528</v>
      </c>
      <c r="DH8" s="232" t="s">
        <v>529</v>
      </c>
      <c r="DI8" s="232" t="s">
        <v>281</v>
      </c>
    </row>
    <row r="9" spans="1:1024" ht="19.5" customHeight="1" thickBot="1">
      <c r="A9" s="238"/>
      <c r="B9" s="239"/>
      <c r="C9" s="234"/>
      <c r="D9" s="234"/>
      <c r="E9" s="234"/>
      <c r="F9" s="234"/>
      <c r="G9" s="234"/>
      <c r="H9" s="234"/>
      <c r="I9" s="234"/>
      <c r="J9" s="236"/>
      <c r="K9" s="234"/>
      <c r="L9" s="234"/>
      <c r="M9" s="237"/>
      <c r="N9" s="137"/>
      <c r="O9" s="234"/>
      <c r="P9" s="234"/>
      <c r="Q9" s="234"/>
      <c r="R9" s="234"/>
      <c r="S9" s="234"/>
      <c r="T9" s="234"/>
      <c r="U9" s="234"/>
      <c r="V9" s="236"/>
      <c r="W9" s="234"/>
      <c r="X9" s="234"/>
      <c r="Y9" s="237"/>
      <c r="Z9" s="131"/>
      <c r="AA9" s="234"/>
      <c r="AB9" s="234"/>
      <c r="AC9" s="234"/>
      <c r="AD9" s="234"/>
      <c r="AE9" s="234"/>
      <c r="AF9" s="234"/>
      <c r="AG9" s="234"/>
      <c r="AH9" s="236"/>
      <c r="AI9" s="234"/>
      <c r="AJ9" s="234"/>
      <c r="AK9" s="235"/>
      <c r="AL9" s="131"/>
      <c r="AM9" s="234"/>
      <c r="AN9" s="234"/>
      <c r="AO9" s="234"/>
      <c r="AP9" s="234"/>
      <c r="AQ9" s="234"/>
      <c r="AR9" s="234"/>
      <c r="AS9" s="234"/>
      <c r="AT9" s="236"/>
      <c r="AU9" s="234"/>
      <c r="AV9" s="234"/>
      <c r="AW9" s="235"/>
      <c r="AY9" s="234"/>
      <c r="AZ9" s="234"/>
      <c r="BA9" s="234"/>
      <c r="BB9" s="234"/>
      <c r="BC9" s="234"/>
      <c r="BD9" s="234"/>
      <c r="BE9" s="234"/>
      <c r="BF9" s="236"/>
      <c r="BG9" s="234"/>
      <c r="BH9" s="234"/>
      <c r="BI9" s="235"/>
      <c r="BK9" s="234"/>
      <c r="BL9" s="234"/>
      <c r="BM9" s="234"/>
      <c r="BN9" s="234"/>
      <c r="BO9" s="234"/>
      <c r="BP9" s="234"/>
      <c r="BQ9" s="234"/>
      <c r="BR9" s="236"/>
      <c r="BS9" s="234"/>
      <c r="BT9" s="234"/>
      <c r="BU9" s="235"/>
      <c r="BW9" s="234"/>
      <c r="BX9" s="234"/>
      <c r="BY9" s="234"/>
      <c r="BZ9" s="234"/>
      <c r="CA9" s="234"/>
      <c r="CB9" s="234"/>
      <c r="CC9" s="234"/>
      <c r="CD9" s="236"/>
      <c r="CE9" s="234"/>
      <c r="CF9" s="234"/>
      <c r="CG9" s="235"/>
      <c r="CI9" s="234"/>
      <c r="CJ9" s="234"/>
      <c r="CK9" s="234"/>
      <c r="CL9" s="234"/>
      <c r="CM9" s="234"/>
      <c r="CN9" s="234"/>
      <c r="CO9" s="234"/>
      <c r="CP9" s="236"/>
      <c r="CQ9" s="234"/>
      <c r="CR9" s="234"/>
      <c r="CS9" s="235"/>
      <c r="CU9" s="234"/>
      <c r="CV9" s="234"/>
      <c r="CW9" s="234"/>
      <c r="CX9" s="234"/>
      <c r="CY9" s="234"/>
      <c r="CZ9" s="234"/>
      <c r="DA9" s="234"/>
      <c r="DB9" s="236"/>
      <c r="DC9" s="234"/>
      <c r="DD9" s="234"/>
      <c r="DE9" s="235"/>
      <c r="DF9" s="233"/>
      <c r="DG9" s="233"/>
      <c r="DH9" s="233"/>
      <c r="DI9" s="233"/>
    </row>
    <row r="10" spans="1:1024" ht="18.75" customHeight="1" thickTop="1">
      <c r="A10" s="138" t="s">
        <v>48</v>
      </c>
      <c r="B10" s="139" t="s">
        <v>543</v>
      </c>
      <c r="C10" s="140">
        <v>15</v>
      </c>
      <c r="D10" s="140">
        <v>12</v>
      </c>
      <c r="E10" s="140">
        <v>10</v>
      </c>
      <c r="F10" s="140">
        <v>6</v>
      </c>
      <c r="G10" s="141">
        <f>IFERROR(IF(AND(C10:F10)="","",SUM(C10:F10)),"")</f>
        <v>43</v>
      </c>
      <c r="H10" s="142">
        <f>IFERROR(IF(G10=0,"",ROUND((G10/60)*50,0)),"")</f>
        <v>36</v>
      </c>
      <c r="I10" s="143">
        <v>32</v>
      </c>
      <c r="J10" s="142">
        <f t="shared" ref="J10:J41" si="0">IFERROR(IF(ISBLANK(I10),"",ROUND((I10/100)*50,0)),"")</f>
        <v>16</v>
      </c>
      <c r="K10" s="142">
        <f t="shared" ref="K10:K41" si="1">IFERROR(IF(AND(H10,J10)="","",SUM(H10,J10)),"")</f>
        <v>52</v>
      </c>
      <c r="L10" s="144">
        <f t="shared" ref="L10:L41" si="2">IFERROR(IF(K10="","",RANK(K10,K$10:K$74)),"")</f>
        <v>47</v>
      </c>
      <c r="M10" s="145">
        <f>IFERROR(IF(K10="","",IF(K10&gt;=75,VALUE(1),IF(K10&gt;=70,VALUE(2),IF(K10&gt;=65,VALUE(3),IF(K10&gt;=60,VALUE(4),IF(K10&gt;=55,VALUE(5),IF(K10&gt;=50,VALUE(6),IF(K10&gt;=45,VALUE(7),IF(K10&gt;=40,VALUE(8),VALUE(9)))))))))),"")</f>
        <v>6</v>
      </c>
      <c r="N10" s="146"/>
      <c r="O10" s="140">
        <v>2</v>
      </c>
      <c r="P10" s="140">
        <v>14</v>
      </c>
      <c r="Q10" s="140">
        <v>5</v>
      </c>
      <c r="R10" s="140">
        <v>12</v>
      </c>
      <c r="S10" s="147">
        <f t="shared" ref="S10:S41" si="3">IFERROR(IF(AND(O10:R10)="","",SUM(O10:R10)),"")</f>
        <v>33</v>
      </c>
      <c r="T10" s="142">
        <f t="shared" ref="T10:T41" si="4">IFERROR(IF(S10=0,"",ROUND((S10/60)*50,0)),"")</f>
        <v>28</v>
      </c>
      <c r="U10" s="143">
        <v>33</v>
      </c>
      <c r="V10" s="142">
        <f t="shared" ref="V10:V41" si="5">IFERROR(IF(ISBLANK(U10),"",ROUND((U10/100)*50,0)),"")</f>
        <v>17</v>
      </c>
      <c r="W10" s="142">
        <f t="shared" ref="W10:W41" si="6">IFERROR(IF(AND(T10,V10)="","",SUM(T10,V10)),"")</f>
        <v>45</v>
      </c>
      <c r="X10" s="144">
        <f t="shared" ref="X10:X41" si="7">IFERROR(IF(W10="","",RANK(W10,W$10:W$74)),"")</f>
        <v>38</v>
      </c>
      <c r="Y10" s="145">
        <f t="shared" ref="Y10:Y41" si="8">IFERROR(IF(W10="","",IF(W10&gt;=75,VALUE(1),IF(W10&gt;=70,VALUE(2),IF(W10&gt;=65,VALUE(3),IF(W10&gt;=60,VALUE(4),IF(W10&gt;=55,VALUE(5),IF(W10&gt;=50,VALUE(6),IF(W10&gt;=45,VALUE(7),IF(W10&gt;=40,VALUE(8),VALUE(9)))))))))),"")</f>
        <v>7</v>
      </c>
      <c r="Z10" s="137"/>
      <c r="AA10" s="140">
        <v>14</v>
      </c>
      <c r="AB10" s="140">
        <v>10</v>
      </c>
      <c r="AC10" s="140">
        <v>10</v>
      </c>
      <c r="AD10" s="140">
        <v>13</v>
      </c>
      <c r="AE10" s="147">
        <f t="shared" ref="AE10:AE41" si="9">IFERROR(IF(AND(AA10:AD10)="","",SUM(AA10:AD10)),"")</f>
        <v>47</v>
      </c>
      <c r="AF10" s="142">
        <f t="shared" ref="AF10:AF41" si="10">IFERROR(IF(AE10=0,"",ROUND((AE10/60)*50,0)),"")</f>
        <v>39</v>
      </c>
      <c r="AG10" s="143">
        <v>48</v>
      </c>
      <c r="AH10" s="142">
        <f t="shared" ref="AH10:AH41" si="11">IFERROR(IF(ISBLANK(AG10),"",ROUND((AG10/100)*50,0)),"")</f>
        <v>24</v>
      </c>
      <c r="AI10" s="142">
        <f t="shared" ref="AI10:AI41" si="12">IFERROR(IF(AND(AF10,AH10)="","",SUM(AF10,AH10)),"")</f>
        <v>63</v>
      </c>
      <c r="AJ10" s="144">
        <f t="shared" ref="AJ10:AJ41" si="13">IFERROR(IF(AI10="","",RANK(AI10,AI$10:AI$74)),"")</f>
        <v>24</v>
      </c>
      <c r="AK10" s="148">
        <f t="shared" ref="AK10:AK41" si="14">IFERROR(IF(AI10="","",IF(AI10&gt;=75,VALUE(1),IF(AI10&gt;=70,VALUE(2),IF(AI10&gt;=65,VALUE(3),IF(AI10&gt;=60,VALUE(4),IF(AI10&gt;=55,VALUE(5),IF(AI10&gt;=50,VALUE(6),IF(AI10&gt;=45,VALUE(7),IF(AI10&gt;=40,VALUE(8),VALUE(9)))))))))),"")</f>
        <v>4</v>
      </c>
      <c r="AL10" s="137"/>
      <c r="AM10" s="140">
        <v>9</v>
      </c>
      <c r="AN10" s="140">
        <v>10</v>
      </c>
      <c r="AO10" s="140">
        <v>8</v>
      </c>
      <c r="AP10" s="140">
        <v>15</v>
      </c>
      <c r="AQ10" s="147">
        <f t="shared" ref="AQ10:AQ41" si="15">IFERROR(IF(AND(AM10:AP10)="","",SUM(AM10:AP10)),"")</f>
        <v>42</v>
      </c>
      <c r="AR10" s="142">
        <f t="shared" ref="AR10:AR41" si="16">IFERROR(IF(AQ10=0,"",ROUND((AQ10/60)*50,0)),"")</f>
        <v>35</v>
      </c>
      <c r="AS10" s="143">
        <v>32</v>
      </c>
      <c r="AT10" s="142">
        <f t="shared" ref="AT10:AT41" si="17">IFERROR(IF(ISBLANK(AS10),"",ROUND((AS10/100)*50,0)),"")</f>
        <v>16</v>
      </c>
      <c r="AU10" s="142">
        <f t="shared" ref="AU10:AU41" si="18">IFERROR(IF(AND(AR10,AT10)="","",SUM(AR10,AT10)),"")</f>
        <v>51</v>
      </c>
      <c r="AV10" s="144">
        <f t="shared" ref="AV10:AV41" si="19">IFERROR(IF(AU10="","",RANK(AU10,AU$10:AU$74)),"")</f>
        <v>34</v>
      </c>
      <c r="AW10" s="145">
        <f t="shared" ref="AW10:AW41" si="20">IFERROR(IF(AU10="","",IF(AU10&gt;=75,VALUE(1),IF(AU10&gt;=70,VALUE(2),IF(AU10&gt;=65,VALUE(3),IF(AU10&gt;=60,VALUE(4),IF(AU10&gt;=55,VALUE(5),IF(AU10&gt;=50,VALUE(6),IF(AU10&gt;=45,VALUE(7),IF(AU10&gt;=40,VALUE(8),VALUE(9)))))))))),"")</f>
        <v>6</v>
      </c>
      <c r="AX10" s="137"/>
      <c r="AY10" s="140">
        <v>10</v>
      </c>
      <c r="AZ10" s="140">
        <v>7</v>
      </c>
      <c r="BA10" s="140">
        <v>7</v>
      </c>
      <c r="BB10" s="140">
        <v>12</v>
      </c>
      <c r="BC10" s="147">
        <f t="shared" ref="BC10:BC41" si="21">IFERROR(IF(AND(AY10:BB10)="","",SUM(AY10:BB10)),"")</f>
        <v>36</v>
      </c>
      <c r="BD10" s="142">
        <f t="shared" ref="BD10:BD41" si="22">IFERROR(IF(BC10=0,"",ROUND((BC10/60)*50,0)),"")</f>
        <v>30</v>
      </c>
      <c r="BE10" s="143">
        <v>47</v>
      </c>
      <c r="BF10" s="142">
        <f t="shared" ref="BF10:BF41" si="23">IFERROR(IF(ISBLANK(BE10),"",ROUND((BE10/100)*50,0)),"")</f>
        <v>24</v>
      </c>
      <c r="BG10" s="142">
        <f t="shared" ref="BG10:BG41" si="24">IFERROR(IF(AND(BD10,BF10)="","",SUM(BD10,BF10)),"")</f>
        <v>54</v>
      </c>
      <c r="BH10" s="144">
        <f t="shared" ref="BH10:BH41" si="25">IFERROR(IF(BG10="","",RANK(BG10,BG$10:BG$74)),"")</f>
        <v>43</v>
      </c>
      <c r="BI10" s="148">
        <f t="shared" ref="BI10:BI41" si="26">IFERROR(IF(BG10="","",IF(BG10&gt;=75,VALUE(1),IF(BG10&gt;=70,VALUE(2),IF(BG10&gt;=65,VALUE(3),IF(BG10&gt;=60,VALUE(4),IF(BG10&gt;=55,VALUE(5),IF(BG10&gt;=50,VALUE(6),IF(BG10&gt;=45,VALUE(7),IF(BG10&gt;=40,VALUE(8),VALUE(9)))))))))),"")</f>
        <v>6</v>
      </c>
      <c r="BJ10" s="137"/>
      <c r="BK10" s="140">
        <v>5</v>
      </c>
      <c r="BL10" s="140">
        <v>10</v>
      </c>
      <c r="BM10" s="140">
        <v>3</v>
      </c>
      <c r="BN10" s="140">
        <v>15</v>
      </c>
      <c r="BO10" s="147">
        <f t="shared" ref="BO10:BO41" si="27">IFERROR(IF(AND(BK10:BN10)="","",SUM(BK10:BN10)),"")</f>
        <v>33</v>
      </c>
      <c r="BP10" s="142">
        <f t="shared" ref="BP10:BP41" si="28">IFERROR(IF(BO10=0,"",ROUND((BO10/60)*50,0)),"")</f>
        <v>28</v>
      </c>
      <c r="BQ10" s="143">
        <v>30</v>
      </c>
      <c r="BR10" s="142">
        <f t="shared" ref="BR10:BR41" si="29">IFERROR(IF(ISBLANK(BQ10),"",ROUND((BQ10/100)*50,0)),"")</f>
        <v>15</v>
      </c>
      <c r="BS10" s="142">
        <f t="shared" ref="BS10:BS41" si="30">IFERROR(IF(AND(BP10,BR10)="","",SUM(BP10,BR10)),"")</f>
        <v>43</v>
      </c>
      <c r="BT10" s="144">
        <f t="shared" ref="BT10:BT41" si="31">IFERROR(IF(BS10="","",RANK(BS10,BS$10:BS$74)),"")</f>
        <v>46</v>
      </c>
      <c r="BU10" s="145">
        <f t="shared" ref="BU10:BU41" si="32">IFERROR(IF(BS10="","",IF(BS10&gt;=75,VALUE(1),IF(BS10&gt;=70,VALUE(2),IF(BS10&gt;=65,VALUE(3),IF(BS10&gt;=60,VALUE(4),IF(BS10&gt;=55,VALUE(5),IF(BS10&gt;=50,VALUE(6),IF(BS10&gt;=45,VALUE(7),IF(BS10&gt;=40,VALUE(8),VALUE(9)))))))))),"")</f>
        <v>8</v>
      </c>
      <c r="BV10" s="137"/>
      <c r="BW10" s="140">
        <v>7</v>
      </c>
      <c r="BX10" s="140">
        <v>11</v>
      </c>
      <c r="BY10" s="140">
        <v>14</v>
      </c>
      <c r="BZ10" s="140">
        <v>13</v>
      </c>
      <c r="CA10" s="147">
        <f t="shared" ref="CA10:CA41" si="33">IFERROR(IF(AND(BW10:BZ10)="","",SUM(BW10:BZ10)),"")</f>
        <v>45</v>
      </c>
      <c r="CB10" s="142">
        <f t="shared" ref="CB10:CB41" si="34">IFERROR(IF(CA10=0,"",ROUND((CA10/60)*50,0)),"")</f>
        <v>38</v>
      </c>
      <c r="CC10" s="143">
        <v>56</v>
      </c>
      <c r="CD10" s="142">
        <f t="shared" ref="CD10:CD41" si="35">IFERROR(IF(ISBLANK(CC10),"",ROUND((CC10/100)*50,0)),"")</f>
        <v>28</v>
      </c>
      <c r="CE10" s="142">
        <f t="shared" ref="CE10:CE41" si="36">IFERROR(IF(AND(CB10,CD10)="","",SUM(CB10,CD10)),"")</f>
        <v>66</v>
      </c>
      <c r="CF10" s="144">
        <f t="shared" ref="CF10:CF41" si="37">IFERROR(IF(CE10="","",RANK(CE10,CE$10:CE$74)),"")</f>
        <v>23</v>
      </c>
      <c r="CG10" s="145">
        <f t="shared" ref="CG10:CG41" si="38">IFERROR(IF(CE10="","",IF(CE10&gt;=75,VALUE(1),IF(CE10&gt;=70,VALUE(2),IF(CE10&gt;=65,VALUE(3),IF(CE10&gt;=60,VALUE(4),IF(CE10&gt;=55,VALUE(5),IF(CE10&gt;=50,VALUE(6),IF(CE10&gt;=45,VALUE(7),IF(CE10&gt;=40,VALUE(8),VALUE(9)))))))))),"")</f>
        <v>3</v>
      </c>
      <c r="CH10" s="137"/>
      <c r="CI10" s="140">
        <v>10</v>
      </c>
      <c r="CJ10" s="140">
        <v>13</v>
      </c>
      <c r="CK10" s="140">
        <v>8</v>
      </c>
      <c r="CL10" s="140">
        <v>15</v>
      </c>
      <c r="CM10" s="147">
        <f t="shared" ref="CM10:CM41" si="39">IFERROR(IF(AND(CI10:CL10)="","",SUM(CI10:CL10)),"")</f>
        <v>46</v>
      </c>
      <c r="CN10" s="142">
        <f t="shared" ref="CN10:CN41" si="40">IFERROR(IF(CM10=0,"",ROUND((CM10/60)*50,0)),"")</f>
        <v>38</v>
      </c>
      <c r="CO10" s="143">
        <v>28</v>
      </c>
      <c r="CP10" s="142">
        <f t="shared" ref="CP10:CP41" si="41">IFERROR(IF(ISBLANK(CO10),"",ROUND((CO10/100)*50,0)),"")</f>
        <v>14</v>
      </c>
      <c r="CQ10" s="142">
        <f t="shared" ref="CQ10:CQ41" si="42">IFERROR(IF(AND(CN10,CP10)="","",SUM(CN10,CP10)),"")</f>
        <v>52</v>
      </c>
      <c r="CR10" s="144">
        <f t="shared" ref="CR10:CR41" si="43">IFERROR(IF(CQ10="","",RANK(CQ10,CQ$10:CQ$74)),"")</f>
        <v>35</v>
      </c>
      <c r="CS10" s="145">
        <f t="shared" ref="CS10:CS41" si="44">IFERROR(IF(CQ10="","",IF(CQ10&gt;=75,VALUE(1),IF(CQ10&gt;=70,VALUE(2),IF(CQ10&gt;=65,VALUE(3),IF(CQ10&gt;=60,VALUE(4),IF(CQ10&gt;=55,VALUE(5),IF(CQ10&gt;=50,VALUE(6),IF(CQ10&gt;=45,VALUE(7),IF(CQ10&gt;=40,VALUE(8),VALUE(9)))))))))),"")</f>
        <v>6</v>
      </c>
      <c r="CT10" s="137"/>
      <c r="CU10" s="140">
        <v>7</v>
      </c>
      <c r="CV10" s="140">
        <v>5</v>
      </c>
      <c r="CW10" s="140">
        <v>10</v>
      </c>
      <c r="CX10" s="140">
        <v>7</v>
      </c>
      <c r="CY10" s="147">
        <f t="shared" ref="CY10:CY41" si="45">IFERROR(IF(AND(CU10:CX10)="","",SUM(CU10:CX10)),"")</f>
        <v>29</v>
      </c>
      <c r="CZ10" s="142">
        <f t="shared" ref="CZ10:CZ41" si="46">IFERROR(IF(CY10=0,"",ROUND((CY10/60)*50,0)),"")</f>
        <v>24</v>
      </c>
      <c r="DA10" s="143">
        <v>16</v>
      </c>
      <c r="DB10" s="142">
        <f t="shared" ref="DB10:DB41" si="47">IFERROR(IF(ISBLANK(DA10),"",ROUND((DA10/100)*50,0)),"")</f>
        <v>8</v>
      </c>
      <c r="DC10" s="142">
        <f t="shared" ref="DC10:DC41" si="48">IFERROR(IF(AND(CZ10,DB10)="","",SUM(CZ10,DB10)),"")</f>
        <v>32</v>
      </c>
      <c r="DD10" s="144">
        <f t="shared" ref="DD10:DD41" si="49">IFERROR(IF(DC10="","",RANK(DC10,DC$10:DC$74)),"")</f>
        <v>56</v>
      </c>
      <c r="DE10" s="145">
        <f t="shared" ref="DE10:DE41" si="50">IFERROR(IF(DC10="","",IF(DC10&gt;=75,VALUE(1),IF(DC10&gt;=70,VALUE(2),IF(DC10&gt;=65,VALUE(3),IF(DC10&gt;=60,VALUE(4),IF(DC10&gt;=55,VALUE(5),IF(DC10&gt;=50,VALUE(6),IF(DC10&gt;=45,VALUE(7),IF(DC10&gt;=40,VALUE(8),VALUE(9)))))))))),"")</f>
        <v>9</v>
      </c>
      <c r="DF10" s="149">
        <f t="shared" ref="DF10:DF41" si="51">IFERROR(IF(AND(K10,W10,AI10,AU10,BG10,BS10,CE10,CQ10,DC10)="","",SUM(K10,W10,AI10,AU10,BG10,BS10,CE10,CQ10,DC10)),"")</f>
        <v>458</v>
      </c>
      <c r="DG10" s="149">
        <f>IFERROR(IF(AND(K10,W10,AI10,AU10,BG10,BS10,CE10,CQ10,DC10)="","",SUM(K10,W10,AI10,AU10,LARGE((BG10,BS10,CE10,CQ10,DC10),{1,2}))),"")</f>
        <v>331</v>
      </c>
      <c r="DH10" s="149">
        <f>IFERROR(IF(AND(M10,Y10,AK10,AW10,,BI10,BU10,CG10,CS10,DE10)="","",SUM(M10,Y10,AK10,AW10,SMALL((BI10,BU10,CG10,CS10,DE10),{1,2}))),"")</f>
        <v>32</v>
      </c>
      <c r="DI10" s="150" t="str">
        <f>IFERROR(pos&amp;IF(AND(MOD(ABS(18),100)&gt;10,MOD(ABS(pos),100)&lt;14),"th", CHOOSE(MOD(ABS(pos),10)+1,"th","st","nd","rd","th","th","th","th","th","th")),"")</f>
        <v>41st</v>
      </c>
      <c r="DJ10" s="131">
        <f>ROWS($B$10:$B10)</f>
        <v>1</v>
      </c>
      <c r="DK10" s="131" t="str">
        <f>IF($B10=Rept1D!$B$9,$DJ10,"")</f>
        <v/>
      </c>
      <c r="DL10" s="131">
        <f>IFERROR(SMALL($DK$10:$DK$74,$DJ10),"")</f>
        <v>58</v>
      </c>
      <c r="DM10" s="151"/>
    </row>
    <row r="11" spans="1:1024" ht="19.5" customHeight="1">
      <c r="A11" s="138" t="s">
        <v>48</v>
      </c>
      <c r="B11" s="152" t="s">
        <v>544</v>
      </c>
      <c r="C11" s="67">
        <v>3</v>
      </c>
      <c r="D11" s="67">
        <v>15</v>
      </c>
      <c r="E11" s="67">
        <v>9</v>
      </c>
      <c r="F11" s="67">
        <v>8</v>
      </c>
      <c r="G11" s="141">
        <f>IFERROR(IF(AND(C11:F11)="","",SUM(C11:F11)),"")</f>
        <v>35</v>
      </c>
      <c r="H11" s="153">
        <f>IFERROR(IF(G11=0,"",ROUND((G11/60)*50,0)),"")</f>
        <v>29</v>
      </c>
      <c r="I11" s="67">
        <v>10</v>
      </c>
      <c r="J11" s="153">
        <f t="shared" si="0"/>
        <v>5</v>
      </c>
      <c r="K11" s="153">
        <f t="shared" si="1"/>
        <v>34</v>
      </c>
      <c r="L11" s="154">
        <f t="shared" si="2"/>
        <v>57</v>
      </c>
      <c r="M11" s="155">
        <f t="shared" ref="M11:M41" si="52">IFERROR(IF(K11="","",IF(K11&gt;=75,VALUE(1),IF(K11&gt;=70,VALUE(2),IF(K11&gt;=65,VALUE(3),IF(K11&gt;=60,VALUE(4),IF(K11&gt;=55,VALUE(5),IF(K11&gt;=50,VALUE(6),IF(K11&gt;=45,VALUE(7),IF(K11&gt;=40,VALUE(8),VALUE(9)))))))))),"")</f>
        <v>9</v>
      </c>
      <c r="N11" s="146"/>
      <c r="O11" s="67">
        <v>5</v>
      </c>
      <c r="P11" s="67">
        <v>12</v>
      </c>
      <c r="Q11" s="67">
        <v>5</v>
      </c>
      <c r="R11" s="67">
        <v>5</v>
      </c>
      <c r="S11" s="141">
        <f t="shared" si="3"/>
        <v>27</v>
      </c>
      <c r="T11" s="153">
        <f t="shared" si="4"/>
        <v>23</v>
      </c>
      <c r="U11" s="67">
        <v>36</v>
      </c>
      <c r="V11" s="153">
        <f t="shared" si="5"/>
        <v>18</v>
      </c>
      <c r="W11" s="153">
        <f t="shared" si="6"/>
        <v>41</v>
      </c>
      <c r="X11" s="154">
        <f t="shared" si="7"/>
        <v>47</v>
      </c>
      <c r="Y11" s="155">
        <f t="shared" si="8"/>
        <v>8</v>
      </c>
      <c r="Z11" s="137"/>
      <c r="AA11" s="67">
        <v>6</v>
      </c>
      <c r="AB11" s="67">
        <v>12</v>
      </c>
      <c r="AC11" s="67">
        <v>10</v>
      </c>
      <c r="AD11" s="67">
        <v>14</v>
      </c>
      <c r="AE11" s="141">
        <f t="shared" si="9"/>
        <v>42</v>
      </c>
      <c r="AF11" s="153">
        <f t="shared" si="10"/>
        <v>35</v>
      </c>
      <c r="AG11" s="67">
        <v>20</v>
      </c>
      <c r="AH11" s="153">
        <f t="shared" si="11"/>
        <v>10</v>
      </c>
      <c r="AI11" s="153">
        <f t="shared" si="12"/>
        <v>45</v>
      </c>
      <c r="AJ11" s="154">
        <f t="shared" si="13"/>
        <v>50</v>
      </c>
      <c r="AK11" s="156">
        <f t="shared" si="14"/>
        <v>7</v>
      </c>
      <c r="AL11" s="137"/>
      <c r="AM11" s="67">
        <v>7</v>
      </c>
      <c r="AN11" s="67">
        <v>10</v>
      </c>
      <c r="AO11" s="67">
        <v>11</v>
      </c>
      <c r="AP11" s="67">
        <v>14</v>
      </c>
      <c r="AQ11" s="141">
        <f t="shared" si="15"/>
        <v>42</v>
      </c>
      <c r="AR11" s="153">
        <f t="shared" si="16"/>
        <v>35</v>
      </c>
      <c r="AS11" s="67">
        <v>21</v>
      </c>
      <c r="AT11" s="153">
        <f t="shared" si="17"/>
        <v>11</v>
      </c>
      <c r="AU11" s="153">
        <f t="shared" si="18"/>
        <v>46</v>
      </c>
      <c r="AV11" s="154">
        <f t="shared" si="19"/>
        <v>51</v>
      </c>
      <c r="AW11" s="155">
        <f t="shared" si="20"/>
        <v>7</v>
      </c>
      <c r="AX11" s="137"/>
      <c r="AY11" s="67">
        <v>10</v>
      </c>
      <c r="AZ11" s="67">
        <v>10</v>
      </c>
      <c r="BA11" s="67">
        <v>8</v>
      </c>
      <c r="BB11" s="67">
        <v>12</v>
      </c>
      <c r="BC11" s="141">
        <f t="shared" si="21"/>
        <v>40</v>
      </c>
      <c r="BD11" s="153">
        <f t="shared" si="22"/>
        <v>33</v>
      </c>
      <c r="BE11" s="67">
        <v>22</v>
      </c>
      <c r="BF11" s="153">
        <f t="shared" si="23"/>
        <v>11</v>
      </c>
      <c r="BG11" s="153">
        <f t="shared" si="24"/>
        <v>44</v>
      </c>
      <c r="BH11" s="154">
        <f t="shared" si="25"/>
        <v>55</v>
      </c>
      <c r="BI11" s="156">
        <f t="shared" si="26"/>
        <v>8</v>
      </c>
      <c r="BJ11" s="137"/>
      <c r="BK11" s="67">
        <v>11</v>
      </c>
      <c r="BL11" s="67">
        <v>1</v>
      </c>
      <c r="BM11" s="67">
        <v>8</v>
      </c>
      <c r="BN11" s="67">
        <v>15</v>
      </c>
      <c r="BO11" s="141">
        <f t="shared" si="27"/>
        <v>35</v>
      </c>
      <c r="BP11" s="153">
        <f t="shared" si="28"/>
        <v>29</v>
      </c>
      <c r="BQ11" s="67">
        <v>25</v>
      </c>
      <c r="BR11" s="153">
        <f t="shared" si="29"/>
        <v>13</v>
      </c>
      <c r="BS11" s="153">
        <f t="shared" si="30"/>
        <v>42</v>
      </c>
      <c r="BT11" s="154">
        <f t="shared" si="31"/>
        <v>49</v>
      </c>
      <c r="BU11" s="155">
        <f t="shared" si="32"/>
        <v>8</v>
      </c>
      <c r="BV11" s="137"/>
      <c r="BW11" s="67">
        <v>1</v>
      </c>
      <c r="BX11" s="67">
        <v>6</v>
      </c>
      <c r="BY11" s="67">
        <v>13</v>
      </c>
      <c r="BZ11" s="67">
        <v>10</v>
      </c>
      <c r="CA11" s="141">
        <f t="shared" si="33"/>
        <v>30</v>
      </c>
      <c r="CB11" s="153">
        <f t="shared" si="34"/>
        <v>25</v>
      </c>
      <c r="CC11" s="67">
        <v>14</v>
      </c>
      <c r="CD11" s="153">
        <f t="shared" si="35"/>
        <v>7</v>
      </c>
      <c r="CE11" s="153">
        <f t="shared" si="36"/>
        <v>32</v>
      </c>
      <c r="CF11" s="154">
        <f t="shared" si="37"/>
        <v>55</v>
      </c>
      <c r="CG11" s="155">
        <f t="shared" si="38"/>
        <v>9</v>
      </c>
      <c r="CH11" s="137"/>
      <c r="CI11" s="67">
        <v>10</v>
      </c>
      <c r="CJ11" s="67">
        <v>16</v>
      </c>
      <c r="CK11" s="67">
        <v>5</v>
      </c>
      <c r="CL11" s="67">
        <v>10</v>
      </c>
      <c r="CM11" s="141">
        <f t="shared" si="39"/>
        <v>41</v>
      </c>
      <c r="CN11" s="153">
        <f t="shared" si="40"/>
        <v>34</v>
      </c>
      <c r="CO11" s="67">
        <v>13</v>
      </c>
      <c r="CP11" s="153">
        <f t="shared" si="41"/>
        <v>7</v>
      </c>
      <c r="CQ11" s="153">
        <f t="shared" si="42"/>
        <v>41</v>
      </c>
      <c r="CR11" s="154">
        <f t="shared" si="43"/>
        <v>52</v>
      </c>
      <c r="CS11" s="155">
        <f t="shared" si="44"/>
        <v>8</v>
      </c>
      <c r="CT11" s="137"/>
      <c r="CU11" s="67">
        <v>5</v>
      </c>
      <c r="CV11" s="67">
        <v>11</v>
      </c>
      <c r="CW11" s="67">
        <v>8</v>
      </c>
      <c r="CX11" s="67">
        <v>5</v>
      </c>
      <c r="CY11" s="141">
        <f t="shared" si="45"/>
        <v>29</v>
      </c>
      <c r="CZ11" s="153">
        <f t="shared" si="46"/>
        <v>24</v>
      </c>
      <c r="DA11" s="67">
        <v>26</v>
      </c>
      <c r="DB11" s="153">
        <f t="shared" si="47"/>
        <v>13</v>
      </c>
      <c r="DC11" s="153">
        <f t="shared" si="48"/>
        <v>37</v>
      </c>
      <c r="DD11" s="154">
        <f t="shared" si="49"/>
        <v>49</v>
      </c>
      <c r="DE11" s="155">
        <f t="shared" si="50"/>
        <v>9</v>
      </c>
      <c r="DF11" s="149">
        <f t="shared" si="51"/>
        <v>362</v>
      </c>
      <c r="DG11" s="149">
        <f>IFERROR(IF(AND(K11,W11,AI11,AU11,BG11,BS11,CE11,CQ11,DC11)="","",SUM(K11,W11,AI11,AU11,LARGE((BG11,BS11,CE11,CQ11,DC11),{1,2}))),"")</f>
        <v>252</v>
      </c>
      <c r="DH11" s="149">
        <f>IFERROR(IF(AND(M11,Y11,AK11,AW11,,BI11,BU11,CG11,CS11,DE11)="","",SUM(M11,Y11,AK11,AW11,SMALL((BI11,BU11,CG11,CS11,DE11),{1,2}))),"")</f>
        <v>47</v>
      </c>
      <c r="DI11" s="157" t="str">
        <f>IFERROR(pos&amp;IF(AND(MOD(ABS(18),100)&gt;10,MOD(ABS(pos),100)&lt;14),"th", CHOOSE(MOD(ABS(pos),10)+1,"th","st","nd","rd","th","th","th","th","th","th")),"")</f>
        <v>54th</v>
      </c>
      <c r="DJ11" s="131">
        <f>ROWS($B$10:$B11)</f>
        <v>2</v>
      </c>
      <c r="DK11" s="131" t="str">
        <f>IF($B11=Rept1D!$B$9,$DJ11,"")</f>
        <v/>
      </c>
      <c r="DM11" s="151"/>
    </row>
    <row r="12" spans="1:1024" ht="19.5" customHeight="1">
      <c r="A12" s="138" t="s">
        <v>48</v>
      </c>
      <c r="B12" s="152" t="s">
        <v>601</v>
      </c>
      <c r="C12" s="67">
        <v>3</v>
      </c>
      <c r="D12" s="67">
        <v>14</v>
      </c>
      <c r="E12" s="67">
        <v>5</v>
      </c>
      <c r="F12" s="67">
        <v>5</v>
      </c>
      <c r="G12" s="141">
        <f t="shared" ref="G12:G41" si="53">IFERROR(IF(AND(C12:F12)="","",SUM(C12:F12)),"")</f>
        <v>27</v>
      </c>
      <c r="H12" s="153">
        <f t="shared" ref="H12:H41" si="54">IFERROR(IF(G12=0,"",ROUND((G12/60)*50,0)),"")</f>
        <v>23</v>
      </c>
      <c r="I12" s="67">
        <v>12</v>
      </c>
      <c r="J12" s="153">
        <f t="shared" si="0"/>
        <v>6</v>
      </c>
      <c r="K12" s="153">
        <f t="shared" si="1"/>
        <v>29</v>
      </c>
      <c r="L12" s="154">
        <f t="shared" si="2"/>
        <v>58</v>
      </c>
      <c r="M12" s="155">
        <f t="shared" si="52"/>
        <v>9</v>
      </c>
      <c r="N12" s="146"/>
      <c r="O12" s="67">
        <v>5</v>
      </c>
      <c r="P12" s="67">
        <v>10</v>
      </c>
      <c r="Q12" s="67">
        <v>5</v>
      </c>
      <c r="R12" s="67">
        <v>10</v>
      </c>
      <c r="S12" s="141">
        <f t="shared" si="3"/>
        <v>30</v>
      </c>
      <c r="T12" s="153">
        <f t="shared" si="4"/>
        <v>25</v>
      </c>
      <c r="U12" s="67">
        <v>13</v>
      </c>
      <c r="V12" s="153">
        <f t="shared" si="5"/>
        <v>7</v>
      </c>
      <c r="W12" s="153">
        <f t="shared" si="6"/>
        <v>32</v>
      </c>
      <c r="X12" s="154">
        <f t="shared" si="7"/>
        <v>55</v>
      </c>
      <c r="Y12" s="155">
        <f t="shared" si="8"/>
        <v>9</v>
      </c>
      <c r="Z12" s="137"/>
      <c r="AA12" s="67">
        <v>6</v>
      </c>
      <c r="AB12" s="67">
        <v>10</v>
      </c>
      <c r="AC12" s="67">
        <v>12</v>
      </c>
      <c r="AD12" s="67">
        <v>8</v>
      </c>
      <c r="AE12" s="141">
        <f t="shared" si="9"/>
        <v>36</v>
      </c>
      <c r="AF12" s="153">
        <f t="shared" si="10"/>
        <v>30</v>
      </c>
      <c r="AG12" s="67">
        <v>28</v>
      </c>
      <c r="AH12" s="153">
        <f t="shared" si="11"/>
        <v>14</v>
      </c>
      <c r="AI12" s="153">
        <f t="shared" si="12"/>
        <v>44</v>
      </c>
      <c r="AJ12" s="154">
        <f t="shared" si="13"/>
        <v>51</v>
      </c>
      <c r="AK12" s="156">
        <f t="shared" si="14"/>
        <v>8</v>
      </c>
      <c r="AL12" s="137"/>
      <c r="AM12" s="67">
        <v>7</v>
      </c>
      <c r="AN12" s="67">
        <v>11</v>
      </c>
      <c r="AO12" s="67">
        <v>12</v>
      </c>
      <c r="AP12" s="67">
        <v>15</v>
      </c>
      <c r="AQ12" s="141">
        <f t="shared" si="15"/>
        <v>45</v>
      </c>
      <c r="AR12" s="153">
        <f t="shared" si="16"/>
        <v>38</v>
      </c>
      <c r="AS12" s="67">
        <v>25</v>
      </c>
      <c r="AT12" s="153">
        <f t="shared" si="17"/>
        <v>13</v>
      </c>
      <c r="AU12" s="153">
        <f t="shared" si="18"/>
        <v>51</v>
      </c>
      <c r="AV12" s="154">
        <f t="shared" si="19"/>
        <v>34</v>
      </c>
      <c r="AW12" s="155">
        <f t="shared" si="20"/>
        <v>6</v>
      </c>
      <c r="AX12" s="137"/>
      <c r="AY12" s="67">
        <v>12</v>
      </c>
      <c r="AZ12" s="67">
        <v>6</v>
      </c>
      <c r="BA12" s="67">
        <v>10</v>
      </c>
      <c r="BB12" s="67">
        <v>8</v>
      </c>
      <c r="BC12" s="141">
        <f t="shared" si="21"/>
        <v>36</v>
      </c>
      <c r="BD12" s="153">
        <f t="shared" si="22"/>
        <v>30</v>
      </c>
      <c r="BE12" s="67">
        <v>15</v>
      </c>
      <c r="BF12" s="153">
        <f t="shared" si="23"/>
        <v>8</v>
      </c>
      <c r="BG12" s="153">
        <f t="shared" si="24"/>
        <v>38</v>
      </c>
      <c r="BH12" s="154">
        <f t="shared" si="25"/>
        <v>58</v>
      </c>
      <c r="BI12" s="156">
        <f t="shared" si="26"/>
        <v>9</v>
      </c>
      <c r="BJ12" s="137"/>
      <c r="BK12" s="67">
        <v>9</v>
      </c>
      <c r="BL12" s="67">
        <v>9</v>
      </c>
      <c r="BM12" s="67">
        <v>4</v>
      </c>
      <c r="BN12" s="67">
        <v>6</v>
      </c>
      <c r="BO12" s="141">
        <f t="shared" si="27"/>
        <v>28</v>
      </c>
      <c r="BP12" s="153">
        <f t="shared" si="28"/>
        <v>23</v>
      </c>
      <c r="BQ12" s="67">
        <v>44</v>
      </c>
      <c r="BR12" s="153">
        <f t="shared" si="29"/>
        <v>22</v>
      </c>
      <c r="BS12" s="153">
        <f t="shared" si="30"/>
        <v>45</v>
      </c>
      <c r="BT12" s="154">
        <f t="shared" si="31"/>
        <v>38</v>
      </c>
      <c r="BU12" s="155">
        <f t="shared" si="32"/>
        <v>7</v>
      </c>
      <c r="BV12" s="137"/>
      <c r="BW12" s="67">
        <v>7</v>
      </c>
      <c r="BX12" s="67">
        <v>1</v>
      </c>
      <c r="BY12" s="67">
        <v>7</v>
      </c>
      <c r="BZ12" s="67">
        <v>8</v>
      </c>
      <c r="CA12" s="141">
        <f t="shared" si="33"/>
        <v>23</v>
      </c>
      <c r="CB12" s="153">
        <f t="shared" si="34"/>
        <v>19</v>
      </c>
      <c r="CC12" s="67">
        <v>24</v>
      </c>
      <c r="CD12" s="153">
        <f t="shared" si="35"/>
        <v>12</v>
      </c>
      <c r="CE12" s="153">
        <f t="shared" si="36"/>
        <v>31</v>
      </c>
      <c r="CF12" s="154">
        <f t="shared" si="37"/>
        <v>56</v>
      </c>
      <c r="CG12" s="155">
        <f t="shared" si="38"/>
        <v>9</v>
      </c>
      <c r="CH12" s="137"/>
      <c r="CI12" s="67">
        <v>3</v>
      </c>
      <c r="CJ12" s="67">
        <v>15</v>
      </c>
      <c r="CK12" s="67">
        <v>1</v>
      </c>
      <c r="CL12" s="67">
        <v>10</v>
      </c>
      <c r="CM12" s="141">
        <f t="shared" si="39"/>
        <v>29</v>
      </c>
      <c r="CN12" s="153">
        <f t="shared" si="40"/>
        <v>24</v>
      </c>
      <c r="CO12" s="67">
        <v>23</v>
      </c>
      <c r="CP12" s="153">
        <f t="shared" si="41"/>
        <v>12</v>
      </c>
      <c r="CQ12" s="153">
        <f t="shared" si="42"/>
        <v>36</v>
      </c>
      <c r="CR12" s="154">
        <f t="shared" si="43"/>
        <v>57</v>
      </c>
      <c r="CS12" s="155">
        <f t="shared" si="44"/>
        <v>9</v>
      </c>
      <c r="CT12" s="137"/>
      <c r="CU12" s="67">
        <v>10</v>
      </c>
      <c r="CV12" s="67">
        <v>14</v>
      </c>
      <c r="CW12" s="67">
        <v>8</v>
      </c>
      <c r="CX12" s="67">
        <v>6</v>
      </c>
      <c r="CY12" s="141">
        <f t="shared" si="45"/>
        <v>38</v>
      </c>
      <c r="CZ12" s="153">
        <f t="shared" si="46"/>
        <v>32</v>
      </c>
      <c r="DA12" s="67">
        <v>10</v>
      </c>
      <c r="DB12" s="153">
        <f t="shared" si="47"/>
        <v>5</v>
      </c>
      <c r="DC12" s="153">
        <f t="shared" si="48"/>
        <v>37</v>
      </c>
      <c r="DD12" s="154">
        <f t="shared" si="49"/>
        <v>49</v>
      </c>
      <c r="DE12" s="155">
        <f t="shared" si="50"/>
        <v>9</v>
      </c>
      <c r="DF12" s="149">
        <f t="shared" si="51"/>
        <v>343</v>
      </c>
      <c r="DG12" s="149">
        <f>IFERROR(IF(AND(K12,W12,AI12,AU12,BG12,BS12,CE12,CQ12,DC12)="","",SUM(K12,W12,AI12,AU12,LARGE((BG12,BS12,CE12,CQ12,DC12),{1,2}))),"")</f>
        <v>239</v>
      </c>
      <c r="DH12" s="149">
        <f>IFERROR(IF(AND(M12,Y12,AK12,AW12,,BI12,BU12,CG12,CS12,DE12)="","",SUM(M12,Y12,AK12,AW12,SMALL((BI12,BU12,CG12,CS12,DE12),{1,2}))),"")</f>
        <v>48</v>
      </c>
      <c r="DI12" s="157" t="str">
        <f>IFERROR(pos&amp;IF(AND(MOD(ABS(18),100)&gt;10,MOD(ABS(pos),100)&lt;14),"th", CHOOSE(MOD(ABS(pos),10)+1,"th","st","nd","rd","th","th","th","th","th","th")),"")</f>
        <v>56th</v>
      </c>
      <c r="DJ12" s="131">
        <f>ROWS($B$10:$B12)</f>
        <v>3</v>
      </c>
      <c r="DK12" s="131" t="str">
        <f>IF($B12=Rept1D!$B$9,$DJ12,"")</f>
        <v/>
      </c>
      <c r="DM12" s="151"/>
    </row>
    <row r="13" spans="1:1024" ht="19.5" customHeight="1">
      <c r="A13" s="138" t="s">
        <v>48</v>
      </c>
      <c r="B13" s="152" t="s">
        <v>545</v>
      </c>
      <c r="C13" s="67">
        <v>15</v>
      </c>
      <c r="D13" s="67">
        <v>14</v>
      </c>
      <c r="E13" s="67">
        <v>10</v>
      </c>
      <c r="F13" s="67">
        <v>6</v>
      </c>
      <c r="G13" s="141">
        <f t="shared" si="53"/>
        <v>45</v>
      </c>
      <c r="H13" s="153">
        <f t="shared" si="54"/>
        <v>38</v>
      </c>
      <c r="I13" s="67">
        <v>40</v>
      </c>
      <c r="J13" s="153">
        <f t="shared" si="0"/>
        <v>20</v>
      </c>
      <c r="K13" s="153">
        <f t="shared" si="1"/>
        <v>58</v>
      </c>
      <c r="L13" s="154">
        <f t="shared" si="2"/>
        <v>34</v>
      </c>
      <c r="M13" s="155">
        <f t="shared" si="52"/>
        <v>5</v>
      </c>
      <c r="N13" s="146"/>
      <c r="O13" s="67">
        <v>5</v>
      </c>
      <c r="P13" s="67">
        <v>13</v>
      </c>
      <c r="Q13" s="67">
        <v>13</v>
      </c>
      <c r="R13" s="67">
        <v>10</v>
      </c>
      <c r="S13" s="141">
        <f t="shared" si="3"/>
        <v>41</v>
      </c>
      <c r="T13" s="153">
        <f t="shared" si="4"/>
        <v>34</v>
      </c>
      <c r="U13" s="67">
        <v>43</v>
      </c>
      <c r="V13" s="153">
        <f t="shared" si="5"/>
        <v>22</v>
      </c>
      <c r="W13" s="153">
        <f t="shared" si="6"/>
        <v>56</v>
      </c>
      <c r="X13" s="154">
        <f t="shared" si="7"/>
        <v>22</v>
      </c>
      <c r="Y13" s="155">
        <f t="shared" si="8"/>
        <v>5</v>
      </c>
      <c r="Z13" s="137"/>
      <c r="AA13" s="67">
        <v>10</v>
      </c>
      <c r="AB13" s="67">
        <v>10</v>
      </c>
      <c r="AC13" s="67">
        <v>10</v>
      </c>
      <c r="AD13" s="67">
        <v>13</v>
      </c>
      <c r="AE13" s="141">
        <f t="shared" si="9"/>
        <v>43</v>
      </c>
      <c r="AF13" s="153">
        <f t="shared" si="10"/>
        <v>36</v>
      </c>
      <c r="AG13" s="67">
        <v>40</v>
      </c>
      <c r="AH13" s="153">
        <f t="shared" si="11"/>
        <v>20</v>
      </c>
      <c r="AI13" s="153">
        <f t="shared" si="12"/>
        <v>56</v>
      </c>
      <c r="AJ13" s="154">
        <f t="shared" si="13"/>
        <v>29</v>
      </c>
      <c r="AK13" s="156">
        <f t="shared" si="14"/>
        <v>5</v>
      </c>
      <c r="AL13" s="137"/>
      <c r="AM13" s="67">
        <v>10</v>
      </c>
      <c r="AN13" s="67">
        <v>7</v>
      </c>
      <c r="AO13" s="67">
        <v>8</v>
      </c>
      <c r="AP13" s="67">
        <v>15</v>
      </c>
      <c r="AQ13" s="141">
        <f t="shared" si="15"/>
        <v>40</v>
      </c>
      <c r="AR13" s="153">
        <f t="shared" si="16"/>
        <v>33</v>
      </c>
      <c r="AS13" s="67">
        <v>29</v>
      </c>
      <c r="AT13" s="153">
        <f t="shared" si="17"/>
        <v>15</v>
      </c>
      <c r="AU13" s="153">
        <f t="shared" si="18"/>
        <v>48</v>
      </c>
      <c r="AV13" s="154">
        <f t="shared" si="19"/>
        <v>46</v>
      </c>
      <c r="AW13" s="155">
        <f t="shared" si="20"/>
        <v>7</v>
      </c>
      <c r="AX13" s="137"/>
      <c r="AY13" s="67">
        <v>12</v>
      </c>
      <c r="AZ13" s="67">
        <v>8</v>
      </c>
      <c r="BA13" s="67">
        <v>5</v>
      </c>
      <c r="BB13" s="67">
        <v>10</v>
      </c>
      <c r="BC13" s="141">
        <f t="shared" si="21"/>
        <v>35</v>
      </c>
      <c r="BD13" s="153">
        <f t="shared" si="22"/>
        <v>29</v>
      </c>
      <c r="BE13" s="67">
        <v>50</v>
      </c>
      <c r="BF13" s="153">
        <f t="shared" si="23"/>
        <v>25</v>
      </c>
      <c r="BG13" s="153">
        <f t="shared" si="24"/>
        <v>54</v>
      </c>
      <c r="BH13" s="154">
        <f t="shared" si="25"/>
        <v>43</v>
      </c>
      <c r="BI13" s="156">
        <f t="shared" si="26"/>
        <v>6</v>
      </c>
      <c r="BJ13" s="137"/>
      <c r="BK13" s="67">
        <v>4</v>
      </c>
      <c r="BL13" s="67">
        <v>10</v>
      </c>
      <c r="BM13" s="67">
        <v>15</v>
      </c>
      <c r="BN13" s="67">
        <v>15</v>
      </c>
      <c r="BO13" s="141">
        <f t="shared" si="27"/>
        <v>44</v>
      </c>
      <c r="BP13" s="153">
        <f t="shared" si="28"/>
        <v>37</v>
      </c>
      <c r="BQ13" s="67">
        <v>32</v>
      </c>
      <c r="BR13" s="153">
        <f t="shared" si="29"/>
        <v>16</v>
      </c>
      <c r="BS13" s="153">
        <f t="shared" si="30"/>
        <v>53</v>
      </c>
      <c r="BT13" s="154">
        <f t="shared" si="31"/>
        <v>25</v>
      </c>
      <c r="BU13" s="155">
        <f t="shared" si="32"/>
        <v>6</v>
      </c>
      <c r="BV13" s="137"/>
      <c r="BW13" s="67">
        <v>10</v>
      </c>
      <c r="BX13" s="67">
        <v>9</v>
      </c>
      <c r="BY13" s="67">
        <v>11</v>
      </c>
      <c r="BZ13" s="67">
        <v>13</v>
      </c>
      <c r="CA13" s="141">
        <f t="shared" si="33"/>
        <v>43</v>
      </c>
      <c r="CB13" s="153">
        <f t="shared" si="34"/>
        <v>36</v>
      </c>
      <c r="CC13" s="67">
        <v>31</v>
      </c>
      <c r="CD13" s="153">
        <f t="shared" si="35"/>
        <v>16</v>
      </c>
      <c r="CE13" s="153">
        <f t="shared" si="36"/>
        <v>52</v>
      </c>
      <c r="CF13" s="154">
        <f t="shared" si="37"/>
        <v>40</v>
      </c>
      <c r="CG13" s="155">
        <f t="shared" si="38"/>
        <v>6</v>
      </c>
      <c r="CH13" s="137"/>
      <c r="CI13" s="67">
        <v>10</v>
      </c>
      <c r="CJ13" s="67">
        <v>5</v>
      </c>
      <c r="CK13" s="67">
        <v>10</v>
      </c>
      <c r="CL13" s="67">
        <v>10</v>
      </c>
      <c r="CM13" s="141">
        <f t="shared" si="39"/>
        <v>35</v>
      </c>
      <c r="CN13" s="153">
        <f t="shared" si="40"/>
        <v>29</v>
      </c>
      <c r="CO13" s="67">
        <v>19</v>
      </c>
      <c r="CP13" s="153">
        <f t="shared" si="41"/>
        <v>10</v>
      </c>
      <c r="CQ13" s="153">
        <f t="shared" si="42"/>
        <v>39</v>
      </c>
      <c r="CR13" s="154">
        <f t="shared" si="43"/>
        <v>54</v>
      </c>
      <c r="CS13" s="155">
        <f t="shared" si="44"/>
        <v>9</v>
      </c>
      <c r="CT13" s="137"/>
      <c r="CU13" s="67">
        <v>5</v>
      </c>
      <c r="CV13" s="67">
        <v>7</v>
      </c>
      <c r="CW13" s="67">
        <v>10</v>
      </c>
      <c r="CX13" s="67">
        <v>15</v>
      </c>
      <c r="CY13" s="141">
        <f t="shared" si="45"/>
        <v>37</v>
      </c>
      <c r="CZ13" s="153">
        <f t="shared" si="46"/>
        <v>31</v>
      </c>
      <c r="DA13" s="67">
        <v>20</v>
      </c>
      <c r="DB13" s="153">
        <f t="shared" si="47"/>
        <v>10</v>
      </c>
      <c r="DC13" s="153">
        <f t="shared" si="48"/>
        <v>41</v>
      </c>
      <c r="DD13" s="154">
        <f t="shared" si="49"/>
        <v>39</v>
      </c>
      <c r="DE13" s="155">
        <f t="shared" si="50"/>
        <v>8</v>
      </c>
      <c r="DF13" s="149">
        <f t="shared" si="51"/>
        <v>457</v>
      </c>
      <c r="DG13" s="149">
        <f>IFERROR(IF(AND(K13,W13,AI13,AU13,BG13,BS13,CE13,CQ13,DC13)="","",SUM(K13,W13,AI13,AU13,LARGE((BG13,BS13,CE13,CQ13,DC13),{1,2}))),"")</f>
        <v>325</v>
      </c>
      <c r="DH13" s="149">
        <f>IFERROR(IF(AND(M13,Y13,AK13,AW13,,BI13,BU13,CG13,CS13,DE13)="","",SUM(M13,Y13,AK13,AW13,SMALL((BI13,BU13,CG13,CS13,DE13),{1,2}))),"")</f>
        <v>34</v>
      </c>
      <c r="DI13" s="157" t="str">
        <f>IFERROR(pos&amp;IF(AND(MOD(ABS(18),100)&gt;10,MOD(ABS(pos),100)&lt;14),"th", CHOOSE(MOD(ABS(pos),10)+1,"th","st","nd","rd","th","th","th","th","th","th")),"")</f>
        <v>42nd</v>
      </c>
      <c r="DJ13" s="131">
        <f>ROWS($B$10:$B13)</f>
        <v>4</v>
      </c>
      <c r="DK13" s="131" t="str">
        <f>IF($B13=Rept1D!$B$9,$DJ13,"")</f>
        <v/>
      </c>
      <c r="DM13" s="151"/>
    </row>
    <row r="14" spans="1:1024" ht="19.5" customHeight="1">
      <c r="A14" s="138" t="s">
        <v>48</v>
      </c>
      <c r="B14" s="152" t="s">
        <v>546</v>
      </c>
      <c r="C14" s="67">
        <v>13</v>
      </c>
      <c r="D14" s="67">
        <v>4</v>
      </c>
      <c r="E14" s="67">
        <v>12</v>
      </c>
      <c r="F14" s="67">
        <v>10</v>
      </c>
      <c r="G14" s="141">
        <f t="shared" si="53"/>
        <v>39</v>
      </c>
      <c r="H14" s="153">
        <f t="shared" si="54"/>
        <v>33</v>
      </c>
      <c r="I14" s="67">
        <v>47</v>
      </c>
      <c r="J14" s="153">
        <f t="shared" si="0"/>
        <v>24</v>
      </c>
      <c r="K14" s="153">
        <f t="shared" si="1"/>
        <v>57</v>
      </c>
      <c r="L14" s="154">
        <f t="shared" si="2"/>
        <v>37</v>
      </c>
      <c r="M14" s="155">
        <f t="shared" si="52"/>
        <v>5</v>
      </c>
      <c r="N14" s="146"/>
      <c r="O14" s="67">
        <v>5</v>
      </c>
      <c r="P14" s="67">
        <v>14</v>
      </c>
      <c r="Q14" s="67">
        <v>5</v>
      </c>
      <c r="R14" s="67">
        <v>12</v>
      </c>
      <c r="S14" s="141">
        <f t="shared" si="3"/>
        <v>36</v>
      </c>
      <c r="T14" s="153">
        <f t="shared" si="4"/>
        <v>30</v>
      </c>
      <c r="U14" s="67">
        <v>56</v>
      </c>
      <c r="V14" s="153">
        <f t="shared" si="5"/>
        <v>28</v>
      </c>
      <c r="W14" s="153">
        <f t="shared" si="6"/>
        <v>58</v>
      </c>
      <c r="X14" s="154">
        <f t="shared" si="7"/>
        <v>16</v>
      </c>
      <c r="Y14" s="155">
        <f t="shared" si="8"/>
        <v>5</v>
      </c>
      <c r="Z14" s="137"/>
      <c r="AA14" s="67">
        <v>6</v>
      </c>
      <c r="AB14" s="67">
        <v>8</v>
      </c>
      <c r="AC14" s="67">
        <v>12</v>
      </c>
      <c r="AD14" s="67">
        <v>13</v>
      </c>
      <c r="AE14" s="141">
        <f t="shared" si="9"/>
        <v>39</v>
      </c>
      <c r="AF14" s="153">
        <f t="shared" si="10"/>
        <v>33</v>
      </c>
      <c r="AG14" s="67">
        <v>69</v>
      </c>
      <c r="AH14" s="153">
        <f t="shared" si="11"/>
        <v>35</v>
      </c>
      <c r="AI14" s="153">
        <f t="shared" si="12"/>
        <v>68</v>
      </c>
      <c r="AJ14" s="154">
        <f t="shared" si="13"/>
        <v>16</v>
      </c>
      <c r="AK14" s="156">
        <f t="shared" si="14"/>
        <v>3</v>
      </c>
      <c r="AL14" s="137"/>
      <c r="AM14" s="67">
        <v>9</v>
      </c>
      <c r="AN14" s="67">
        <v>10</v>
      </c>
      <c r="AO14" s="67">
        <v>5</v>
      </c>
      <c r="AP14" s="67">
        <v>15</v>
      </c>
      <c r="AQ14" s="141">
        <f t="shared" si="15"/>
        <v>39</v>
      </c>
      <c r="AR14" s="153">
        <f t="shared" si="16"/>
        <v>33</v>
      </c>
      <c r="AS14" s="67">
        <v>28</v>
      </c>
      <c r="AT14" s="153">
        <f t="shared" si="17"/>
        <v>14</v>
      </c>
      <c r="AU14" s="153">
        <f t="shared" si="18"/>
        <v>47</v>
      </c>
      <c r="AV14" s="154">
        <f t="shared" si="19"/>
        <v>48</v>
      </c>
      <c r="AW14" s="155">
        <f t="shared" si="20"/>
        <v>7</v>
      </c>
      <c r="AX14" s="137"/>
      <c r="AY14" s="67">
        <v>9</v>
      </c>
      <c r="AZ14" s="67">
        <v>11</v>
      </c>
      <c r="BA14" s="67">
        <v>8</v>
      </c>
      <c r="BB14" s="67">
        <v>12</v>
      </c>
      <c r="BC14" s="141">
        <f t="shared" si="21"/>
        <v>40</v>
      </c>
      <c r="BD14" s="153">
        <f t="shared" si="22"/>
        <v>33</v>
      </c>
      <c r="BE14" s="67">
        <v>54</v>
      </c>
      <c r="BF14" s="153">
        <f t="shared" si="23"/>
        <v>27</v>
      </c>
      <c r="BG14" s="153">
        <f t="shared" si="24"/>
        <v>60</v>
      </c>
      <c r="BH14" s="154">
        <f t="shared" si="25"/>
        <v>37</v>
      </c>
      <c r="BI14" s="156">
        <f t="shared" si="26"/>
        <v>4</v>
      </c>
      <c r="BJ14" s="137"/>
      <c r="BK14" s="67">
        <v>14</v>
      </c>
      <c r="BL14" s="67">
        <v>15</v>
      </c>
      <c r="BM14" s="67">
        <v>4</v>
      </c>
      <c r="BN14" s="67">
        <v>15</v>
      </c>
      <c r="BO14" s="141">
        <f t="shared" si="27"/>
        <v>48</v>
      </c>
      <c r="BP14" s="153">
        <f t="shared" si="28"/>
        <v>40</v>
      </c>
      <c r="BQ14" s="67">
        <v>45</v>
      </c>
      <c r="BR14" s="153">
        <f t="shared" si="29"/>
        <v>23</v>
      </c>
      <c r="BS14" s="153">
        <f t="shared" si="30"/>
        <v>63</v>
      </c>
      <c r="BT14" s="154">
        <f t="shared" si="31"/>
        <v>15</v>
      </c>
      <c r="BU14" s="155">
        <f t="shared" si="32"/>
        <v>4</v>
      </c>
      <c r="BV14" s="137"/>
      <c r="BW14" s="67">
        <v>15</v>
      </c>
      <c r="BX14" s="67">
        <v>4</v>
      </c>
      <c r="BY14" s="67">
        <v>11</v>
      </c>
      <c r="BZ14" s="67">
        <v>10</v>
      </c>
      <c r="CA14" s="141">
        <f t="shared" si="33"/>
        <v>40</v>
      </c>
      <c r="CB14" s="153">
        <f t="shared" si="34"/>
        <v>33</v>
      </c>
      <c r="CC14" s="67">
        <v>68</v>
      </c>
      <c r="CD14" s="153">
        <f t="shared" si="35"/>
        <v>34</v>
      </c>
      <c r="CE14" s="153">
        <f t="shared" si="36"/>
        <v>67</v>
      </c>
      <c r="CF14" s="154">
        <f t="shared" si="37"/>
        <v>21</v>
      </c>
      <c r="CG14" s="155">
        <f t="shared" si="38"/>
        <v>3</v>
      </c>
      <c r="CH14" s="137"/>
      <c r="CI14" s="67">
        <v>13</v>
      </c>
      <c r="CJ14" s="67">
        <v>15</v>
      </c>
      <c r="CK14" s="67">
        <v>8</v>
      </c>
      <c r="CL14" s="67">
        <v>13</v>
      </c>
      <c r="CM14" s="141">
        <f t="shared" si="39"/>
        <v>49</v>
      </c>
      <c r="CN14" s="153">
        <f t="shared" si="40"/>
        <v>41</v>
      </c>
      <c r="CO14" s="67">
        <v>32</v>
      </c>
      <c r="CP14" s="153">
        <f t="shared" si="41"/>
        <v>16</v>
      </c>
      <c r="CQ14" s="153">
        <f t="shared" si="42"/>
        <v>57</v>
      </c>
      <c r="CR14" s="154">
        <f t="shared" si="43"/>
        <v>28</v>
      </c>
      <c r="CS14" s="155">
        <f t="shared" si="44"/>
        <v>5</v>
      </c>
      <c r="CT14" s="137"/>
      <c r="CU14" s="67">
        <v>8</v>
      </c>
      <c r="CV14" s="67">
        <v>10</v>
      </c>
      <c r="CW14" s="67">
        <v>8</v>
      </c>
      <c r="CX14" s="67">
        <v>10</v>
      </c>
      <c r="CY14" s="141">
        <f t="shared" si="45"/>
        <v>36</v>
      </c>
      <c r="CZ14" s="153">
        <f t="shared" si="46"/>
        <v>30</v>
      </c>
      <c r="DA14" s="67">
        <v>27</v>
      </c>
      <c r="DB14" s="153">
        <f t="shared" si="47"/>
        <v>14</v>
      </c>
      <c r="DC14" s="153">
        <f t="shared" si="48"/>
        <v>44</v>
      </c>
      <c r="DD14" s="154">
        <f t="shared" si="49"/>
        <v>36</v>
      </c>
      <c r="DE14" s="155">
        <f t="shared" si="50"/>
        <v>8</v>
      </c>
      <c r="DF14" s="149">
        <f t="shared" si="51"/>
        <v>521</v>
      </c>
      <c r="DG14" s="149">
        <f>IFERROR(IF(AND(K14,W14,AI14,AU14,BG14,BS14,CE14,CQ14,DC14)="","",SUM(K14,W14,AI14,AU14,LARGE((BG14,BS14,CE14,CQ14,DC14),{1,2}))),"")</f>
        <v>360</v>
      </c>
      <c r="DH14" s="149">
        <f>IFERROR(IF(AND(M14,Y14,AK14,AW14,,BI14,BU14,CG14,CS14,DE14)="","",SUM(M14,Y14,AK14,AW14,SMALL((BI14,BU14,CG14,CS14,DE14),{1,2}))),"")</f>
        <v>27</v>
      </c>
      <c r="DI14" s="157" t="str">
        <f>IFERROR(pos&amp;IF(AND(MOD(ABS(18),100)&gt;10,MOD(ABS(pos),100)&lt;14),"th", CHOOSE(MOD(ABS(pos),10)+1,"th","st","nd","rd","th","th","th","th","th","th")),"")</f>
        <v>25th</v>
      </c>
      <c r="DJ14" s="131">
        <f>ROWS($B$10:$B14)</f>
        <v>5</v>
      </c>
      <c r="DK14" s="131" t="str">
        <f>IF($B14=Rept1D!$B$9,$DJ14,"")</f>
        <v/>
      </c>
      <c r="DM14" s="151"/>
    </row>
    <row r="15" spans="1:1024" ht="19.5" customHeight="1">
      <c r="A15" s="138" t="s">
        <v>48</v>
      </c>
      <c r="B15" s="152" t="s">
        <v>547</v>
      </c>
      <c r="C15" s="67">
        <v>14</v>
      </c>
      <c r="D15" s="67">
        <v>12</v>
      </c>
      <c r="E15" s="67">
        <v>14</v>
      </c>
      <c r="F15" s="67">
        <v>9</v>
      </c>
      <c r="G15" s="141">
        <f t="shared" si="53"/>
        <v>49</v>
      </c>
      <c r="H15" s="153">
        <f t="shared" si="54"/>
        <v>41</v>
      </c>
      <c r="I15" s="67">
        <v>21</v>
      </c>
      <c r="J15" s="153">
        <f t="shared" si="0"/>
        <v>11</v>
      </c>
      <c r="K15" s="153">
        <f t="shared" si="1"/>
        <v>52</v>
      </c>
      <c r="L15" s="154">
        <f t="shared" si="2"/>
        <v>47</v>
      </c>
      <c r="M15" s="155">
        <f t="shared" si="52"/>
        <v>6</v>
      </c>
      <c r="N15" s="146"/>
      <c r="O15" s="67">
        <v>7</v>
      </c>
      <c r="P15" s="67">
        <v>12</v>
      </c>
      <c r="Q15" s="67">
        <v>7</v>
      </c>
      <c r="R15" s="67">
        <v>10</v>
      </c>
      <c r="S15" s="141">
        <f t="shared" si="3"/>
        <v>36</v>
      </c>
      <c r="T15" s="153">
        <f t="shared" si="4"/>
        <v>30</v>
      </c>
      <c r="U15" s="67">
        <v>8</v>
      </c>
      <c r="V15" s="153">
        <f t="shared" si="5"/>
        <v>4</v>
      </c>
      <c r="W15" s="153">
        <f t="shared" si="6"/>
        <v>34</v>
      </c>
      <c r="X15" s="154">
        <f t="shared" si="7"/>
        <v>53</v>
      </c>
      <c r="Y15" s="155">
        <f t="shared" si="8"/>
        <v>9</v>
      </c>
      <c r="Z15" s="137"/>
      <c r="AA15" s="67">
        <v>6</v>
      </c>
      <c r="AB15" s="67">
        <v>10</v>
      </c>
      <c r="AC15" s="67">
        <v>9</v>
      </c>
      <c r="AD15" s="67">
        <v>9</v>
      </c>
      <c r="AE15" s="141">
        <f t="shared" si="9"/>
        <v>34</v>
      </c>
      <c r="AF15" s="153">
        <f t="shared" si="10"/>
        <v>28</v>
      </c>
      <c r="AG15" s="67">
        <v>21</v>
      </c>
      <c r="AH15" s="153">
        <f t="shared" si="11"/>
        <v>11</v>
      </c>
      <c r="AI15" s="153">
        <f t="shared" si="12"/>
        <v>39</v>
      </c>
      <c r="AJ15" s="154">
        <f t="shared" si="13"/>
        <v>56</v>
      </c>
      <c r="AK15" s="156">
        <f t="shared" si="14"/>
        <v>9</v>
      </c>
      <c r="AL15" s="137"/>
      <c r="AM15" s="67">
        <v>6</v>
      </c>
      <c r="AN15" s="67">
        <v>11</v>
      </c>
      <c r="AO15" s="67">
        <v>12</v>
      </c>
      <c r="AP15" s="67">
        <v>15</v>
      </c>
      <c r="AQ15" s="141">
        <f t="shared" si="15"/>
        <v>44</v>
      </c>
      <c r="AR15" s="153">
        <f t="shared" si="16"/>
        <v>37</v>
      </c>
      <c r="AS15" s="67">
        <v>34</v>
      </c>
      <c r="AT15" s="153">
        <f t="shared" si="17"/>
        <v>17</v>
      </c>
      <c r="AU15" s="153">
        <f t="shared" si="18"/>
        <v>54</v>
      </c>
      <c r="AV15" s="154">
        <f t="shared" si="19"/>
        <v>26</v>
      </c>
      <c r="AW15" s="155">
        <f t="shared" si="20"/>
        <v>6</v>
      </c>
      <c r="AX15" s="137"/>
      <c r="AY15" s="67">
        <v>12</v>
      </c>
      <c r="AZ15" s="67">
        <v>15</v>
      </c>
      <c r="BA15" s="67">
        <v>12</v>
      </c>
      <c r="BB15" s="67">
        <v>7</v>
      </c>
      <c r="BC15" s="141">
        <f t="shared" si="21"/>
        <v>46</v>
      </c>
      <c r="BD15" s="153">
        <f t="shared" si="22"/>
        <v>38</v>
      </c>
      <c r="BE15" s="67">
        <v>31</v>
      </c>
      <c r="BF15" s="153">
        <f t="shared" si="23"/>
        <v>16</v>
      </c>
      <c r="BG15" s="153">
        <f t="shared" si="24"/>
        <v>54</v>
      </c>
      <c r="BH15" s="154">
        <f t="shared" si="25"/>
        <v>43</v>
      </c>
      <c r="BI15" s="156">
        <f t="shared" si="26"/>
        <v>6</v>
      </c>
      <c r="BJ15" s="137"/>
      <c r="BK15" s="67">
        <v>9</v>
      </c>
      <c r="BL15" s="67">
        <v>3</v>
      </c>
      <c r="BM15" s="67">
        <v>10</v>
      </c>
      <c r="BN15" s="67">
        <v>15</v>
      </c>
      <c r="BO15" s="141">
        <f t="shared" si="27"/>
        <v>37</v>
      </c>
      <c r="BP15" s="153">
        <f t="shared" si="28"/>
        <v>31</v>
      </c>
      <c r="BQ15" s="67">
        <v>24</v>
      </c>
      <c r="BR15" s="153">
        <f t="shared" si="29"/>
        <v>12</v>
      </c>
      <c r="BS15" s="153">
        <f t="shared" si="30"/>
        <v>43</v>
      </c>
      <c r="BT15" s="154">
        <f t="shared" si="31"/>
        <v>46</v>
      </c>
      <c r="BU15" s="155">
        <f t="shared" si="32"/>
        <v>8</v>
      </c>
      <c r="BV15" s="137"/>
      <c r="BW15" s="67">
        <v>12</v>
      </c>
      <c r="BX15" s="67">
        <v>12</v>
      </c>
      <c r="BY15" s="67">
        <v>3</v>
      </c>
      <c r="BZ15" s="67">
        <v>4</v>
      </c>
      <c r="CA15" s="141">
        <f t="shared" si="33"/>
        <v>31</v>
      </c>
      <c r="CB15" s="153">
        <f t="shared" si="34"/>
        <v>26</v>
      </c>
      <c r="CC15" s="67">
        <v>24</v>
      </c>
      <c r="CD15" s="153">
        <f t="shared" si="35"/>
        <v>12</v>
      </c>
      <c r="CE15" s="153">
        <f t="shared" si="36"/>
        <v>38</v>
      </c>
      <c r="CF15" s="154">
        <f t="shared" si="37"/>
        <v>52</v>
      </c>
      <c r="CG15" s="155">
        <f t="shared" si="38"/>
        <v>9</v>
      </c>
      <c r="CH15" s="137"/>
      <c r="CI15" s="67">
        <v>11</v>
      </c>
      <c r="CJ15" s="67">
        <v>13</v>
      </c>
      <c r="CK15" s="67">
        <v>5</v>
      </c>
      <c r="CL15" s="67">
        <v>12</v>
      </c>
      <c r="CM15" s="141">
        <f t="shared" si="39"/>
        <v>41</v>
      </c>
      <c r="CN15" s="153">
        <f t="shared" si="40"/>
        <v>34</v>
      </c>
      <c r="CO15" s="67">
        <v>18</v>
      </c>
      <c r="CP15" s="153">
        <f t="shared" si="41"/>
        <v>9</v>
      </c>
      <c r="CQ15" s="153">
        <f t="shared" si="42"/>
        <v>43</v>
      </c>
      <c r="CR15" s="154">
        <f t="shared" si="43"/>
        <v>49</v>
      </c>
      <c r="CS15" s="155">
        <f t="shared" si="44"/>
        <v>8</v>
      </c>
      <c r="CT15" s="137"/>
      <c r="CU15" s="67">
        <v>5</v>
      </c>
      <c r="CV15" s="67">
        <v>11</v>
      </c>
      <c r="CW15" s="67">
        <v>6</v>
      </c>
      <c r="CX15" s="67">
        <v>6</v>
      </c>
      <c r="CY15" s="141">
        <f t="shared" si="45"/>
        <v>28</v>
      </c>
      <c r="CZ15" s="153">
        <f t="shared" si="46"/>
        <v>23</v>
      </c>
      <c r="DA15" s="67">
        <v>23</v>
      </c>
      <c r="DB15" s="153">
        <f t="shared" si="47"/>
        <v>12</v>
      </c>
      <c r="DC15" s="153">
        <f t="shared" si="48"/>
        <v>35</v>
      </c>
      <c r="DD15" s="154">
        <f t="shared" si="49"/>
        <v>51</v>
      </c>
      <c r="DE15" s="155">
        <f t="shared" si="50"/>
        <v>9</v>
      </c>
      <c r="DF15" s="149">
        <f t="shared" si="51"/>
        <v>392</v>
      </c>
      <c r="DG15" s="149">
        <f>IFERROR(IF(AND(K15,W15,AI15,AU15,BG15,BS15,CE15,CQ15,DC15)="","",SUM(K15,W15,AI15,AU15,LARGE((BG15,BS15,CE15,CQ15,DC15),{1,2}))),"")</f>
        <v>276</v>
      </c>
      <c r="DH15" s="149">
        <f>IFERROR(IF(AND(M15,Y15,AK15,AW15,,BI15,BU15,CG15,CS15,DE15)="","",SUM(M15,Y15,AK15,AW15,SMALL((BI15,BU15,CG15,CS15,DE15),{1,2}))),"")</f>
        <v>44</v>
      </c>
      <c r="DI15" s="157" t="str">
        <f>IFERROR(pos&amp;IF(AND(MOD(ABS(18),100)&gt;10,MOD(ABS(pos),100)&lt;14),"th", CHOOSE(MOD(ABS(pos),10)+1,"th","st","nd","rd","th","th","th","th","th","th")),"")</f>
        <v>51st</v>
      </c>
      <c r="DJ15" s="131">
        <f>ROWS($B$10:$B15)</f>
        <v>6</v>
      </c>
      <c r="DK15" s="131" t="str">
        <f>IF($B15=Rept1D!$B$9,$DJ15,"")</f>
        <v/>
      </c>
      <c r="DM15" s="151"/>
    </row>
    <row r="16" spans="1:1024" ht="19.5" customHeight="1">
      <c r="A16" s="138" t="s">
        <v>48</v>
      </c>
      <c r="B16" s="152" t="s">
        <v>548</v>
      </c>
      <c r="C16" s="67">
        <v>14</v>
      </c>
      <c r="D16" s="67">
        <v>15</v>
      </c>
      <c r="E16" s="67">
        <v>14</v>
      </c>
      <c r="F16" s="67">
        <v>10</v>
      </c>
      <c r="G16" s="141">
        <f t="shared" si="53"/>
        <v>53</v>
      </c>
      <c r="H16" s="153">
        <f t="shared" si="54"/>
        <v>44</v>
      </c>
      <c r="I16" s="67">
        <v>50</v>
      </c>
      <c r="J16" s="153">
        <f t="shared" si="0"/>
        <v>25</v>
      </c>
      <c r="K16" s="153">
        <f t="shared" si="1"/>
        <v>69</v>
      </c>
      <c r="L16" s="154">
        <f t="shared" si="2"/>
        <v>10</v>
      </c>
      <c r="M16" s="155">
        <f t="shared" si="52"/>
        <v>3</v>
      </c>
      <c r="N16" s="146"/>
      <c r="O16" s="67">
        <v>13</v>
      </c>
      <c r="P16" s="67">
        <v>13</v>
      </c>
      <c r="Q16" s="67">
        <v>12</v>
      </c>
      <c r="R16" s="67">
        <v>12</v>
      </c>
      <c r="S16" s="141">
        <f t="shared" si="3"/>
        <v>50</v>
      </c>
      <c r="T16" s="153">
        <f t="shared" si="4"/>
        <v>42</v>
      </c>
      <c r="U16" s="67">
        <v>53</v>
      </c>
      <c r="V16" s="153">
        <f t="shared" si="5"/>
        <v>27</v>
      </c>
      <c r="W16" s="153">
        <f t="shared" si="6"/>
        <v>69</v>
      </c>
      <c r="X16" s="154">
        <f t="shared" si="7"/>
        <v>5</v>
      </c>
      <c r="Y16" s="155">
        <f t="shared" si="8"/>
        <v>3</v>
      </c>
      <c r="Z16" s="137"/>
      <c r="AA16" s="67">
        <v>9</v>
      </c>
      <c r="AB16" s="67">
        <v>10</v>
      </c>
      <c r="AC16" s="67">
        <v>12</v>
      </c>
      <c r="AD16" s="67">
        <v>14</v>
      </c>
      <c r="AE16" s="141">
        <f t="shared" si="9"/>
        <v>45</v>
      </c>
      <c r="AF16" s="153">
        <f t="shared" si="10"/>
        <v>38</v>
      </c>
      <c r="AG16" s="67">
        <v>63</v>
      </c>
      <c r="AH16" s="153">
        <f t="shared" si="11"/>
        <v>32</v>
      </c>
      <c r="AI16" s="153">
        <f t="shared" si="12"/>
        <v>70</v>
      </c>
      <c r="AJ16" s="154">
        <f t="shared" si="13"/>
        <v>14</v>
      </c>
      <c r="AK16" s="156">
        <f t="shared" si="14"/>
        <v>2</v>
      </c>
      <c r="AL16" s="137"/>
      <c r="AM16" s="67">
        <v>10</v>
      </c>
      <c r="AN16" s="67">
        <v>10</v>
      </c>
      <c r="AO16" s="67">
        <v>12</v>
      </c>
      <c r="AP16" s="67">
        <v>14</v>
      </c>
      <c r="AQ16" s="141">
        <f t="shared" si="15"/>
        <v>46</v>
      </c>
      <c r="AR16" s="153">
        <f t="shared" si="16"/>
        <v>38</v>
      </c>
      <c r="AS16" s="67">
        <v>47</v>
      </c>
      <c r="AT16" s="153">
        <f t="shared" si="17"/>
        <v>24</v>
      </c>
      <c r="AU16" s="153">
        <f t="shared" si="18"/>
        <v>62</v>
      </c>
      <c r="AV16" s="154">
        <f t="shared" si="19"/>
        <v>7</v>
      </c>
      <c r="AW16" s="155">
        <f t="shared" si="20"/>
        <v>4</v>
      </c>
      <c r="AX16" s="137"/>
      <c r="AY16" s="67">
        <v>12</v>
      </c>
      <c r="AZ16" s="67">
        <v>8</v>
      </c>
      <c r="BA16" s="67">
        <v>11</v>
      </c>
      <c r="BB16" s="67">
        <v>10</v>
      </c>
      <c r="BC16" s="141">
        <f t="shared" si="21"/>
        <v>41</v>
      </c>
      <c r="BD16" s="153">
        <f t="shared" si="22"/>
        <v>34</v>
      </c>
      <c r="BE16" s="67">
        <v>80</v>
      </c>
      <c r="BF16" s="153">
        <f t="shared" si="23"/>
        <v>40</v>
      </c>
      <c r="BG16" s="153">
        <f t="shared" si="24"/>
        <v>74</v>
      </c>
      <c r="BH16" s="154">
        <f t="shared" si="25"/>
        <v>12</v>
      </c>
      <c r="BI16" s="156">
        <f t="shared" si="26"/>
        <v>2</v>
      </c>
      <c r="BJ16" s="137"/>
      <c r="BK16" s="67">
        <v>11</v>
      </c>
      <c r="BL16" s="67">
        <v>13</v>
      </c>
      <c r="BM16" s="67">
        <v>2</v>
      </c>
      <c r="BN16" s="67">
        <v>15</v>
      </c>
      <c r="BO16" s="141">
        <f t="shared" si="27"/>
        <v>41</v>
      </c>
      <c r="BP16" s="153">
        <f t="shared" si="28"/>
        <v>34</v>
      </c>
      <c r="BQ16" s="67">
        <v>81</v>
      </c>
      <c r="BR16" s="153">
        <f t="shared" si="29"/>
        <v>41</v>
      </c>
      <c r="BS16" s="153">
        <f t="shared" si="30"/>
        <v>75</v>
      </c>
      <c r="BT16" s="154">
        <f t="shared" si="31"/>
        <v>2</v>
      </c>
      <c r="BU16" s="155">
        <f t="shared" si="32"/>
        <v>1</v>
      </c>
      <c r="BV16" s="137"/>
      <c r="BW16" s="67">
        <v>14</v>
      </c>
      <c r="BX16" s="67">
        <v>12</v>
      </c>
      <c r="BY16" s="67">
        <v>15</v>
      </c>
      <c r="BZ16" s="67">
        <v>15</v>
      </c>
      <c r="CA16" s="141">
        <f t="shared" si="33"/>
        <v>56</v>
      </c>
      <c r="CB16" s="153">
        <f t="shared" si="34"/>
        <v>47</v>
      </c>
      <c r="CC16" s="67">
        <v>68</v>
      </c>
      <c r="CD16" s="153">
        <f t="shared" si="35"/>
        <v>34</v>
      </c>
      <c r="CE16" s="153">
        <f t="shared" si="36"/>
        <v>81</v>
      </c>
      <c r="CF16" s="154">
        <f t="shared" si="37"/>
        <v>6</v>
      </c>
      <c r="CG16" s="155">
        <f t="shared" si="38"/>
        <v>1</v>
      </c>
      <c r="CH16" s="137"/>
      <c r="CI16" s="67">
        <v>14</v>
      </c>
      <c r="CJ16" s="67">
        <v>13</v>
      </c>
      <c r="CK16" s="67">
        <v>14</v>
      </c>
      <c r="CL16" s="67">
        <v>15</v>
      </c>
      <c r="CM16" s="141">
        <f t="shared" si="39"/>
        <v>56</v>
      </c>
      <c r="CN16" s="153">
        <f t="shared" si="40"/>
        <v>47</v>
      </c>
      <c r="CO16" s="67">
        <v>63</v>
      </c>
      <c r="CP16" s="153">
        <f t="shared" si="41"/>
        <v>32</v>
      </c>
      <c r="CQ16" s="153">
        <f t="shared" si="42"/>
        <v>79</v>
      </c>
      <c r="CR16" s="154">
        <f t="shared" si="43"/>
        <v>2</v>
      </c>
      <c r="CS16" s="155">
        <f t="shared" si="44"/>
        <v>1</v>
      </c>
      <c r="CT16" s="137"/>
      <c r="CU16" s="67">
        <v>9</v>
      </c>
      <c r="CV16" s="67">
        <v>10</v>
      </c>
      <c r="CW16" s="67">
        <v>10</v>
      </c>
      <c r="CX16" s="67">
        <v>6</v>
      </c>
      <c r="CY16" s="141">
        <f t="shared" si="45"/>
        <v>35</v>
      </c>
      <c r="CZ16" s="153">
        <f t="shared" si="46"/>
        <v>29</v>
      </c>
      <c r="DA16" s="67">
        <v>66</v>
      </c>
      <c r="DB16" s="153">
        <f t="shared" si="47"/>
        <v>33</v>
      </c>
      <c r="DC16" s="153">
        <f t="shared" si="48"/>
        <v>62</v>
      </c>
      <c r="DD16" s="154">
        <f t="shared" si="49"/>
        <v>10</v>
      </c>
      <c r="DE16" s="155">
        <f t="shared" si="50"/>
        <v>4</v>
      </c>
      <c r="DF16" s="149">
        <f t="shared" si="51"/>
        <v>641</v>
      </c>
      <c r="DG16" s="149">
        <f>IFERROR(IF(AND(K16,W16,AI16,AU16,BG16,BS16,CE16,CQ16,DC16)="","",SUM(K16,W16,AI16,AU16,LARGE((BG16,BS16,CE16,CQ16,DC16),{1,2}))),"")</f>
        <v>430</v>
      </c>
      <c r="DH16" s="149">
        <f>IFERROR(IF(AND(M16,Y16,AK16,AW16,,BI16,BU16,CG16,CS16,DE16)="","",SUM(M16,Y16,AK16,AW16,SMALL((BI16,BU16,CG16,CS16,DE16),{1,2}))),"")</f>
        <v>14</v>
      </c>
      <c r="DI16" s="157" t="str">
        <f>IFERROR(pos&amp;IF(AND(MOD(ABS(18),100)&gt;10,MOD(ABS(pos),100)&lt;14),"th", CHOOSE(MOD(ABS(pos),10)+1,"th","st","nd","rd","th","th","th","th","th","th")),"")</f>
        <v>5th</v>
      </c>
      <c r="DJ16" s="131">
        <f>ROWS($B$10:$B16)</f>
        <v>7</v>
      </c>
      <c r="DK16" s="131" t="str">
        <f>IF($B16=Rept1D!$B$9,$DJ16,"")</f>
        <v/>
      </c>
      <c r="DM16" s="151"/>
    </row>
    <row r="17" spans="1:117" ht="19.5" customHeight="1">
      <c r="A17" s="138" t="s">
        <v>48</v>
      </c>
      <c r="B17" s="152" t="s">
        <v>549</v>
      </c>
      <c r="C17" s="67">
        <v>12</v>
      </c>
      <c r="D17" s="67">
        <v>15</v>
      </c>
      <c r="E17" s="67">
        <v>9</v>
      </c>
      <c r="F17" s="67">
        <v>5</v>
      </c>
      <c r="G17" s="141">
        <f t="shared" si="53"/>
        <v>41</v>
      </c>
      <c r="H17" s="153">
        <f t="shared" si="54"/>
        <v>34</v>
      </c>
      <c r="I17" s="67">
        <v>51</v>
      </c>
      <c r="J17" s="153">
        <f t="shared" si="0"/>
        <v>26</v>
      </c>
      <c r="K17" s="153">
        <f t="shared" si="1"/>
        <v>60</v>
      </c>
      <c r="L17" s="154">
        <f t="shared" si="2"/>
        <v>28</v>
      </c>
      <c r="M17" s="155">
        <f t="shared" si="52"/>
        <v>4</v>
      </c>
      <c r="N17" s="146"/>
      <c r="O17" s="67">
        <v>5</v>
      </c>
      <c r="P17" s="67">
        <v>13</v>
      </c>
      <c r="Q17" s="67">
        <v>5</v>
      </c>
      <c r="R17" s="67">
        <v>11</v>
      </c>
      <c r="S17" s="141">
        <f t="shared" si="3"/>
        <v>34</v>
      </c>
      <c r="T17" s="153">
        <f t="shared" si="4"/>
        <v>28</v>
      </c>
      <c r="U17" s="67">
        <v>35</v>
      </c>
      <c r="V17" s="153">
        <f t="shared" si="5"/>
        <v>18</v>
      </c>
      <c r="W17" s="153">
        <f t="shared" si="6"/>
        <v>46</v>
      </c>
      <c r="X17" s="154">
        <f t="shared" si="7"/>
        <v>34</v>
      </c>
      <c r="Y17" s="155">
        <f t="shared" si="8"/>
        <v>7</v>
      </c>
      <c r="Z17" s="137"/>
      <c r="AA17" s="67">
        <v>15</v>
      </c>
      <c r="AB17" s="67">
        <v>10</v>
      </c>
      <c r="AC17" s="67">
        <v>10</v>
      </c>
      <c r="AD17" s="67">
        <v>12</v>
      </c>
      <c r="AE17" s="141">
        <f t="shared" si="9"/>
        <v>47</v>
      </c>
      <c r="AF17" s="153">
        <f t="shared" si="10"/>
        <v>39</v>
      </c>
      <c r="AG17" s="67">
        <v>39</v>
      </c>
      <c r="AH17" s="153">
        <f t="shared" si="11"/>
        <v>20</v>
      </c>
      <c r="AI17" s="153">
        <f t="shared" si="12"/>
        <v>59</v>
      </c>
      <c r="AJ17" s="154">
        <f t="shared" si="13"/>
        <v>26</v>
      </c>
      <c r="AK17" s="156">
        <f t="shared" si="14"/>
        <v>5</v>
      </c>
      <c r="AL17" s="137"/>
      <c r="AM17" s="67">
        <v>12</v>
      </c>
      <c r="AN17" s="67">
        <v>10</v>
      </c>
      <c r="AO17" s="67">
        <v>9</v>
      </c>
      <c r="AP17" s="67">
        <v>14</v>
      </c>
      <c r="AQ17" s="141">
        <f t="shared" si="15"/>
        <v>45</v>
      </c>
      <c r="AR17" s="153">
        <f t="shared" si="16"/>
        <v>38</v>
      </c>
      <c r="AS17" s="67">
        <v>26</v>
      </c>
      <c r="AT17" s="153">
        <f t="shared" si="17"/>
        <v>13</v>
      </c>
      <c r="AU17" s="153">
        <f t="shared" si="18"/>
        <v>51</v>
      </c>
      <c r="AV17" s="154">
        <f t="shared" si="19"/>
        <v>34</v>
      </c>
      <c r="AW17" s="155">
        <f t="shared" si="20"/>
        <v>6</v>
      </c>
      <c r="AX17" s="137"/>
      <c r="AY17" s="67">
        <v>11</v>
      </c>
      <c r="AZ17" s="67">
        <v>10</v>
      </c>
      <c r="BA17" s="67">
        <v>8</v>
      </c>
      <c r="BB17" s="67">
        <v>12</v>
      </c>
      <c r="BC17" s="141">
        <f t="shared" si="21"/>
        <v>41</v>
      </c>
      <c r="BD17" s="153">
        <f t="shared" si="22"/>
        <v>34</v>
      </c>
      <c r="BE17" s="67">
        <v>57</v>
      </c>
      <c r="BF17" s="153">
        <f t="shared" si="23"/>
        <v>29</v>
      </c>
      <c r="BG17" s="153">
        <f t="shared" si="24"/>
        <v>63</v>
      </c>
      <c r="BH17" s="154">
        <f t="shared" si="25"/>
        <v>32</v>
      </c>
      <c r="BI17" s="156">
        <f t="shared" si="26"/>
        <v>4</v>
      </c>
      <c r="BJ17" s="137"/>
      <c r="BK17" s="67">
        <v>13</v>
      </c>
      <c r="BL17" s="67">
        <v>3</v>
      </c>
      <c r="BM17" s="67">
        <v>5</v>
      </c>
      <c r="BN17" s="67">
        <v>15</v>
      </c>
      <c r="BO17" s="141">
        <f t="shared" si="27"/>
        <v>36</v>
      </c>
      <c r="BP17" s="153">
        <f t="shared" si="28"/>
        <v>30</v>
      </c>
      <c r="BQ17" s="67">
        <v>45</v>
      </c>
      <c r="BR17" s="153">
        <f t="shared" si="29"/>
        <v>23</v>
      </c>
      <c r="BS17" s="153">
        <f t="shared" si="30"/>
        <v>53</v>
      </c>
      <c r="BT17" s="154">
        <f t="shared" si="31"/>
        <v>25</v>
      </c>
      <c r="BU17" s="155">
        <f t="shared" si="32"/>
        <v>6</v>
      </c>
      <c r="BV17" s="137"/>
      <c r="BW17" s="67">
        <v>8</v>
      </c>
      <c r="BX17" s="67">
        <v>5</v>
      </c>
      <c r="BY17" s="67">
        <v>13</v>
      </c>
      <c r="BZ17" s="67">
        <v>6</v>
      </c>
      <c r="CA17" s="141">
        <f t="shared" si="33"/>
        <v>32</v>
      </c>
      <c r="CB17" s="153">
        <f t="shared" si="34"/>
        <v>27</v>
      </c>
      <c r="CC17" s="67">
        <v>35</v>
      </c>
      <c r="CD17" s="153">
        <f t="shared" si="35"/>
        <v>18</v>
      </c>
      <c r="CE17" s="153">
        <f t="shared" si="36"/>
        <v>45</v>
      </c>
      <c r="CF17" s="154">
        <f t="shared" si="37"/>
        <v>48</v>
      </c>
      <c r="CG17" s="155">
        <f t="shared" si="38"/>
        <v>7</v>
      </c>
      <c r="CH17" s="137"/>
      <c r="CI17" s="67">
        <v>11</v>
      </c>
      <c r="CJ17" s="67">
        <v>13</v>
      </c>
      <c r="CK17" s="67">
        <v>10</v>
      </c>
      <c r="CL17" s="67">
        <v>11</v>
      </c>
      <c r="CM17" s="141">
        <f t="shared" si="39"/>
        <v>45</v>
      </c>
      <c r="CN17" s="153">
        <f t="shared" si="40"/>
        <v>38</v>
      </c>
      <c r="CO17" s="67">
        <v>28</v>
      </c>
      <c r="CP17" s="153">
        <f t="shared" si="41"/>
        <v>14</v>
      </c>
      <c r="CQ17" s="153">
        <f t="shared" si="42"/>
        <v>52</v>
      </c>
      <c r="CR17" s="154">
        <f t="shared" si="43"/>
        <v>35</v>
      </c>
      <c r="CS17" s="155">
        <f t="shared" si="44"/>
        <v>6</v>
      </c>
      <c r="CT17" s="137"/>
      <c r="CU17" s="67">
        <v>10</v>
      </c>
      <c r="CV17" s="67">
        <v>14</v>
      </c>
      <c r="CW17" s="67">
        <v>10</v>
      </c>
      <c r="CX17" s="67">
        <v>8</v>
      </c>
      <c r="CY17" s="141">
        <f t="shared" si="45"/>
        <v>42</v>
      </c>
      <c r="CZ17" s="153">
        <f t="shared" si="46"/>
        <v>35</v>
      </c>
      <c r="DA17" s="67">
        <v>40</v>
      </c>
      <c r="DB17" s="153">
        <f t="shared" si="47"/>
        <v>20</v>
      </c>
      <c r="DC17" s="153">
        <f t="shared" si="48"/>
        <v>55</v>
      </c>
      <c r="DD17" s="154">
        <f t="shared" si="49"/>
        <v>23</v>
      </c>
      <c r="DE17" s="155">
        <f t="shared" si="50"/>
        <v>5</v>
      </c>
      <c r="DF17" s="149">
        <f t="shared" si="51"/>
        <v>484</v>
      </c>
      <c r="DG17" s="149">
        <f>IFERROR(IF(AND(K17,W17,AI17,AU17,BG17,BS17,CE17,CQ17,DC17)="","",SUM(K17,W17,AI17,AU17,LARGE((BG17,BS17,CE17,CQ17,DC17),{1,2}))),"")</f>
        <v>334</v>
      </c>
      <c r="DH17" s="149">
        <f>IFERROR(IF(AND(M17,Y17,AK17,AW17,,BI17,BU17,CG17,CS17,DE17)="","",SUM(M17,Y17,AK17,AW17,SMALL((BI17,BU17,CG17,CS17,DE17),{1,2}))),"")</f>
        <v>31</v>
      </c>
      <c r="DI17" s="157" t="str">
        <f>IFERROR(pos&amp;IF(AND(MOD(ABS(18),100)&gt;10,MOD(ABS(pos),100)&lt;14),"th", CHOOSE(MOD(ABS(pos),10)+1,"th","st","nd","rd","th","th","th","th","th","th")),"")</f>
        <v>36th</v>
      </c>
      <c r="DJ17" s="131">
        <f>ROWS($B$10:$B17)</f>
        <v>8</v>
      </c>
      <c r="DK17" s="131" t="str">
        <f>IF($B17=Rept1D!$B$9,$DJ17,"")</f>
        <v/>
      </c>
      <c r="DM17" s="151"/>
    </row>
    <row r="18" spans="1:117" ht="19.5" customHeight="1">
      <c r="A18" s="138" t="s">
        <v>48</v>
      </c>
      <c r="B18" s="152" t="s">
        <v>550</v>
      </c>
      <c r="C18" s="67">
        <v>15</v>
      </c>
      <c r="D18" s="67">
        <v>15</v>
      </c>
      <c r="E18" s="67">
        <v>14</v>
      </c>
      <c r="F18" s="67">
        <v>5</v>
      </c>
      <c r="G18" s="141">
        <f t="shared" si="53"/>
        <v>49</v>
      </c>
      <c r="H18" s="153">
        <f t="shared" si="54"/>
        <v>41</v>
      </c>
      <c r="I18" s="67">
        <v>45</v>
      </c>
      <c r="J18" s="153">
        <f t="shared" si="0"/>
        <v>23</v>
      </c>
      <c r="K18" s="153">
        <f t="shared" si="1"/>
        <v>64</v>
      </c>
      <c r="L18" s="154">
        <f t="shared" si="2"/>
        <v>20</v>
      </c>
      <c r="M18" s="155">
        <f t="shared" si="52"/>
        <v>4</v>
      </c>
      <c r="N18" s="146"/>
      <c r="O18" s="67">
        <v>15</v>
      </c>
      <c r="P18" s="67">
        <v>13</v>
      </c>
      <c r="Q18" s="67">
        <v>9</v>
      </c>
      <c r="R18" s="67">
        <v>13</v>
      </c>
      <c r="S18" s="141">
        <f t="shared" si="3"/>
        <v>50</v>
      </c>
      <c r="T18" s="153">
        <f t="shared" si="4"/>
        <v>42</v>
      </c>
      <c r="U18" s="67">
        <v>68</v>
      </c>
      <c r="V18" s="153">
        <f t="shared" si="5"/>
        <v>34</v>
      </c>
      <c r="W18" s="153">
        <f t="shared" si="6"/>
        <v>76</v>
      </c>
      <c r="X18" s="154">
        <f t="shared" si="7"/>
        <v>2</v>
      </c>
      <c r="Y18" s="155">
        <f t="shared" si="8"/>
        <v>1</v>
      </c>
      <c r="Z18" s="137"/>
      <c r="AA18" s="67">
        <v>12</v>
      </c>
      <c r="AB18" s="67">
        <v>10</v>
      </c>
      <c r="AC18" s="67">
        <v>9</v>
      </c>
      <c r="AD18" s="67">
        <v>5</v>
      </c>
      <c r="AE18" s="141">
        <f t="shared" si="9"/>
        <v>36</v>
      </c>
      <c r="AF18" s="153">
        <f t="shared" si="10"/>
        <v>30</v>
      </c>
      <c r="AG18" s="67">
        <v>51</v>
      </c>
      <c r="AH18" s="153">
        <f t="shared" si="11"/>
        <v>26</v>
      </c>
      <c r="AI18" s="153">
        <f t="shared" si="12"/>
        <v>56</v>
      </c>
      <c r="AJ18" s="154">
        <f t="shared" si="13"/>
        <v>29</v>
      </c>
      <c r="AK18" s="156">
        <f t="shared" si="14"/>
        <v>5</v>
      </c>
      <c r="AL18" s="137"/>
      <c r="AM18" s="67">
        <v>10</v>
      </c>
      <c r="AN18" s="67">
        <v>12</v>
      </c>
      <c r="AO18" s="67">
        <v>10</v>
      </c>
      <c r="AP18" s="67">
        <v>15</v>
      </c>
      <c r="AQ18" s="141">
        <f t="shared" si="15"/>
        <v>47</v>
      </c>
      <c r="AR18" s="153">
        <f t="shared" si="16"/>
        <v>39</v>
      </c>
      <c r="AS18" s="67">
        <v>44</v>
      </c>
      <c r="AT18" s="153">
        <f t="shared" si="17"/>
        <v>22</v>
      </c>
      <c r="AU18" s="153">
        <f t="shared" si="18"/>
        <v>61</v>
      </c>
      <c r="AV18" s="154">
        <f t="shared" si="19"/>
        <v>13</v>
      </c>
      <c r="AW18" s="155">
        <f t="shared" si="20"/>
        <v>4</v>
      </c>
      <c r="AX18" s="137"/>
      <c r="AY18" s="67">
        <v>12</v>
      </c>
      <c r="AZ18" s="67">
        <v>8</v>
      </c>
      <c r="BA18" s="67">
        <v>11</v>
      </c>
      <c r="BB18" s="67">
        <v>10</v>
      </c>
      <c r="BC18" s="141">
        <f t="shared" si="21"/>
        <v>41</v>
      </c>
      <c r="BD18" s="153">
        <f t="shared" si="22"/>
        <v>34</v>
      </c>
      <c r="BE18" s="67">
        <v>80</v>
      </c>
      <c r="BF18" s="153">
        <f t="shared" si="23"/>
        <v>40</v>
      </c>
      <c r="BG18" s="153">
        <f t="shared" si="24"/>
        <v>74</v>
      </c>
      <c r="BH18" s="154">
        <f t="shared" si="25"/>
        <v>12</v>
      </c>
      <c r="BI18" s="156">
        <f t="shared" si="26"/>
        <v>2</v>
      </c>
      <c r="BJ18" s="137"/>
      <c r="BK18" s="67">
        <v>10</v>
      </c>
      <c r="BL18" s="67">
        <v>9</v>
      </c>
      <c r="BM18" s="67">
        <v>4</v>
      </c>
      <c r="BN18" s="67">
        <v>15</v>
      </c>
      <c r="BO18" s="141">
        <f t="shared" si="27"/>
        <v>38</v>
      </c>
      <c r="BP18" s="153">
        <f t="shared" si="28"/>
        <v>32</v>
      </c>
      <c r="BQ18" s="67">
        <v>50</v>
      </c>
      <c r="BR18" s="153">
        <f t="shared" si="29"/>
        <v>25</v>
      </c>
      <c r="BS18" s="153">
        <f t="shared" si="30"/>
        <v>57</v>
      </c>
      <c r="BT18" s="154">
        <f t="shared" si="31"/>
        <v>22</v>
      </c>
      <c r="BU18" s="155">
        <f t="shared" si="32"/>
        <v>5</v>
      </c>
      <c r="BV18" s="137"/>
      <c r="BW18" s="67">
        <v>7</v>
      </c>
      <c r="BX18" s="67">
        <v>11</v>
      </c>
      <c r="BY18" s="67">
        <v>15</v>
      </c>
      <c r="BZ18" s="67">
        <v>13</v>
      </c>
      <c r="CA18" s="141">
        <f t="shared" si="33"/>
        <v>46</v>
      </c>
      <c r="CB18" s="153">
        <f t="shared" si="34"/>
        <v>38</v>
      </c>
      <c r="CC18" s="67">
        <v>55</v>
      </c>
      <c r="CD18" s="153">
        <f t="shared" si="35"/>
        <v>28</v>
      </c>
      <c r="CE18" s="153">
        <f t="shared" si="36"/>
        <v>66</v>
      </c>
      <c r="CF18" s="154">
        <f t="shared" si="37"/>
        <v>23</v>
      </c>
      <c r="CG18" s="155">
        <f t="shared" si="38"/>
        <v>3</v>
      </c>
      <c r="CH18" s="137"/>
      <c r="CI18" s="67">
        <v>5</v>
      </c>
      <c r="CJ18" s="67">
        <v>13</v>
      </c>
      <c r="CK18" s="67">
        <v>7</v>
      </c>
      <c r="CL18" s="67">
        <v>14</v>
      </c>
      <c r="CM18" s="141">
        <f t="shared" si="39"/>
        <v>39</v>
      </c>
      <c r="CN18" s="153">
        <f t="shared" si="40"/>
        <v>33</v>
      </c>
      <c r="CO18" s="67">
        <v>22</v>
      </c>
      <c r="CP18" s="153">
        <f t="shared" si="41"/>
        <v>11</v>
      </c>
      <c r="CQ18" s="153">
        <f t="shared" si="42"/>
        <v>44</v>
      </c>
      <c r="CR18" s="154">
        <f t="shared" si="43"/>
        <v>47</v>
      </c>
      <c r="CS18" s="155">
        <f t="shared" si="44"/>
        <v>8</v>
      </c>
      <c r="CT18" s="137"/>
      <c r="CU18" s="67">
        <v>15</v>
      </c>
      <c r="CV18" s="67">
        <v>11</v>
      </c>
      <c r="CW18" s="67">
        <v>8</v>
      </c>
      <c r="CX18" s="67">
        <v>8</v>
      </c>
      <c r="CY18" s="141">
        <f t="shared" si="45"/>
        <v>42</v>
      </c>
      <c r="CZ18" s="153">
        <f t="shared" si="46"/>
        <v>35</v>
      </c>
      <c r="DA18" s="67">
        <v>49</v>
      </c>
      <c r="DB18" s="153">
        <f t="shared" si="47"/>
        <v>25</v>
      </c>
      <c r="DC18" s="153">
        <f t="shared" si="48"/>
        <v>60</v>
      </c>
      <c r="DD18" s="154">
        <f t="shared" si="49"/>
        <v>13</v>
      </c>
      <c r="DE18" s="155">
        <f t="shared" si="50"/>
        <v>4</v>
      </c>
      <c r="DF18" s="149">
        <f t="shared" si="51"/>
        <v>558</v>
      </c>
      <c r="DG18" s="149">
        <f>IFERROR(IF(AND(K18,W18,AI18,AU18,BG18,BS18,CE18,CQ18,DC18)="","",SUM(K18,W18,AI18,AU18,LARGE((BG18,BS18,CE18,CQ18,DC18),{1,2}))),"")</f>
        <v>397</v>
      </c>
      <c r="DH18" s="149">
        <f>IFERROR(IF(AND(M18,Y18,AK18,AW18,,BI18,BU18,CG18,CS18,DE18)="","",SUM(M18,Y18,AK18,AW18,SMALL((BI18,BU18,CG18,CS18,DE18),{1,2}))),"")</f>
        <v>19</v>
      </c>
      <c r="DI18" s="157" t="str">
        <f>IFERROR(pos&amp;IF(AND(MOD(ABS(18),100)&gt;10,MOD(ABS(pos),100)&lt;14),"th", CHOOSE(MOD(ABS(pos),10)+1,"th","st","nd","rd","th","th","th","th","th","th")),"")</f>
        <v>16th</v>
      </c>
      <c r="DJ18" s="131">
        <f>ROWS($B$10:$B18)</f>
        <v>9</v>
      </c>
      <c r="DK18" s="131" t="str">
        <f>IF($B18=Rept1D!$B$9,$DJ18,"")</f>
        <v/>
      </c>
      <c r="DM18" s="151"/>
    </row>
    <row r="19" spans="1:117" ht="19.5" customHeight="1">
      <c r="A19" s="138" t="s">
        <v>48</v>
      </c>
      <c r="B19" s="152" t="s">
        <v>551</v>
      </c>
      <c r="C19" s="67">
        <v>10</v>
      </c>
      <c r="D19" s="67">
        <v>15</v>
      </c>
      <c r="E19" s="67">
        <v>14</v>
      </c>
      <c r="F19" s="67">
        <v>14</v>
      </c>
      <c r="G19" s="141">
        <f t="shared" si="53"/>
        <v>53</v>
      </c>
      <c r="H19" s="153">
        <f t="shared" si="54"/>
        <v>44</v>
      </c>
      <c r="I19" s="67">
        <v>24</v>
      </c>
      <c r="J19" s="153">
        <f t="shared" si="0"/>
        <v>12</v>
      </c>
      <c r="K19" s="153">
        <f t="shared" si="1"/>
        <v>56</v>
      </c>
      <c r="L19" s="154">
        <f t="shared" si="2"/>
        <v>38</v>
      </c>
      <c r="M19" s="155">
        <f t="shared" si="52"/>
        <v>5</v>
      </c>
      <c r="N19" s="146"/>
      <c r="O19" s="67">
        <v>2</v>
      </c>
      <c r="P19" s="67">
        <v>14</v>
      </c>
      <c r="Q19" s="67">
        <v>5</v>
      </c>
      <c r="R19" s="67">
        <v>13</v>
      </c>
      <c r="S19" s="141">
        <f t="shared" si="3"/>
        <v>34</v>
      </c>
      <c r="T19" s="153">
        <f t="shared" si="4"/>
        <v>28</v>
      </c>
      <c r="U19" s="67">
        <v>21</v>
      </c>
      <c r="V19" s="153">
        <f t="shared" si="5"/>
        <v>11</v>
      </c>
      <c r="W19" s="153">
        <f t="shared" si="6"/>
        <v>39</v>
      </c>
      <c r="X19" s="154">
        <f t="shared" si="7"/>
        <v>48</v>
      </c>
      <c r="Y19" s="155">
        <f t="shared" si="8"/>
        <v>9</v>
      </c>
      <c r="Z19" s="137"/>
      <c r="AA19" s="67">
        <v>10</v>
      </c>
      <c r="AB19" s="67">
        <v>10</v>
      </c>
      <c r="AC19" s="67">
        <v>13</v>
      </c>
      <c r="AD19" s="67">
        <v>6</v>
      </c>
      <c r="AE19" s="141">
        <f t="shared" si="9"/>
        <v>39</v>
      </c>
      <c r="AF19" s="153">
        <f t="shared" si="10"/>
        <v>33</v>
      </c>
      <c r="AG19" s="67">
        <v>32</v>
      </c>
      <c r="AH19" s="153">
        <f t="shared" si="11"/>
        <v>16</v>
      </c>
      <c r="AI19" s="153">
        <f t="shared" si="12"/>
        <v>49</v>
      </c>
      <c r="AJ19" s="154">
        <f t="shared" si="13"/>
        <v>42</v>
      </c>
      <c r="AK19" s="156">
        <f t="shared" si="14"/>
        <v>7</v>
      </c>
      <c r="AL19" s="137"/>
      <c r="AM19" s="67">
        <v>11</v>
      </c>
      <c r="AN19" s="67">
        <v>12</v>
      </c>
      <c r="AO19" s="67">
        <v>10</v>
      </c>
      <c r="AP19" s="67">
        <v>14</v>
      </c>
      <c r="AQ19" s="141">
        <f t="shared" si="15"/>
        <v>47</v>
      </c>
      <c r="AR19" s="153">
        <f t="shared" si="16"/>
        <v>39</v>
      </c>
      <c r="AS19" s="67">
        <v>27</v>
      </c>
      <c r="AT19" s="153">
        <f t="shared" si="17"/>
        <v>14</v>
      </c>
      <c r="AU19" s="153">
        <f t="shared" si="18"/>
        <v>53</v>
      </c>
      <c r="AV19" s="154">
        <f t="shared" si="19"/>
        <v>29</v>
      </c>
      <c r="AW19" s="155">
        <f t="shared" si="20"/>
        <v>6</v>
      </c>
      <c r="AX19" s="137"/>
      <c r="AY19" s="67">
        <v>12</v>
      </c>
      <c r="AZ19" s="67">
        <v>5</v>
      </c>
      <c r="BA19" s="67">
        <v>15</v>
      </c>
      <c r="BB19" s="67">
        <v>6</v>
      </c>
      <c r="BC19" s="141">
        <f t="shared" si="21"/>
        <v>38</v>
      </c>
      <c r="BD19" s="153">
        <f t="shared" si="22"/>
        <v>32</v>
      </c>
      <c r="BE19" s="67">
        <v>38</v>
      </c>
      <c r="BF19" s="153">
        <f t="shared" si="23"/>
        <v>19</v>
      </c>
      <c r="BG19" s="153">
        <f t="shared" si="24"/>
        <v>51</v>
      </c>
      <c r="BH19" s="154">
        <f t="shared" si="25"/>
        <v>49</v>
      </c>
      <c r="BI19" s="156">
        <f t="shared" si="26"/>
        <v>6</v>
      </c>
      <c r="BJ19" s="137"/>
      <c r="BK19" s="67">
        <v>8</v>
      </c>
      <c r="BL19" s="67">
        <v>1</v>
      </c>
      <c r="BM19" s="67">
        <v>3</v>
      </c>
      <c r="BN19" s="67">
        <v>15</v>
      </c>
      <c r="BO19" s="141">
        <f t="shared" si="27"/>
        <v>27</v>
      </c>
      <c r="BP19" s="153">
        <f t="shared" si="28"/>
        <v>23</v>
      </c>
      <c r="BQ19" s="67">
        <v>24</v>
      </c>
      <c r="BR19" s="153">
        <f t="shared" si="29"/>
        <v>12</v>
      </c>
      <c r="BS19" s="153">
        <f t="shared" si="30"/>
        <v>35</v>
      </c>
      <c r="BT19" s="154">
        <f t="shared" si="31"/>
        <v>55</v>
      </c>
      <c r="BU19" s="155">
        <f t="shared" si="32"/>
        <v>9</v>
      </c>
      <c r="BV19" s="137"/>
      <c r="BW19" s="67">
        <v>1</v>
      </c>
      <c r="BX19" s="67">
        <v>10</v>
      </c>
      <c r="BY19" s="67">
        <v>14</v>
      </c>
      <c r="BZ19" s="67">
        <v>11</v>
      </c>
      <c r="CA19" s="141">
        <f t="shared" si="33"/>
        <v>36</v>
      </c>
      <c r="CB19" s="153">
        <f t="shared" si="34"/>
        <v>30</v>
      </c>
      <c r="CC19" s="67">
        <v>31</v>
      </c>
      <c r="CD19" s="153">
        <f t="shared" si="35"/>
        <v>16</v>
      </c>
      <c r="CE19" s="153">
        <f t="shared" si="36"/>
        <v>46</v>
      </c>
      <c r="CF19" s="154">
        <f t="shared" si="37"/>
        <v>47</v>
      </c>
      <c r="CG19" s="155">
        <f t="shared" si="38"/>
        <v>7</v>
      </c>
      <c r="CH19" s="137"/>
      <c r="CI19" s="67">
        <v>9</v>
      </c>
      <c r="CJ19" s="67">
        <v>13</v>
      </c>
      <c r="CK19" s="67">
        <v>10</v>
      </c>
      <c r="CL19" s="67">
        <v>14</v>
      </c>
      <c r="CM19" s="141">
        <f t="shared" si="39"/>
        <v>46</v>
      </c>
      <c r="CN19" s="153">
        <f t="shared" si="40"/>
        <v>38</v>
      </c>
      <c r="CO19" s="67">
        <v>27</v>
      </c>
      <c r="CP19" s="153">
        <f t="shared" si="41"/>
        <v>14</v>
      </c>
      <c r="CQ19" s="153">
        <f t="shared" si="42"/>
        <v>52</v>
      </c>
      <c r="CR19" s="154">
        <f t="shared" si="43"/>
        <v>35</v>
      </c>
      <c r="CS19" s="155">
        <f t="shared" si="44"/>
        <v>6</v>
      </c>
      <c r="CT19" s="137"/>
      <c r="CU19" s="67">
        <v>9</v>
      </c>
      <c r="CV19" s="67">
        <v>10</v>
      </c>
      <c r="CW19" s="67">
        <v>11</v>
      </c>
      <c r="CX19" s="67">
        <v>9</v>
      </c>
      <c r="CY19" s="141">
        <f t="shared" si="45"/>
        <v>39</v>
      </c>
      <c r="CZ19" s="153">
        <f t="shared" si="46"/>
        <v>33</v>
      </c>
      <c r="DA19" s="67">
        <v>13</v>
      </c>
      <c r="DB19" s="153">
        <f t="shared" si="47"/>
        <v>7</v>
      </c>
      <c r="DC19" s="153">
        <f t="shared" si="48"/>
        <v>40</v>
      </c>
      <c r="DD19" s="154">
        <f t="shared" si="49"/>
        <v>41</v>
      </c>
      <c r="DE19" s="155">
        <f t="shared" si="50"/>
        <v>8</v>
      </c>
      <c r="DF19" s="149">
        <f t="shared" si="51"/>
        <v>421</v>
      </c>
      <c r="DG19" s="149">
        <f>IFERROR(IF(AND(K19,W19,AI19,AU19,BG19,BS19,CE19,CQ19,DC19)="","",SUM(K19,W19,AI19,AU19,LARGE((BG19,BS19,CE19,CQ19,DC19),{1,2}))),"")</f>
        <v>300</v>
      </c>
      <c r="DH19" s="149">
        <f>IFERROR(IF(AND(M19,Y19,AK19,AW19,,BI19,BU19,CG19,CS19,DE19)="","",SUM(M19,Y19,AK19,AW19,SMALL((BI19,BU19,CG19,CS19,DE19),{1,2}))),"")</f>
        <v>39</v>
      </c>
      <c r="DI19" s="157" t="str">
        <f>IFERROR(pos&amp;IF(AND(MOD(ABS(18),100)&gt;10,MOD(ABS(pos),100)&lt;14),"th", CHOOSE(MOD(ABS(pos),10)+1,"th","st","nd","rd","th","th","th","th","th","th")),"")</f>
        <v>49th</v>
      </c>
      <c r="DJ19" s="131">
        <f>ROWS($B$10:$B19)</f>
        <v>10</v>
      </c>
      <c r="DK19" s="131" t="str">
        <f>IF($B19=Rept1D!$B$9,$DJ19,"")</f>
        <v/>
      </c>
      <c r="DM19" s="151"/>
    </row>
    <row r="20" spans="1:117" ht="19.5" customHeight="1">
      <c r="A20" s="138" t="s">
        <v>48</v>
      </c>
      <c r="B20" s="152" t="s">
        <v>589</v>
      </c>
      <c r="C20" s="67">
        <v>15</v>
      </c>
      <c r="D20" s="67">
        <v>12</v>
      </c>
      <c r="E20" s="67">
        <v>14</v>
      </c>
      <c r="F20" s="67">
        <v>6</v>
      </c>
      <c r="G20" s="141">
        <f t="shared" si="53"/>
        <v>47</v>
      </c>
      <c r="H20" s="153">
        <f t="shared" si="54"/>
        <v>39</v>
      </c>
      <c r="I20" s="67">
        <v>48</v>
      </c>
      <c r="J20" s="153">
        <f t="shared" si="0"/>
        <v>24</v>
      </c>
      <c r="K20" s="153">
        <f t="shared" si="1"/>
        <v>63</v>
      </c>
      <c r="L20" s="154">
        <f t="shared" si="2"/>
        <v>22</v>
      </c>
      <c r="M20" s="155">
        <f t="shared" si="52"/>
        <v>4</v>
      </c>
      <c r="N20" s="146"/>
      <c r="O20" s="67">
        <v>7</v>
      </c>
      <c r="P20" s="67">
        <v>14</v>
      </c>
      <c r="Q20" s="67">
        <v>6</v>
      </c>
      <c r="R20" s="67">
        <v>12</v>
      </c>
      <c r="S20" s="141">
        <f t="shared" si="3"/>
        <v>39</v>
      </c>
      <c r="T20" s="153">
        <f t="shared" si="4"/>
        <v>33</v>
      </c>
      <c r="U20" s="67">
        <v>48</v>
      </c>
      <c r="V20" s="153">
        <f t="shared" si="5"/>
        <v>24</v>
      </c>
      <c r="W20" s="153">
        <f t="shared" si="6"/>
        <v>57</v>
      </c>
      <c r="X20" s="154">
        <f t="shared" si="7"/>
        <v>20</v>
      </c>
      <c r="Y20" s="155">
        <f t="shared" si="8"/>
        <v>5</v>
      </c>
      <c r="Z20" s="137"/>
      <c r="AA20" s="67">
        <v>8</v>
      </c>
      <c r="AB20" s="67">
        <v>10</v>
      </c>
      <c r="AC20" s="67">
        <v>7</v>
      </c>
      <c r="AD20" s="67">
        <v>12</v>
      </c>
      <c r="AE20" s="141">
        <f t="shared" si="9"/>
        <v>37</v>
      </c>
      <c r="AF20" s="153">
        <f t="shared" si="10"/>
        <v>31</v>
      </c>
      <c r="AG20" s="67">
        <v>65</v>
      </c>
      <c r="AH20" s="153">
        <f t="shared" si="11"/>
        <v>33</v>
      </c>
      <c r="AI20" s="153">
        <f t="shared" si="12"/>
        <v>64</v>
      </c>
      <c r="AJ20" s="154">
        <f t="shared" si="13"/>
        <v>21</v>
      </c>
      <c r="AK20" s="156">
        <f t="shared" si="14"/>
        <v>4</v>
      </c>
      <c r="AL20" s="137"/>
      <c r="AM20" s="67">
        <v>10</v>
      </c>
      <c r="AN20" s="67">
        <v>11</v>
      </c>
      <c r="AO20" s="67">
        <v>9</v>
      </c>
      <c r="AP20" s="67">
        <v>15</v>
      </c>
      <c r="AQ20" s="141">
        <f t="shared" si="15"/>
        <v>45</v>
      </c>
      <c r="AR20" s="153">
        <f t="shared" si="16"/>
        <v>38</v>
      </c>
      <c r="AS20" s="67">
        <v>47</v>
      </c>
      <c r="AT20" s="153">
        <f t="shared" si="17"/>
        <v>24</v>
      </c>
      <c r="AU20" s="153">
        <f t="shared" si="18"/>
        <v>62</v>
      </c>
      <c r="AV20" s="154">
        <f t="shared" si="19"/>
        <v>7</v>
      </c>
      <c r="AW20" s="155">
        <f t="shared" si="20"/>
        <v>4</v>
      </c>
      <c r="AX20" s="137"/>
      <c r="AY20" s="67">
        <v>8</v>
      </c>
      <c r="AZ20" s="67">
        <v>10</v>
      </c>
      <c r="BA20" s="67">
        <v>10</v>
      </c>
      <c r="BB20" s="67">
        <v>11</v>
      </c>
      <c r="BC20" s="141">
        <f t="shared" si="21"/>
        <v>39</v>
      </c>
      <c r="BD20" s="153">
        <f t="shared" si="22"/>
        <v>33</v>
      </c>
      <c r="BE20" s="67">
        <v>71</v>
      </c>
      <c r="BF20" s="153">
        <f t="shared" si="23"/>
        <v>36</v>
      </c>
      <c r="BG20" s="153">
        <f t="shared" si="24"/>
        <v>69</v>
      </c>
      <c r="BH20" s="154">
        <f t="shared" si="25"/>
        <v>23</v>
      </c>
      <c r="BI20" s="156">
        <f t="shared" si="26"/>
        <v>3</v>
      </c>
      <c r="BJ20" s="137"/>
      <c r="BK20" s="67">
        <v>5</v>
      </c>
      <c r="BL20" s="67">
        <v>7</v>
      </c>
      <c r="BM20" s="67">
        <v>5</v>
      </c>
      <c r="BN20" s="67">
        <v>15</v>
      </c>
      <c r="BO20" s="141">
        <f t="shared" si="27"/>
        <v>32</v>
      </c>
      <c r="BP20" s="153">
        <f t="shared" si="28"/>
        <v>27</v>
      </c>
      <c r="BQ20" s="67">
        <v>66</v>
      </c>
      <c r="BR20" s="153">
        <f t="shared" si="29"/>
        <v>33</v>
      </c>
      <c r="BS20" s="153">
        <f t="shared" si="30"/>
        <v>60</v>
      </c>
      <c r="BT20" s="154">
        <f t="shared" si="31"/>
        <v>17</v>
      </c>
      <c r="BU20" s="155">
        <f t="shared" si="32"/>
        <v>4</v>
      </c>
      <c r="BV20" s="137"/>
      <c r="BW20" s="67">
        <v>8</v>
      </c>
      <c r="BX20" s="67">
        <v>8</v>
      </c>
      <c r="BY20" s="67">
        <v>15</v>
      </c>
      <c r="BZ20" s="67">
        <v>12</v>
      </c>
      <c r="CA20" s="141">
        <f t="shared" si="33"/>
        <v>43</v>
      </c>
      <c r="CB20" s="153">
        <f t="shared" si="34"/>
        <v>36</v>
      </c>
      <c r="CC20" s="67">
        <v>59</v>
      </c>
      <c r="CD20" s="153">
        <f t="shared" si="35"/>
        <v>30</v>
      </c>
      <c r="CE20" s="153">
        <f t="shared" si="36"/>
        <v>66</v>
      </c>
      <c r="CF20" s="154">
        <f t="shared" si="37"/>
        <v>23</v>
      </c>
      <c r="CG20" s="155">
        <f t="shared" si="38"/>
        <v>3</v>
      </c>
      <c r="CH20" s="137"/>
      <c r="CI20" s="67">
        <v>14</v>
      </c>
      <c r="CJ20" s="67">
        <v>15</v>
      </c>
      <c r="CK20" s="67">
        <v>8</v>
      </c>
      <c r="CL20" s="67">
        <v>12</v>
      </c>
      <c r="CM20" s="141">
        <f t="shared" si="39"/>
        <v>49</v>
      </c>
      <c r="CN20" s="153">
        <f t="shared" si="40"/>
        <v>41</v>
      </c>
      <c r="CO20" s="67">
        <v>31</v>
      </c>
      <c r="CP20" s="153">
        <f t="shared" si="41"/>
        <v>16</v>
      </c>
      <c r="CQ20" s="153">
        <f t="shared" si="42"/>
        <v>57</v>
      </c>
      <c r="CR20" s="154">
        <f t="shared" si="43"/>
        <v>28</v>
      </c>
      <c r="CS20" s="155">
        <f t="shared" si="44"/>
        <v>5</v>
      </c>
      <c r="CT20" s="137"/>
      <c r="CU20" s="67">
        <v>9</v>
      </c>
      <c r="CV20" s="67">
        <v>13</v>
      </c>
      <c r="CW20" s="67">
        <v>8</v>
      </c>
      <c r="CX20" s="67">
        <v>12</v>
      </c>
      <c r="CY20" s="141">
        <f t="shared" si="45"/>
        <v>42</v>
      </c>
      <c r="CZ20" s="153">
        <f t="shared" si="46"/>
        <v>35</v>
      </c>
      <c r="DA20" s="67">
        <v>50</v>
      </c>
      <c r="DB20" s="153">
        <f t="shared" si="47"/>
        <v>25</v>
      </c>
      <c r="DC20" s="153">
        <f t="shared" si="48"/>
        <v>60</v>
      </c>
      <c r="DD20" s="154">
        <f t="shared" si="49"/>
        <v>13</v>
      </c>
      <c r="DE20" s="155">
        <f t="shared" si="50"/>
        <v>4</v>
      </c>
      <c r="DF20" s="149">
        <f t="shared" si="51"/>
        <v>558</v>
      </c>
      <c r="DG20" s="149">
        <f>IFERROR(IF(AND(K20,W20,AI20,AU20,BG20,BS20,CE20,CQ20,DC20)="","",SUM(K20,W20,AI20,AU20,LARGE((BG20,BS20,CE20,CQ20,DC20),{1,2}))),"")</f>
        <v>381</v>
      </c>
      <c r="DH20" s="149">
        <f>IFERROR(IF(AND(M20,Y20,AK20,AW20,,BI20,BU20,CG20,CS20,DE20)="","",SUM(M20,Y20,AK20,AW20,SMALL((BI20,BU20,CG20,CS20,DE20),{1,2}))),"")</f>
        <v>23</v>
      </c>
      <c r="DI20" s="157" t="str">
        <f>IFERROR(pos&amp;IF(AND(MOD(ABS(18),100)&gt;10,MOD(ABS(pos),100)&lt;14),"th", CHOOSE(MOD(ABS(pos),10)+1,"th","st","nd","rd","th","th","th","th","th","th")),"")</f>
        <v>16th</v>
      </c>
      <c r="DJ20" s="131">
        <f>ROWS($B$10:$B20)</f>
        <v>11</v>
      </c>
      <c r="DK20" s="131" t="str">
        <f>IF($B20=Rept1D!$B$9,$DJ20,"")</f>
        <v/>
      </c>
      <c r="DM20" s="151"/>
    </row>
    <row r="21" spans="1:117" ht="19.5" customHeight="1">
      <c r="A21" s="138" t="s">
        <v>48</v>
      </c>
      <c r="B21" s="152" t="s">
        <v>552</v>
      </c>
      <c r="C21" s="67">
        <v>6</v>
      </c>
      <c r="D21" s="67">
        <v>12</v>
      </c>
      <c r="E21" s="67">
        <v>15</v>
      </c>
      <c r="F21" s="67">
        <v>5</v>
      </c>
      <c r="G21" s="141">
        <f t="shared" si="53"/>
        <v>38</v>
      </c>
      <c r="H21" s="153">
        <f t="shared" si="54"/>
        <v>32</v>
      </c>
      <c r="I21" s="67">
        <v>9</v>
      </c>
      <c r="J21" s="153">
        <f t="shared" si="0"/>
        <v>5</v>
      </c>
      <c r="K21" s="153">
        <f t="shared" si="1"/>
        <v>37</v>
      </c>
      <c r="L21" s="154">
        <f t="shared" si="2"/>
        <v>56</v>
      </c>
      <c r="M21" s="155">
        <f t="shared" si="52"/>
        <v>9</v>
      </c>
      <c r="N21" s="146"/>
      <c r="O21" s="67">
        <v>5</v>
      </c>
      <c r="P21" s="67">
        <v>13</v>
      </c>
      <c r="Q21" s="67">
        <v>7</v>
      </c>
      <c r="R21" s="67">
        <v>8</v>
      </c>
      <c r="S21" s="141">
        <f t="shared" si="3"/>
        <v>33</v>
      </c>
      <c r="T21" s="153">
        <f t="shared" si="4"/>
        <v>28</v>
      </c>
      <c r="U21" s="67">
        <v>14</v>
      </c>
      <c r="V21" s="153">
        <f t="shared" si="5"/>
        <v>7</v>
      </c>
      <c r="W21" s="153">
        <f t="shared" si="6"/>
        <v>35</v>
      </c>
      <c r="X21" s="154">
        <f t="shared" si="7"/>
        <v>52</v>
      </c>
      <c r="Y21" s="155">
        <f t="shared" si="8"/>
        <v>9</v>
      </c>
      <c r="Z21" s="137"/>
      <c r="AA21" s="67">
        <v>8</v>
      </c>
      <c r="AB21" s="67">
        <v>11</v>
      </c>
      <c r="AC21" s="67">
        <v>8</v>
      </c>
      <c r="AD21" s="67">
        <v>8</v>
      </c>
      <c r="AE21" s="141">
        <f t="shared" si="9"/>
        <v>35</v>
      </c>
      <c r="AF21" s="153">
        <f t="shared" si="10"/>
        <v>29</v>
      </c>
      <c r="AG21" s="67">
        <v>25</v>
      </c>
      <c r="AH21" s="153">
        <f t="shared" si="11"/>
        <v>13</v>
      </c>
      <c r="AI21" s="153">
        <f t="shared" si="12"/>
        <v>42</v>
      </c>
      <c r="AJ21" s="154">
        <f t="shared" si="13"/>
        <v>54</v>
      </c>
      <c r="AK21" s="156">
        <f t="shared" si="14"/>
        <v>8</v>
      </c>
      <c r="AL21" s="137"/>
      <c r="AM21" s="67">
        <v>7</v>
      </c>
      <c r="AN21" s="67">
        <v>10</v>
      </c>
      <c r="AO21" s="67">
        <v>12</v>
      </c>
      <c r="AP21" s="67">
        <v>14</v>
      </c>
      <c r="AQ21" s="141">
        <f t="shared" si="15"/>
        <v>43</v>
      </c>
      <c r="AR21" s="153">
        <f t="shared" si="16"/>
        <v>36</v>
      </c>
      <c r="AS21" s="67">
        <v>21</v>
      </c>
      <c r="AT21" s="153">
        <f t="shared" si="17"/>
        <v>11</v>
      </c>
      <c r="AU21" s="153">
        <f t="shared" si="18"/>
        <v>47</v>
      </c>
      <c r="AV21" s="154">
        <f t="shared" si="19"/>
        <v>48</v>
      </c>
      <c r="AW21" s="155">
        <f t="shared" si="20"/>
        <v>7</v>
      </c>
      <c r="AX21" s="137"/>
      <c r="AY21" s="67">
        <v>6</v>
      </c>
      <c r="AZ21" s="67">
        <v>8</v>
      </c>
      <c r="BA21" s="67">
        <v>10</v>
      </c>
      <c r="BB21" s="67">
        <v>15</v>
      </c>
      <c r="BC21" s="141">
        <f t="shared" si="21"/>
        <v>39</v>
      </c>
      <c r="BD21" s="153">
        <f t="shared" si="22"/>
        <v>33</v>
      </c>
      <c r="BE21" s="67">
        <v>18</v>
      </c>
      <c r="BF21" s="153">
        <f t="shared" si="23"/>
        <v>9</v>
      </c>
      <c r="BG21" s="153">
        <f t="shared" si="24"/>
        <v>42</v>
      </c>
      <c r="BH21" s="154">
        <f t="shared" si="25"/>
        <v>56</v>
      </c>
      <c r="BI21" s="156">
        <f t="shared" si="26"/>
        <v>8</v>
      </c>
      <c r="BJ21" s="137"/>
      <c r="BK21" s="67">
        <v>4</v>
      </c>
      <c r="BL21" s="67">
        <v>10</v>
      </c>
      <c r="BM21" s="67">
        <v>7</v>
      </c>
      <c r="BN21" s="67">
        <v>15</v>
      </c>
      <c r="BO21" s="141">
        <f t="shared" si="27"/>
        <v>36</v>
      </c>
      <c r="BP21" s="153">
        <f t="shared" si="28"/>
        <v>30</v>
      </c>
      <c r="BQ21" s="67">
        <v>26</v>
      </c>
      <c r="BR21" s="153">
        <f t="shared" si="29"/>
        <v>13</v>
      </c>
      <c r="BS21" s="153">
        <f t="shared" si="30"/>
        <v>43</v>
      </c>
      <c r="BT21" s="154">
        <f t="shared" si="31"/>
        <v>46</v>
      </c>
      <c r="BU21" s="155">
        <f t="shared" si="32"/>
        <v>8</v>
      </c>
      <c r="BV21" s="137"/>
      <c r="BW21" s="67">
        <v>7</v>
      </c>
      <c r="BX21" s="67">
        <v>12</v>
      </c>
      <c r="BY21" s="67">
        <v>15</v>
      </c>
      <c r="BZ21" s="67">
        <v>3</v>
      </c>
      <c r="CA21" s="141">
        <f t="shared" si="33"/>
        <v>37</v>
      </c>
      <c r="CB21" s="153">
        <f t="shared" si="34"/>
        <v>31</v>
      </c>
      <c r="CC21" s="67">
        <v>17</v>
      </c>
      <c r="CD21" s="153">
        <f t="shared" si="35"/>
        <v>9</v>
      </c>
      <c r="CE21" s="153">
        <f t="shared" si="36"/>
        <v>40</v>
      </c>
      <c r="CF21" s="154">
        <f t="shared" si="37"/>
        <v>50</v>
      </c>
      <c r="CG21" s="155">
        <f t="shared" si="38"/>
        <v>8</v>
      </c>
      <c r="CH21" s="137"/>
      <c r="CI21" s="67">
        <v>5</v>
      </c>
      <c r="CJ21" s="67">
        <v>13</v>
      </c>
      <c r="CK21" s="67">
        <v>10</v>
      </c>
      <c r="CL21" s="67">
        <v>9</v>
      </c>
      <c r="CM21" s="141">
        <f t="shared" si="39"/>
        <v>37</v>
      </c>
      <c r="CN21" s="153">
        <f t="shared" si="40"/>
        <v>31</v>
      </c>
      <c r="CO21" s="67">
        <v>20</v>
      </c>
      <c r="CP21" s="153">
        <f t="shared" si="41"/>
        <v>10</v>
      </c>
      <c r="CQ21" s="153">
        <f t="shared" si="42"/>
        <v>41</v>
      </c>
      <c r="CR21" s="154">
        <f t="shared" si="43"/>
        <v>52</v>
      </c>
      <c r="CS21" s="155">
        <f t="shared" si="44"/>
        <v>8</v>
      </c>
      <c r="CT21" s="137"/>
      <c r="CU21" s="67">
        <v>9</v>
      </c>
      <c r="CV21" s="67">
        <v>6</v>
      </c>
      <c r="CW21" s="67">
        <v>5</v>
      </c>
      <c r="CX21" s="67">
        <v>4</v>
      </c>
      <c r="CY21" s="141">
        <f t="shared" si="45"/>
        <v>24</v>
      </c>
      <c r="CZ21" s="153">
        <f t="shared" si="46"/>
        <v>20</v>
      </c>
      <c r="DA21" s="67">
        <v>17</v>
      </c>
      <c r="DB21" s="153">
        <f t="shared" si="47"/>
        <v>9</v>
      </c>
      <c r="DC21" s="153">
        <f t="shared" si="48"/>
        <v>29</v>
      </c>
      <c r="DD21" s="154">
        <f t="shared" si="49"/>
        <v>57</v>
      </c>
      <c r="DE21" s="155">
        <f t="shared" si="50"/>
        <v>9</v>
      </c>
      <c r="DF21" s="149">
        <f t="shared" si="51"/>
        <v>356</v>
      </c>
      <c r="DG21" s="149">
        <f>IFERROR(IF(AND(K21,W21,AI21,AU21,BG21,BS21,CE21,CQ21,DC21)="","",SUM(K21,W21,AI21,AU21,LARGE((BG21,BS21,CE21,CQ21,DC21),{1,2}))),"")</f>
        <v>246</v>
      </c>
      <c r="DH21" s="149">
        <f>IFERROR(IF(AND(M21,Y21,AK21,AW21,,BI21,BU21,CG21,CS21,DE21)="","",SUM(M21,Y21,AK21,AW21,SMALL((BI21,BU21,CG21,CS21,DE21),{1,2}))),"")</f>
        <v>49</v>
      </c>
      <c r="DI21" s="157" t="str">
        <f>IFERROR(pos&amp;IF(AND(MOD(ABS(18),100)&gt;10,MOD(ABS(pos),100)&lt;14),"th", CHOOSE(MOD(ABS(pos),10)+1,"th","st","nd","rd","th","th","th","th","th","th")),"")</f>
        <v>55th</v>
      </c>
      <c r="DJ21" s="131">
        <f>ROWS($B$10:$B21)</f>
        <v>12</v>
      </c>
      <c r="DK21" s="131" t="str">
        <f>IF($B21=Rept1D!$B$9,$DJ21,"")</f>
        <v/>
      </c>
      <c r="DM21" s="151"/>
    </row>
    <row r="22" spans="1:117" ht="19.5" customHeight="1">
      <c r="A22" s="138" t="s">
        <v>48</v>
      </c>
      <c r="B22" s="152" t="s">
        <v>590</v>
      </c>
      <c r="C22" s="67">
        <v>15</v>
      </c>
      <c r="D22" s="67">
        <v>12</v>
      </c>
      <c r="E22" s="67">
        <v>14</v>
      </c>
      <c r="F22" s="67">
        <v>9</v>
      </c>
      <c r="G22" s="141">
        <f t="shared" si="53"/>
        <v>50</v>
      </c>
      <c r="H22" s="153">
        <f t="shared" si="54"/>
        <v>42</v>
      </c>
      <c r="I22" s="67">
        <v>36</v>
      </c>
      <c r="J22" s="153">
        <f t="shared" si="0"/>
        <v>18</v>
      </c>
      <c r="K22" s="153">
        <f t="shared" si="1"/>
        <v>60</v>
      </c>
      <c r="L22" s="154">
        <f t="shared" si="2"/>
        <v>28</v>
      </c>
      <c r="M22" s="155">
        <f t="shared" si="52"/>
        <v>4</v>
      </c>
      <c r="N22" s="146"/>
      <c r="O22" s="67">
        <v>5</v>
      </c>
      <c r="P22" s="67">
        <v>13</v>
      </c>
      <c r="Q22" s="67">
        <v>5</v>
      </c>
      <c r="R22" s="67">
        <v>8</v>
      </c>
      <c r="S22" s="141">
        <f t="shared" si="3"/>
        <v>31</v>
      </c>
      <c r="T22" s="153">
        <f t="shared" si="4"/>
        <v>26</v>
      </c>
      <c r="U22" s="67">
        <v>31</v>
      </c>
      <c r="V22" s="153">
        <f t="shared" si="5"/>
        <v>16</v>
      </c>
      <c r="W22" s="153">
        <f t="shared" si="6"/>
        <v>42</v>
      </c>
      <c r="X22" s="154">
        <f t="shared" si="7"/>
        <v>44</v>
      </c>
      <c r="Y22" s="155">
        <f t="shared" si="8"/>
        <v>8</v>
      </c>
      <c r="Z22" s="137"/>
      <c r="AA22" s="67">
        <v>11</v>
      </c>
      <c r="AB22" s="67">
        <v>9</v>
      </c>
      <c r="AC22" s="67">
        <v>7</v>
      </c>
      <c r="AD22" s="67">
        <v>9</v>
      </c>
      <c r="AE22" s="141">
        <f t="shared" si="9"/>
        <v>36</v>
      </c>
      <c r="AF22" s="153">
        <f t="shared" si="10"/>
        <v>30</v>
      </c>
      <c r="AG22" s="67">
        <v>46</v>
      </c>
      <c r="AH22" s="153">
        <f t="shared" si="11"/>
        <v>23</v>
      </c>
      <c r="AI22" s="153">
        <f t="shared" si="12"/>
        <v>53</v>
      </c>
      <c r="AJ22" s="154">
        <f t="shared" si="13"/>
        <v>36</v>
      </c>
      <c r="AK22" s="156">
        <f t="shared" si="14"/>
        <v>6</v>
      </c>
      <c r="AL22" s="137"/>
      <c r="AM22" s="67">
        <v>11</v>
      </c>
      <c r="AN22" s="67">
        <v>6</v>
      </c>
      <c r="AO22" s="67">
        <v>13</v>
      </c>
      <c r="AP22" s="67">
        <v>15</v>
      </c>
      <c r="AQ22" s="141">
        <f t="shared" si="15"/>
        <v>45</v>
      </c>
      <c r="AR22" s="153">
        <f t="shared" si="16"/>
        <v>38</v>
      </c>
      <c r="AS22" s="67">
        <v>29</v>
      </c>
      <c r="AT22" s="153">
        <f t="shared" si="17"/>
        <v>15</v>
      </c>
      <c r="AU22" s="153">
        <f t="shared" si="18"/>
        <v>53</v>
      </c>
      <c r="AV22" s="154">
        <f t="shared" si="19"/>
        <v>29</v>
      </c>
      <c r="AW22" s="155">
        <f t="shared" si="20"/>
        <v>6</v>
      </c>
      <c r="AX22" s="137"/>
      <c r="AY22" s="67">
        <v>10</v>
      </c>
      <c r="AZ22" s="67">
        <v>12</v>
      </c>
      <c r="BA22" s="67">
        <v>8</v>
      </c>
      <c r="BB22" s="67">
        <v>5</v>
      </c>
      <c r="BC22" s="141">
        <f t="shared" si="21"/>
        <v>35</v>
      </c>
      <c r="BD22" s="153">
        <f t="shared" si="22"/>
        <v>29</v>
      </c>
      <c r="BE22" s="67">
        <v>59</v>
      </c>
      <c r="BF22" s="153">
        <f t="shared" si="23"/>
        <v>30</v>
      </c>
      <c r="BG22" s="153">
        <f t="shared" si="24"/>
        <v>59</v>
      </c>
      <c r="BH22" s="154">
        <f t="shared" si="25"/>
        <v>38</v>
      </c>
      <c r="BI22" s="156">
        <f t="shared" si="26"/>
        <v>5</v>
      </c>
      <c r="BJ22" s="137"/>
      <c r="BK22" s="67">
        <v>5</v>
      </c>
      <c r="BL22" s="67">
        <v>7</v>
      </c>
      <c r="BM22" s="67">
        <v>1</v>
      </c>
      <c r="BN22" s="67">
        <v>16</v>
      </c>
      <c r="BO22" s="141">
        <f t="shared" si="27"/>
        <v>29</v>
      </c>
      <c r="BP22" s="153">
        <f t="shared" si="28"/>
        <v>24</v>
      </c>
      <c r="BQ22" s="67">
        <v>44</v>
      </c>
      <c r="BR22" s="153">
        <f t="shared" si="29"/>
        <v>22</v>
      </c>
      <c r="BS22" s="153">
        <f t="shared" si="30"/>
        <v>46</v>
      </c>
      <c r="BT22" s="154">
        <f t="shared" si="31"/>
        <v>36</v>
      </c>
      <c r="BU22" s="155">
        <f t="shared" si="32"/>
        <v>7</v>
      </c>
      <c r="BV22" s="137"/>
      <c r="BW22" s="67">
        <v>12</v>
      </c>
      <c r="BX22" s="67">
        <v>15</v>
      </c>
      <c r="BY22" s="67">
        <v>3</v>
      </c>
      <c r="BZ22" s="67">
        <v>11</v>
      </c>
      <c r="CA22" s="141">
        <f t="shared" si="33"/>
        <v>41</v>
      </c>
      <c r="CB22" s="153">
        <f t="shared" si="34"/>
        <v>34</v>
      </c>
      <c r="CC22" s="67">
        <v>60</v>
      </c>
      <c r="CD22" s="153">
        <f t="shared" si="35"/>
        <v>30</v>
      </c>
      <c r="CE22" s="153">
        <f t="shared" si="36"/>
        <v>64</v>
      </c>
      <c r="CF22" s="154">
        <f t="shared" si="37"/>
        <v>27</v>
      </c>
      <c r="CG22" s="155">
        <f t="shared" si="38"/>
        <v>4</v>
      </c>
      <c r="CH22" s="137"/>
      <c r="CI22" s="67">
        <v>12</v>
      </c>
      <c r="CJ22" s="67">
        <v>13</v>
      </c>
      <c r="CK22" s="67">
        <v>11</v>
      </c>
      <c r="CL22" s="67">
        <v>9</v>
      </c>
      <c r="CM22" s="141">
        <f t="shared" si="39"/>
        <v>45</v>
      </c>
      <c r="CN22" s="153">
        <f t="shared" si="40"/>
        <v>38</v>
      </c>
      <c r="CO22" s="67">
        <v>25</v>
      </c>
      <c r="CP22" s="153">
        <f t="shared" si="41"/>
        <v>13</v>
      </c>
      <c r="CQ22" s="153">
        <f t="shared" si="42"/>
        <v>51</v>
      </c>
      <c r="CR22" s="154">
        <f t="shared" si="43"/>
        <v>39</v>
      </c>
      <c r="CS22" s="155">
        <f t="shared" si="44"/>
        <v>6</v>
      </c>
      <c r="CT22" s="137"/>
      <c r="CU22" s="67">
        <v>5</v>
      </c>
      <c r="CV22" s="67">
        <v>5</v>
      </c>
      <c r="CW22" s="67">
        <v>5</v>
      </c>
      <c r="CX22" s="67">
        <v>5</v>
      </c>
      <c r="CY22" s="141">
        <f t="shared" si="45"/>
        <v>20</v>
      </c>
      <c r="CZ22" s="153">
        <f t="shared" si="46"/>
        <v>17</v>
      </c>
      <c r="DA22" s="67">
        <v>33</v>
      </c>
      <c r="DB22" s="153">
        <f t="shared" si="47"/>
        <v>17</v>
      </c>
      <c r="DC22" s="153">
        <f t="shared" si="48"/>
        <v>34</v>
      </c>
      <c r="DD22" s="154">
        <f t="shared" si="49"/>
        <v>55</v>
      </c>
      <c r="DE22" s="155">
        <f t="shared" si="50"/>
        <v>9</v>
      </c>
      <c r="DF22" s="149">
        <f t="shared" si="51"/>
        <v>462</v>
      </c>
      <c r="DG22" s="149">
        <f>IFERROR(IF(AND(K22,W22,AI22,AU22,BG22,BS22,CE22,CQ22,DC22)="","",SUM(K22,W22,AI22,AU22,LARGE((BG22,BS22,CE22,CQ22,DC22),{1,2}))),"")</f>
        <v>331</v>
      </c>
      <c r="DH22" s="149">
        <f>IFERROR(IF(AND(M22,Y22,AK22,AW22,,BI22,BU22,CG22,CS22,DE22)="","",SUM(M22,Y22,AK22,AW22,SMALL((BI22,BU22,CG22,CS22,DE22),{1,2}))),"")</f>
        <v>33</v>
      </c>
      <c r="DI22" s="157" t="str">
        <f>IFERROR(pos&amp;IF(AND(MOD(ABS(18),100)&gt;10,MOD(ABS(pos),100)&lt;14),"th", CHOOSE(MOD(ABS(pos),10)+1,"th","st","nd","rd","th","th","th","th","th","th")),"")</f>
        <v>39th</v>
      </c>
      <c r="DJ22" s="131">
        <f>ROWS($B$10:$B22)</f>
        <v>13</v>
      </c>
      <c r="DK22" s="131" t="str">
        <f>IF($B22=Rept1D!$B$9,$DJ22,"")</f>
        <v/>
      </c>
      <c r="DM22" s="151"/>
    </row>
    <row r="23" spans="1:117" ht="19.5" customHeight="1">
      <c r="A23" s="138" t="s">
        <v>48</v>
      </c>
      <c r="B23" s="152" t="s">
        <v>553</v>
      </c>
      <c r="C23" s="67">
        <v>15</v>
      </c>
      <c r="D23" s="67">
        <v>15</v>
      </c>
      <c r="E23" s="67">
        <v>14</v>
      </c>
      <c r="F23" s="67">
        <v>10</v>
      </c>
      <c r="G23" s="141">
        <f t="shared" si="53"/>
        <v>54</v>
      </c>
      <c r="H23" s="153">
        <f t="shared" si="54"/>
        <v>45</v>
      </c>
      <c r="I23" s="67">
        <v>67</v>
      </c>
      <c r="J23" s="153">
        <f t="shared" si="0"/>
        <v>34</v>
      </c>
      <c r="K23" s="153">
        <f t="shared" si="1"/>
        <v>79</v>
      </c>
      <c r="L23" s="154">
        <f t="shared" si="2"/>
        <v>2</v>
      </c>
      <c r="M23" s="155">
        <f t="shared" si="52"/>
        <v>1</v>
      </c>
      <c r="N23" s="146"/>
      <c r="O23" s="67">
        <v>15</v>
      </c>
      <c r="P23" s="67">
        <v>13</v>
      </c>
      <c r="Q23" s="67">
        <v>13</v>
      </c>
      <c r="R23" s="67">
        <v>12</v>
      </c>
      <c r="S23" s="141">
        <f t="shared" si="3"/>
        <v>53</v>
      </c>
      <c r="T23" s="153">
        <f t="shared" si="4"/>
        <v>44</v>
      </c>
      <c r="U23" s="67">
        <v>66</v>
      </c>
      <c r="V23" s="153">
        <f t="shared" si="5"/>
        <v>33</v>
      </c>
      <c r="W23" s="153">
        <f t="shared" si="6"/>
        <v>77</v>
      </c>
      <c r="X23" s="154">
        <f t="shared" si="7"/>
        <v>1</v>
      </c>
      <c r="Y23" s="155">
        <f t="shared" si="8"/>
        <v>1</v>
      </c>
      <c r="Z23" s="137"/>
      <c r="AA23" s="67">
        <v>15</v>
      </c>
      <c r="AB23" s="67">
        <v>12</v>
      </c>
      <c r="AC23" s="67">
        <v>12</v>
      </c>
      <c r="AD23" s="67">
        <v>15</v>
      </c>
      <c r="AE23" s="141">
        <f t="shared" si="9"/>
        <v>54</v>
      </c>
      <c r="AF23" s="153">
        <f t="shared" si="10"/>
        <v>45</v>
      </c>
      <c r="AG23" s="67">
        <v>87</v>
      </c>
      <c r="AH23" s="153">
        <f t="shared" si="11"/>
        <v>44</v>
      </c>
      <c r="AI23" s="153">
        <f t="shared" si="12"/>
        <v>89</v>
      </c>
      <c r="AJ23" s="154">
        <f t="shared" si="13"/>
        <v>1</v>
      </c>
      <c r="AK23" s="156">
        <f t="shared" si="14"/>
        <v>1</v>
      </c>
      <c r="AL23" s="137"/>
      <c r="AM23" s="67">
        <v>15</v>
      </c>
      <c r="AN23" s="67">
        <v>12</v>
      </c>
      <c r="AO23" s="67">
        <v>13</v>
      </c>
      <c r="AP23" s="67">
        <v>14</v>
      </c>
      <c r="AQ23" s="141">
        <f t="shared" si="15"/>
        <v>54</v>
      </c>
      <c r="AR23" s="153">
        <f t="shared" si="16"/>
        <v>45</v>
      </c>
      <c r="AS23" s="67">
        <v>80</v>
      </c>
      <c r="AT23" s="153">
        <f t="shared" si="17"/>
        <v>40</v>
      </c>
      <c r="AU23" s="153">
        <f t="shared" si="18"/>
        <v>85</v>
      </c>
      <c r="AV23" s="154">
        <f t="shared" si="19"/>
        <v>1</v>
      </c>
      <c r="AW23" s="155">
        <f t="shared" si="20"/>
        <v>1</v>
      </c>
      <c r="AX23" s="137"/>
      <c r="AY23" s="67">
        <v>15</v>
      </c>
      <c r="AZ23" s="67">
        <v>15</v>
      </c>
      <c r="BA23" s="67">
        <v>14</v>
      </c>
      <c r="BB23" s="67">
        <v>14</v>
      </c>
      <c r="BC23" s="141">
        <f t="shared" si="21"/>
        <v>58</v>
      </c>
      <c r="BD23" s="153">
        <f t="shared" si="22"/>
        <v>48</v>
      </c>
      <c r="BE23" s="67">
        <v>92</v>
      </c>
      <c r="BF23" s="153">
        <f t="shared" si="23"/>
        <v>46</v>
      </c>
      <c r="BG23" s="153">
        <f t="shared" si="24"/>
        <v>94</v>
      </c>
      <c r="BH23" s="154">
        <f t="shared" si="25"/>
        <v>1</v>
      </c>
      <c r="BI23" s="156">
        <f t="shared" si="26"/>
        <v>1</v>
      </c>
      <c r="BJ23" s="137"/>
      <c r="BK23" s="67">
        <v>12</v>
      </c>
      <c r="BL23" s="67">
        <v>13</v>
      </c>
      <c r="BM23" s="67">
        <v>15</v>
      </c>
      <c r="BN23" s="67">
        <v>15</v>
      </c>
      <c r="BO23" s="141">
        <f t="shared" si="27"/>
        <v>55</v>
      </c>
      <c r="BP23" s="153">
        <f t="shared" si="28"/>
        <v>46</v>
      </c>
      <c r="BQ23" s="67">
        <v>78</v>
      </c>
      <c r="BR23" s="153">
        <f t="shared" si="29"/>
        <v>39</v>
      </c>
      <c r="BS23" s="153">
        <f t="shared" si="30"/>
        <v>85</v>
      </c>
      <c r="BT23" s="154">
        <f t="shared" si="31"/>
        <v>1</v>
      </c>
      <c r="BU23" s="155">
        <f t="shared" si="32"/>
        <v>1</v>
      </c>
      <c r="BV23" s="137"/>
      <c r="BW23" s="67">
        <v>15</v>
      </c>
      <c r="BX23" s="67">
        <v>12</v>
      </c>
      <c r="BY23" s="67">
        <v>15</v>
      </c>
      <c r="BZ23" s="67">
        <v>15</v>
      </c>
      <c r="CA23" s="141">
        <f t="shared" si="33"/>
        <v>57</v>
      </c>
      <c r="CB23" s="153">
        <f t="shared" si="34"/>
        <v>48</v>
      </c>
      <c r="CC23" s="67">
        <v>73</v>
      </c>
      <c r="CD23" s="153">
        <f t="shared" si="35"/>
        <v>37</v>
      </c>
      <c r="CE23" s="153">
        <f t="shared" si="36"/>
        <v>85</v>
      </c>
      <c r="CF23" s="154">
        <f t="shared" si="37"/>
        <v>1</v>
      </c>
      <c r="CG23" s="155">
        <f t="shared" si="38"/>
        <v>1</v>
      </c>
      <c r="CH23" s="137"/>
      <c r="CI23" s="67">
        <v>15</v>
      </c>
      <c r="CJ23" s="67">
        <v>13</v>
      </c>
      <c r="CK23" s="67">
        <v>15</v>
      </c>
      <c r="CL23" s="67">
        <v>15</v>
      </c>
      <c r="CM23" s="141">
        <f t="shared" si="39"/>
        <v>58</v>
      </c>
      <c r="CN23" s="153">
        <f t="shared" si="40"/>
        <v>48</v>
      </c>
      <c r="CO23" s="67">
        <v>72</v>
      </c>
      <c r="CP23" s="153">
        <f t="shared" si="41"/>
        <v>36</v>
      </c>
      <c r="CQ23" s="153">
        <f t="shared" si="42"/>
        <v>84</v>
      </c>
      <c r="CR23" s="154">
        <f t="shared" si="43"/>
        <v>1</v>
      </c>
      <c r="CS23" s="155">
        <f t="shared" si="44"/>
        <v>1</v>
      </c>
      <c r="CT23" s="137"/>
      <c r="CU23" s="67">
        <v>13</v>
      </c>
      <c r="CV23" s="67">
        <v>15</v>
      </c>
      <c r="CW23" s="67">
        <v>14</v>
      </c>
      <c r="CX23" s="67">
        <v>13</v>
      </c>
      <c r="CY23" s="141">
        <f t="shared" si="45"/>
        <v>55</v>
      </c>
      <c r="CZ23" s="153">
        <f t="shared" si="46"/>
        <v>46</v>
      </c>
      <c r="DA23" s="67">
        <v>79</v>
      </c>
      <c r="DB23" s="153">
        <f t="shared" si="47"/>
        <v>40</v>
      </c>
      <c r="DC23" s="153">
        <f t="shared" si="48"/>
        <v>86</v>
      </c>
      <c r="DD23" s="154">
        <f t="shared" si="49"/>
        <v>1</v>
      </c>
      <c r="DE23" s="155">
        <f t="shared" si="50"/>
        <v>1</v>
      </c>
      <c r="DF23" s="149">
        <f t="shared" si="51"/>
        <v>764</v>
      </c>
      <c r="DG23" s="149">
        <f>IFERROR(IF(AND(K23,W23,AI23,AU23,BG23,BS23,CE23,CQ23,DC23)="","",SUM(K23,W23,AI23,AU23,LARGE((BG23,BS23,CE23,CQ23,DC23),{1,2}))),"")</f>
        <v>510</v>
      </c>
      <c r="DH23" s="149">
        <f>IFERROR(IF(AND(M23,Y23,AK23,AW23,,BI23,BU23,CG23,CS23,DE23)="","",SUM(M23,Y23,AK23,AW23,SMALL((BI23,BU23,CG23,CS23,DE23),{1,2}))),"")</f>
        <v>6</v>
      </c>
      <c r="DI23" s="157" t="str">
        <f>IFERROR(pos&amp;IF(AND(MOD(ABS(18),100)&gt;10,MOD(ABS(pos),100)&lt;14),"th", CHOOSE(MOD(ABS(pos),10)+1,"th","st","nd","rd","th","th","th","th","th","th")),"")</f>
        <v>1th</v>
      </c>
      <c r="DJ23" s="131">
        <f>ROWS($B$10:$B23)</f>
        <v>14</v>
      </c>
      <c r="DK23" s="131" t="str">
        <f>IF($B23=Rept1D!$B$9,$DJ23,"")</f>
        <v/>
      </c>
      <c r="DM23" s="151"/>
    </row>
    <row r="24" spans="1:117" ht="19.5" customHeight="1">
      <c r="A24" s="138" t="s">
        <v>48</v>
      </c>
      <c r="B24" s="152" t="s">
        <v>587</v>
      </c>
      <c r="C24" s="67">
        <v>15</v>
      </c>
      <c r="D24" s="67">
        <v>15</v>
      </c>
      <c r="E24" s="67">
        <v>9</v>
      </c>
      <c r="F24" s="67">
        <v>10</v>
      </c>
      <c r="G24" s="141">
        <f t="shared" si="53"/>
        <v>49</v>
      </c>
      <c r="H24" s="153">
        <f t="shared" si="54"/>
        <v>41</v>
      </c>
      <c r="I24" s="67">
        <v>40</v>
      </c>
      <c r="J24" s="153">
        <f t="shared" si="0"/>
        <v>20</v>
      </c>
      <c r="K24" s="153">
        <f t="shared" si="1"/>
        <v>61</v>
      </c>
      <c r="L24" s="154">
        <f t="shared" si="2"/>
        <v>25</v>
      </c>
      <c r="M24" s="155">
        <f t="shared" si="52"/>
        <v>4</v>
      </c>
      <c r="N24" s="146"/>
      <c r="O24" s="67">
        <v>5</v>
      </c>
      <c r="P24" s="67">
        <v>13</v>
      </c>
      <c r="Q24" s="67">
        <v>7</v>
      </c>
      <c r="R24" s="67">
        <v>13</v>
      </c>
      <c r="S24" s="141">
        <f t="shared" si="3"/>
        <v>38</v>
      </c>
      <c r="T24" s="153">
        <f t="shared" si="4"/>
        <v>32</v>
      </c>
      <c r="U24" s="67">
        <v>40</v>
      </c>
      <c r="V24" s="153">
        <f t="shared" si="5"/>
        <v>20</v>
      </c>
      <c r="W24" s="153">
        <f t="shared" si="6"/>
        <v>52</v>
      </c>
      <c r="X24" s="154">
        <f t="shared" si="7"/>
        <v>29</v>
      </c>
      <c r="Y24" s="155">
        <f t="shared" si="8"/>
        <v>6</v>
      </c>
      <c r="Z24" s="137"/>
      <c r="AA24" s="67">
        <v>8</v>
      </c>
      <c r="AB24" s="67">
        <v>10</v>
      </c>
      <c r="AC24" s="67">
        <v>8</v>
      </c>
      <c r="AD24" s="67">
        <v>10</v>
      </c>
      <c r="AE24" s="141">
        <f t="shared" si="9"/>
        <v>36</v>
      </c>
      <c r="AF24" s="153">
        <f t="shared" si="10"/>
        <v>30</v>
      </c>
      <c r="AG24" s="67">
        <v>51</v>
      </c>
      <c r="AH24" s="153">
        <f t="shared" si="11"/>
        <v>26</v>
      </c>
      <c r="AI24" s="153">
        <f t="shared" si="12"/>
        <v>56</v>
      </c>
      <c r="AJ24" s="154">
        <f t="shared" si="13"/>
        <v>29</v>
      </c>
      <c r="AK24" s="156">
        <f t="shared" si="14"/>
        <v>5</v>
      </c>
      <c r="AL24" s="137"/>
      <c r="AM24" s="67">
        <v>10</v>
      </c>
      <c r="AN24" s="67">
        <v>11</v>
      </c>
      <c r="AO24" s="67">
        <v>4</v>
      </c>
      <c r="AP24" s="67">
        <v>14</v>
      </c>
      <c r="AQ24" s="141">
        <f t="shared" si="15"/>
        <v>39</v>
      </c>
      <c r="AR24" s="153">
        <f t="shared" si="16"/>
        <v>33</v>
      </c>
      <c r="AS24" s="67">
        <v>41</v>
      </c>
      <c r="AT24" s="153">
        <f t="shared" si="17"/>
        <v>21</v>
      </c>
      <c r="AU24" s="153">
        <f t="shared" si="18"/>
        <v>54</v>
      </c>
      <c r="AV24" s="154">
        <f t="shared" si="19"/>
        <v>26</v>
      </c>
      <c r="AW24" s="155">
        <f t="shared" si="20"/>
        <v>6</v>
      </c>
      <c r="AX24" s="137"/>
      <c r="AY24" s="67">
        <v>11</v>
      </c>
      <c r="AZ24" s="67">
        <v>10</v>
      </c>
      <c r="BA24" s="67">
        <v>8</v>
      </c>
      <c r="BB24" s="67">
        <v>10</v>
      </c>
      <c r="BC24" s="141">
        <f t="shared" si="21"/>
        <v>39</v>
      </c>
      <c r="BD24" s="153">
        <f t="shared" si="22"/>
        <v>33</v>
      </c>
      <c r="BE24" s="67">
        <v>58</v>
      </c>
      <c r="BF24" s="153">
        <f t="shared" si="23"/>
        <v>29</v>
      </c>
      <c r="BG24" s="153">
        <f t="shared" si="24"/>
        <v>62</v>
      </c>
      <c r="BH24" s="154">
        <f t="shared" si="25"/>
        <v>35</v>
      </c>
      <c r="BI24" s="156">
        <f t="shared" si="26"/>
        <v>4</v>
      </c>
      <c r="BJ24" s="137"/>
      <c r="BK24" s="67">
        <v>14</v>
      </c>
      <c r="BL24" s="67">
        <v>6</v>
      </c>
      <c r="BM24" s="67">
        <v>2</v>
      </c>
      <c r="BN24" s="67">
        <v>15</v>
      </c>
      <c r="BO24" s="141">
        <f t="shared" si="27"/>
        <v>37</v>
      </c>
      <c r="BP24" s="153">
        <f t="shared" si="28"/>
        <v>31</v>
      </c>
      <c r="BQ24" s="67">
        <v>41</v>
      </c>
      <c r="BR24" s="153">
        <f t="shared" si="29"/>
        <v>21</v>
      </c>
      <c r="BS24" s="153">
        <f t="shared" si="30"/>
        <v>52</v>
      </c>
      <c r="BT24" s="154">
        <f t="shared" si="31"/>
        <v>29</v>
      </c>
      <c r="BU24" s="155">
        <f t="shared" si="32"/>
        <v>6</v>
      </c>
      <c r="BV24" s="137"/>
      <c r="BW24" s="67">
        <v>8</v>
      </c>
      <c r="BX24" s="67">
        <v>13</v>
      </c>
      <c r="BY24" s="67">
        <v>14</v>
      </c>
      <c r="BZ24" s="67">
        <v>12</v>
      </c>
      <c r="CA24" s="141">
        <f t="shared" si="33"/>
        <v>47</v>
      </c>
      <c r="CB24" s="153">
        <f t="shared" si="34"/>
        <v>39</v>
      </c>
      <c r="CC24" s="67">
        <v>56</v>
      </c>
      <c r="CD24" s="153">
        <f t="shared" si="35"/>
        <v>28</v>
      </c>
      <c r="CE24" s="153">
        <f t="shared" si="36"/>
        <v>67</v>
      </c>
      <c r="CF24" s="154">
        <f t="shared" si="37"/>
        <v>21</v>
      </c>
      <c r="CG24" s="155">
        <f t="shared" si="38"/>
        <v>3</v>
      </c>
      <c r="CH24" s="137"/>
      <c r="CI24" s="67">
        <v>9</v>
      </c>
      <c r="CJ24" s="67">
        <v>13</v>
      </c>
      <c r="CK24" s="67">
        <v>9</v>
      </c>
      <c r="CL24" s="67">
        <v>7</v>
      </c>
      <c r="CM24" s="141">
        <f t="shared" si="39"/>
        <v>38</v>
      </c>
      <c r="CN24" s="153">
        <f t="shared" si="40"/>
        <v>32</v>
      </c>
      <c r="CO24" s="67">
        <v>24</v>
      </c>
      <c r="CP24" s="153">
        <f t="shared" si="41"/>
        <v>12</v>
      </c>
      <c r="CQ24" s="153">
        <f t="shared" si="42"/>
        <v>44</v>
      </c>
      <c r="CR24" s="154">
        <f t="shared" si="43"/>
        <v>47</v>
      </c>
      <c r="CS24" s="155">
        <f t="shared" si="44"/>
        <v>8</v>
      </c>
      <c r="CT24" s="137"/>
      <c r="CU24" s="67">
        <v>5</v>
      </c>
      <c r="CV24" s="67">
        <v>12</v>
      </c>
      <c r="CW24" s="67">
        <v>5</v>
      </c>
      <c r="CX24" s="67">
        <v>7</v>
      </c>
      <c r="CY24" s="141">
        <f t="shared" si="45"/>
        <v>29</v>
      </c>
      <c r="CZ24" s="153">
        <f t="shared" si="46"/>
        <v>24</v>
      </c>
      <c r="DA24" s="67">
        <v>27</v>
      </c>
      <c r="DB24" s="153">
        <f t="shared" si="47"/>
        <v>14</v>
      </c>
      <c r="DC24" s="153">
        <f t="shared" si="48"/>
        <v>38</v>
      </c>
      <c r="DD24" s="154">
        <f t="shared" si="49"/>
        <v>47</v>
      </c>
      <c r="DE24" s="155">
        <f t="shared" si="50"/>
        <v>9</v>
      </c>
      <c r="DF24" s="149">
        <f t="shared" si="51"/>
        <v>486</v>
      </c>
      <c r="DG24" s="149">
        <f>IFERROR(IF(AND(K24,W24,AI24,AU24,BG24,BS24,CE24,CQ24,DC24)="","",SUM(K24,W24,AI24,AU24,LARGE((BG24,BS24,CE24,CQ24,DC24),{1,2}))),"")</f>
        <v>352</v>
      </c>
      <c r="DH24" s="149">
        <f>IFERROR(IF(AND(M24,Y24,AK24,AW24,,BI24,BU24,CG24,CS24,DE24)="","",SUM(M24,Y24,AK24,AW24,SMALL((BI24,BU24,CG24,CS24,DE24),{1,2}))),"")</f>
        <v>28</v>
      </c>
      <c r="DI24" s="157" t="str">
        <f>IFERROR(pos&amp;IF(AND(MOD(ABS(18),100)&gt;10,MOD(ABS(pos),100)&lt;14),"th", CHOOSE(MOD(ABS(pos),10)+1,"th","st","nd","rd","th","th","th","th","th","th")),"")</f>
        <v>34th</v>
      </c>
      <c r="DJ24" s="131">
        <f>ROWS($B$10:$B24)</f>
        <v>15</v>
      </c>
      <c r="DK24" s="131" t="str">
        <f>IF($B24=Rept1D!$B$9,$DJ24,"")</f>
        <v/>
      </c>
      <c r="DM24" s="151"/>
    </row>
    <row r="25" spans="1:117" ht="19.5" customHeight="1">
      <c r="A25" s="138" t="s">
        <v>48</v>
      </c>
      <c r="B25" s="152" t="s">
        <v>600</v>
      </c>
      <c r="C25" s="67">
        <v>15</v>
      </c>
      <c r="D25" s="67">
        <v>14</v>
      </c>
      <c r="E25" s="67">
        <v>15</v>
      </c>
      <c r="F25" s="67">
        <v>7</v>
      </c>
      <c r="G25" s="141">
        <f t="shared" si="53"/>
        <v>51</v>
      </c>
      <c r="H25" s="153">
        <f t="shared" si="54"/>
        <v>43</v>
      </c>
      <c r="I25" s="67">
        <v>20</v>
      </c>
      <c r="J25" s="153">
        <f t="shared" si="0"/>
        <v>10</v>
      </c>
      <c r="K25" s="153">
        <f t="shared" si="1"/>
        <v>53</v>
      </c>
      <c r="L25" s="154">
        <f t="shared" si="2"/>
        <v>46</v>
      </c>
      <c r="M25" s="155">
        <f t="shared" si="52"/>
        <v>6</v>
      </c>
      <c r="N25" s="146"/>
      <c r="O25" s="67">
        <v>5</v>
      </c>
      <c r="P25" s="67">
        <v>13</v>
      </c>
      <c r="Q25" s="67">
        <v>5</v>
      </c>
      <c r="R25" s="67">
        <v>14</v>
      </c>
      <c r="S25" s="141">
        <f t="shared" si="3"/>
        <v>37</v>
      </c>
      <c r="T25" s="153">
        <f t="shared" si="4"/>
        <v>31</v>
      </c>
      <c r="U25" s="67">
        <v>24</v>
      </c>
      <c r="V25" s="153">
        <f t="shared" si="5"/>
        <v>12</v>
      </c>
      <c r="W25" s="153">
        <f t="shared" si="6"/>
        <v>43</v>
      </c>
      <c r="X25" s="154">
        <f t="shared" si="7"/>
        <v>41</v>
      </c>
      <c r="Y25" s="155">
        <f t="shared" si="8"/>
        <v>8</v>
      </c>
      <c r="Z25" s="137"/>
      <c r="AA25" s="67">
        <v>7</v>
      </c>
      <c r="AB25" s="67">
        <v>10</v>
      </c>
      <c r="AC25" s="67">
        <v>10</v>
      </c>
      <c r="AD25" s="67">
        <v>9</v>
      </c>
      <c r="AE25" s="141">
        <f t="shared" si="9"/>
        <v>36</v>
      </c>
      <c r="AF25" s="153">
        <f t="shared" si="10"/>
        <v>30</v>
      </c>
      <c r="AG25" s="67">
        <v>23</v>
      </c>
      <c r="AH25" s="153">
        <f t="shared" si="11"/>
        <v>12</v>
      </c>
      <c r="AI25" s="153">
        <f t="shared" si="12"/>
        <v>42</v>
      </c>
      <c r="AJ25" s="154">
        <f t="shared" si="13"/>
        <v>54</v>
      </c>
      <c r="AK25" s="156">
        <f t="shared" si="14"/>
        <v>8</v>
      </c>
      <c r="AL25" s="137"/>
      <c r="AM25" s="67">
        <v>12</v>
      </c>
      <c r="AN25" s="67">
        <v>10</v>
      </c>
      <c r="AO25" s="67">
        <v>9</v>
      </c>
      <c r="AP25" s="67">
        <v>14</v>
      </c>
      <c r="AQ25" s="141">
        <f t="shared" si="15"/>
        <v>45</v>
      </c>
      <c r="AR25" s="153">
        <f t="shared" si="16"/>
        <v>38</v>
      </c>
      <c r="AS25" s="67">
        <v>29</v>
      </c>
      <c r="AT25" s="153">
        <f t="shared" si="17"/>
        <v>15</v>
      </c>
      <c r="AU25" s="153">
        <f t="shared" si="18"/>
        <v>53</v>
      </c>
      <c r="AV25" s="154">
        <f t="shared" si="19"/>
        <v>29</v>
      </c>
      <c r="AW25" s="155">
        <f t="shared" si="20"/>
        <v>6</v>
      </c>
      <c r="AX25" s="137"/>
      <c r="AY25" s="67">
        <v>12</v>
      </c>
      <c r="AZ25" s="67">
        <v>10</v>
      </c>
      <c r="BA25" s="67">
        <v>10</v>
      </c>
      <c r="BB25" s="67">
        <v>8</v>
      </c>
      <c r="BC25" s="141">
        <f t="shared" si="21"/>
        <v>40</v>
      </c>
      <c r="BD25" s="153">
        <f t="shared" si="22"/>
        <v>33</v>
      </c>
      <c r="BE25" s="67">
        <v>42</v>
      </c>
      <c r="BF25" s="153">
        <f t="shared" si="23"/>
        <v>21</v>
      </c>
      <c r="BG25" s="153">
        <f t="shared" si="24"/>
        <v>54</v>
      </c>
      <c r="BH25" s="154">
        <f t="shared" si="25"/>
        <v>43</v>
      </c>
      <c r="BI25" s="156">
        <f t="shared" si="26"/>
        <v>6</v>
      </c>
      <c r="BJ25" s="137"/>
      <c r="BK25" s="67">
        <v>8</v>
      </c>
      <c r="BL25" s="67">
        <v>9</v>
      </c>
      <c r="BM25" s="67">
        <v>5</v>
      </c>
      <c r="BN25" s="67">
        <v>15</v>
      </c>
      <c r="BO25" s="141">
        <f t="shared" si="27"/>
        <v>37</v>
      </c>
      <c r="BP25" s="153">
        <f t="shared" si="28"/>
        <v>31</v>
      </c>
      <c r="BQ25" s="67">
        <v>22</v>
      </c>
      <c r="BR25" s="153">
        <f t="shared" si="29"/>
        <v>11</v>
      </c>
      <c r="BS25" s="153">
        <f t="shared" si="30"/>
        <v>42</v>
      </c>
      <c r="BT25" s="154">
        <f t="shared" si="31"/>
        <v>49</v>
      </c>
      <c r="BU25" s="155">
        <f t="shared" si="32"/>
        <v>8</v>
      </c>
      <c r="BV25" s="137"/>
      <c r="BW25" s="67">
        <v>4</v>
      </c>
      <c r="BX25" s="67">
        <v>11</v>
      </c>
      <c r="BY25" s="67">
        <v>12</v>
      </c>
      <c r="BZ25" s="67">
        <v>8</v>
      </c>
      <c r="CA25" s="141">
        <f t="shared" si="33"/>
        <v>35</v>
      </c>
      <c r="CB25" s="153">
        <f t="shared" si="34"/>
        <v>29</v>
      </c>
      <c r="CC25" s="67">
        <v>41</v>
      </c>
      <c r="CD25" s="153">
        <f t="shared" si="35"/>
        <v>21</v>
      </c>
      <c r="CE25" s="153">
        <f t="shared" si="36"/>
        <v>50</v>
      </c>
      <c r="CF25" s="154">
        <f t="shared" si="37"/>
        <v>44</v>
      </c>
      <c r="CG25" s="155">
        <f t="shared" si="38"/>
        <v>6</v>
      </c>
      <c r="CH25" s="137"/>
      <c r="CI25" s="67">
        <v>10</v>
      </c>
      <c r="CJ25" s="67">
        <v>13</v>
      </c>
      <c r="CK25" s="67">
        <v>7</v>
      </c>
      <c r="CL25" s="67">
        <v>10</v>
      </c>
      <c r="CM25" s="141">
        <f t="shared" si="39"/>
        <v>40</v>
      </c>
      <c r="CN25" s="153">
        <f t="shared" si="40"/>
        <v>33</v>
      </c>
      <c r="CO25" s="67">
        <v>29</v>
      </c>
      <c r="CP25" s="153">
        <f t="shared" si="41"/>
        <v>15</v>
      </c>
      <c r="CQ25" s="153">
        <f t="shared" si="42"/>
        <v>48</v>
      </c>
      <c r="CR25" s="154">
        <f t="shared" si="43"/>
        <v>44</v>
      </c>
      <c r="CS25" s="155">
        <f t="shared" si="44"/>
        <v>7</v>
      </c>
      <c r="CT25" s="137"/>
      <c r="CU25" s="67">
        <v>7</v>
      </c>
      <c r="CV25" s="67">
        <v>14</v>
      </c>
      <c r="CW25" s="67">
        <v>12</v>
      </c>
      <c r="CX25" s="67">
        <v>6</v>
      </c>
      <c r="CY25" s="141">
        <f t="shared" si="45"/>
        <v>39</v>
      </c>
      <c r="CZ25" s="153">
        <f t="shared" si="46"/>
        <v>33</v>
      </c>
      <c r="DA25" s="67">
        <v>14</v>
      </c>
      <c r="DB25" s="153">
        <f t="shared" si="47"/>
        <v>7</v>
      </c>
      <c r="DC25" s="153">
        <f t="shared" si="48"/>
        <v>40</v>
      </c>
      <c r="DD25" s="154">
        <f t="shared" si="49"/>
        <v>41</v>
      </c>
      <c r="DE25" s="155">
        <f t="shared" si="50"/>
        <v>8</v>
      </c>
      <c r="DF25" s="149">
        <f t="shared" si="51"/>
        <v>425</v>
      </c>
      <c r="DG25" s="149">
        <f>IFERROR(IF(AND(K25,W25,AI25,AU25,BG25,BS25,CE25,CQ25,DC25)="","",SUM(K25,W25,AI25,AU25,LARGE((BG25,BS25,CE25,CQ25,DC25),{1,2}))),"")</f>
        <v>295</v>
      </c>
      <c r="DH25" s="149">
        <f>IFERROR(IF(AND(M25,Y25,AK25,AW25,,BI25,BU25,CG25,CS25,DE25)="","",SUM(M25,Y25,AK25,AW25,SMALL((BI25,BU25,CG25,CS25,DE25),{1,2}))),"")</f>
        <v>40</v>
      </c>
      <c r="DI25" s="157" t="str">
        <f>IFERROR(pos&amp;IF(AND(MOD(ABS(18),100)&gt;10,MOD(ABS(pos),100)&lt;14),"th", CHOOSE(MOD(ABS(pos),10)+1,"th","st","nd","rd","th","th","th","th","th","th")),"")</f>
        <v>46th</v>
      </c>
      <c r="DJ25" s="131">
        <f>ROWS($B$10:$B25)</f>
        <v>16</v>
      </c>
      <c r="DK25" s="131" t="str">
        <f>IF($B25=Rept1D!$B$9,$DJ25,"")</f>
        <v/>
      </c>
      <c r="DM25" s="151"/>
    </row>
    <row r="26" spans="1:117" ht="19.5" customHeight="1">
      <c r="A26" s="138" t="s">
        <v>48</v>
      </c>
      <c r="B26" s="152" t="s">
        <v>554</v>
      </c>
      <c r="C26" s="67">
        <v>15</v>
      </c>
      <c r="D26" s="67">
        <v>14</v>
      </c>
      <c r="E26" s="67">
        <v>15</v>
      </c>
      <c r="F26" s="67">
        <v>9</v>
      </c>
      <c r="G26" s="141">
        <f t="shared" si="53"/>
        <v>53</v>
      </c>
      <c r="H26" s="153">
        <f t="shared" si="54"/>
        <v>44</v>
      </c>
      <c r="I26" s="67">
        <v>45</v>
      </c>
      <c r="J26" s="153">
        <f t="shared" si="0"/>
        <v>23</v>
      </c>
      <c r="K26" s="153">
        <f t="shared" si="1"/>
        <v>67</v>
      </c>
      <c r="L26" s="154">
        <f t="shared" si="2"/>
        <v>14</v>
      </c>
      <c r="M26" s="155">
        <f t="shared" si="52"/>
        <v>3</v>
      </c>
      <c r="N26" s="146"/>
      <c r="O26" s="67">
        <v>5</v>
      </c>
      <c r="P26" s="67">
        <v>13</v>
      </c>
      <c r="Q26" s="67">
        <v>11</v>
      </c>
      <c r="R26" s="67">
        <v>12</v>
      </c>
      <c r="S26" s="141">
        <f t="shared" si="3"/>
        <v>41</v>
      </c>
      <c r="T26" s="153">
        <f t="shared" si="4"/>
        <v>34</v>
      </c>
      <c r="U26" s="67">
        <v>39</v>
      </c>
      <c r="V26" s="153">
        <f t="shared" si="5"/>
        <v>20</v>
      </c>
      <c r="W26" s="153">
        <f t="shared" si="6"/>
        <v>54</v>
      </c>
      <c r="X26" s="154">
        <f t="shared" si="7"/>
        <v>24</v>
      </c>
      <c r="Y26" s="155">
        <f t="shared" si="8"/>
        <v>6</v>
      </c>
      <c r="Z26" s="137"/>
      <c r="AA26" s="67">
        <v>11</v>
      </c>
      <c r="AB26" s="67">
        <v>10</v>
      </c>
      <c r="AC26" s="67">
        <v>7</v>
      </c>
      <c r="AD26" s="67">
        <v>14</v>
      </c>
      <c r="AE26" s="141">
        <f t="shared" si="9"/>
        <v>42</v>
      </c>
      <c r="AF26" s="153">
        <f t="shared" si="10"/>
        <v>35</v>
      </c>
      <c r="AG26" s="67">
        <v>72</v>
      </c>
      <c r="AH26" s="153">
        <f t="shared" si="11"/>
        <v>36</v>
      </c>
      <c r="AI26" s="153">
        <f t="shared" si="12"/>
        <v>71</v>
      </c>
      <c r="AJ26" s="154">
        <f t="shared" si="13"/>
        <v>12</v>
      </c>
      <c r="AK26" s="156">
        <f t="shared" si="14"/>
        <v>2</v>
      </c>
      <c r="AL26" s="137"/>
      <c r="AM26" s="67">
        <v>11</v>
      </c>
      <c r="AN26" s="67">
        <v>10</v>
      </c>
      <c r="AO26" s="67">
        <v>12</v>
      </c>
      <c r="AP26" s="67">
        <v>15</v>
      </c>
      <c r="AQ26" s="141">
        <f t="shared" si="15"/>
        <v>48</v>
      </c>
      <c r="AR26" s="153">
        <f t="shared" si="16"/>
        <v>40</v>
      </c>
      <c r="AS26" s="67">
        <v>34</v>
      </c>
      <c r="AT26" s="153">
        <f t="shared" si="17"/>
        <v>17</v>
      </c>
      <c r="AU26" s="153">
        <f t="shared" si="18"/>
        <v>57</v>
      </c>
      <c r="AV26" s="154">
        <f t="shared" si="19"/>
        <v>20</v>
      </c>
      <c r="AW26" s="155">
        <f t="shared" si="20"/>
        <v>5</v>
      </c>
      <c r="AX26" s="137"/>
      <c r="AY26" s="67">
        <v>15</v>
      </c>
      <c r="AZ26" s="67">
        <v>9</v>
      </c>
      <c r="BA26" s="67">
        <v>12</v>
      </c>
      <c r="BB26" s="67">
        <v>10</v>
      </c>
      <c r="BC26" s="141">
        <f t="shared" si="21"/>
        <v>46</v>
      </c>
      <c r="BD26" s="153">
        <f t="shared" si="22"/>
        <v>38</v>
      </c>
      <c r="BE26" s="67">
        <v>51</v>
      </c>
      <c r="BF26" s="153">
        <f t="shared" si="23"/>
        <v>26</v>
      </c>
      <c r="BG26" s="153">
        <f t="shared" si="24"/>
        <v>64</v>
      </c>
      <c r="BH26" s="154">
        <f t="shared" si="25"/>
        <v>31</v>
      </c>
      <c r="BI26" s="156">
        <f t="shared" si="26"/>
        <v>4</v>
      </c>
      <c r="BJ26" s="137"/>
      <c r="BK26" s="67">
        <v>15</v>
      </c>
      <c r="BL26" s="67">
        <v>15</v>
      </c>
      <c r="BM26" s="67">
        <v>4</v>
      </c>
      <c r="BN26" s="67">
        <v>15</v>
      </c>
      <c r="BO26" s="141">
        <f t="shared" si="27"/>
        <v>49</v>
      </c>
      <c r="BP26" s="153">
        <f t="shared" si="28"/>
        <v>41</v>
      </c>
      <c r="BQ26" s="67">
        <v>45</v>
      </c>
      <c r="BR26" s="153">
        <f t="shared" si="29"/>
        <v>23</v>
      </c>
      <c r="BS26" s="153">
        <f t="shared" si="30"/>
        <v>64</v>
      </c>
      <c r="BT26" s="154">
        <f t="shared" si="31"/>
        <v>12</v>
      </c>
      <c r="BU26" s="155">
        <f t="shared" si="32"/>
        <v>4</v>
      </c>
      <c r="BV26" s="137"/>
      <c r="BW26" s="67">
        <v>15</v>
      </c>
      <c r="BX26" s="67">
        <v>13</v>
      </c>
      <c r="BY26" s="67">
        <v>12</v>
      </c>
      <c r="BZ26" s="67">
        <v>12</v>
      </c>
      <c r="CA26" s="141">
        <f t="shared" si="33"/>
        <v>52</v>
      </c>
      <c r="CB26" s="153">
        <f t="shared" si="34"/>
        <v>43</v>
      </c>
      <c r="CC26" s="67">
        <v>49</v>
      </c>
      <c r="CD26" s="153">
        <f t="shared" si="35"/>
        <v>25</v>
      </c>
      <c r="CE26" s="153">
        <f t="shared" si="36"/>
        <v>68</v>
      </c>
      <c r="CF26" s="154">
        <f t="shared" si="37"/>
        <v>19</v>
      </c>
      <c r="CG26" s="155">
        <f t="shared" si="38"/>
        <v>3</v>
      </c>
      <c r="CH26" s="137"/>
      <c r="CI26" s="67">
        <v>12</v>
      </c>
      <c r="CJ26" s="67">
        <v>13</v>
      </c>
      <c r="CK26" s="67">
        <v>9</v>
      </c>
      <c r="CL26" s="67">
        <v>13</v>
      </c>
      <c r="CM26" s="141">
        <f t="shared" si="39"/>
        <v>47</v>
      </c>
      <c r="CN26" s="153">
        <f t="shared" si="40"/>
        <v>39</v>
      </c>
      <c r="CO26" s="67">
        <v>52</v>
      </c>
      <c r="CP26" s="153">
        <f t="shared" si="41"/>
        <v>26</v>
      </c>
      <c r="CQ26" s="153">
        <f t="shared" si="42"/>
        <v>65</v>
      </c>
      <c r="CR26" s="154">
        <f t="shared" si="43"/>
        <v>16</v>
      </c>
      <c r="CS26" s="155">
        <f t="shared" si="44"/>
        <v>3</v>
      </c>
      <c r="CT26" s="137"/>
      <c r="CU26" s="67">
        <v>13</v>
      </c>
      <c r="CV26" s="67">
        <v>9</v>
      </c>
      <c r="CW26" s="67">
        <v>10</v>
      </c>
      <c r="CX26" s="67">
        <v>6</v>
      </c>
      <c r="CY26" s="141">
        <f t="shared" si="45"/>
        <v>38</v>
      </c>
      <c r="CZ26" s="153">
        <f t="shared" si="46"/>
        <v>32</v>
      </c>
      <c r="DA26" s="67">
        <v>47</v>
      </c>
      <c r="DB26" s="153">
        <f t="shared" si="47"/>
        <v>24</v>
      </c>
      <c r="DC26" s="153">
        <f t="shared" si="48"/>
        <v>56</v>
      </c>
      <c r="DD26" s="154">
        <f t="shared" si="49"/>
        <v>19</v>
      </c>
      <c r="DE26" s="155">
        <f t="shared" si="50"/>
        <v>5</v>
      </c>
      <c r="DF26" s="149">
        <f t="shared" si="51"/>
        <v>566</v>
      </c>
      <c r="DG26" s="149">
        <f>IFERROR(IF(AND(K26,W26,AI26,AU26,BG26,BS26,CE26,CQ26,DC26)="","",SUM(K26,W26,AI26,AU26,LARGE((BG26,BS26,CE26,CQ26,DC26),{1,2}))),"")</f>
        <v>382</v>
      </c>
      <c r="DH26" s="149">
        <f>IFERROR(IF(AND(M26,Y26,AK26,AW26,,BI26,BU26,CG26,CS26,DE26)="","",SUM(M26,Y26,AK26,AW26,SMALL((BI26,BU26,CG26,CS26,DE26),{1,2}))),"")</f>
        <v>22</v>
      </c>
      <c r="DI26" s="157" t="str">
        <f>IFERROR(pos&amp;IF(AND(MOD(ABS(18),100)&gt;10,MOD(ABS(pos),100)&lt;14),"th", CHOOSE(MOD(ABS(pos),10)+1,"th","st","nd","rd","th","th","th","th","th","th")),"")</f>
        <v>15th</v>
      </c>
      <c r="DJ26" s="131">
        <f>ROWS($B$10:$B26)</f>
        <v>17</v>
      </c>
      <c r="DK26" s="131" t="str">
        <f>IF($B26=Rept1D!$B$9,$DJ26,"")</f>
        <v/>
      </c>
      <c r="DM26" s="151"/>
    </row>
    <row r="27" spans="1:117" ht="19.5" customHeight="1">
      <c r="A27" s="138" t="s">
        <v>48</v>
      </c>
      <c r="B27" s="152" t="s">
        <v>592</v>
      </c>
      <c r="C27" s="67">
        <v>15</v>
      </c>
      <c r="D27" s="67">
        <v>14</v>
      </c>
      <c r="E27" s="67">
        <v>15</v>
      </c>
      <c r="F27" s="67">
        <v>9</v>
      </c>
      <c r="G27" s="141">
        <f t="shared" si="53"/>
        <v>53</v>
      </c>
      <c r="H27" s="153">
        <f t="shared" si="54"/>
        <v>44</v>
      </c>
      <c r="I27" s="67">
        <v>58</v>
      </c>
      <c r="J27" s="153">
        <f t="shared" si="0"/>
        <v>29</v>
      </c>
      <c r="K27" s="153">
        <f t="shared" si="1"/>
        <v>73</v>
      </c>
      <c r="L27" s="154">
        <f t="shared" si="2"/>
        <v>5</v>
      </c>
      <c r="M27" s="155">
        <f t="shared" si="52"/>
        <v>2</v>
      </c>
      <c r="N27" s="146"/>
      <c r="O27" s="67">
        <v>15</v>
      </c>
      <c r="P27" s="67">
        <v>13</v>
      </c>
      <c r="Q27" s="67">
        <v>12</v>
      </c>
      <c r="R27" s="67">
        <v>12</v>
      </c>
      <c r="S27" s="141">
        <f t="shared" si="3"/>
        <v>52</v>
      </c>
      <c r="T27" s="153">
        <f t="shared" si="4"/>
        <v>43</v>
      </c>
      <c r="U27" s="67">
        <v>64</v>
      </c>
      <c r="V27" s="153">
        <f t="shared" si="5"/>
        <v>32</v>
      </c>
      <c r="W27" s="153">
        <f t="shared" si="6"/>
        <v>75</v>
      </c>
      <c r="X27" s="154">
        <f t="shared" si="7"/>
        <v>4</v>
      </c>
      <c r="Y27" s="155">
        <f t="shared" si="8"/>
        <v>1</v>
      </c>
      <c r="Z27" s="137"/>
      <c r="AA27" s="67">
        <v>12</v>
      </c>
      <c r="AB27" s="67">
        <v>12</v>
      </c>
      <c r="AC27" s="67">
        <v>13</v>
      </c>
      <c r="AD27" s="67">
        <v>14</v>
      </c>
      <c r="AE27" s="141">
        <f t="shared" si="9"/>
        <v>51</v>
      </c>
      <c r="AF27" s="153">
        <f t="shared" si="10"/>
        <v>43</v>
      </c>
      <c r="AG27" s="67">
        <v>84</v>
      </c>
      <c r="AH27" s="153">
        <f t="shared" si="11"/>
        <v>42</v>
      </c>
      <c r="AI27" s="153">
        <f t="shared" si="12"/>
        <v>85</v>
      </c>
      <c r="AJ27" s="154">
        <f t="shared" si="13"/>
        <v>3</v>
      </c>
      <c r="AK27" s="156">
        <f t="shared" si="14"/>
        <v>1</v>
      </c>
      <c r="AL27" s="137"/>
      <c r="AM27" s="67">
        <v>12</v>
      </c>
      <c r="AN27" s="67">
        <v>9</v>
      </c>
      <c r="AO27" s="67">
        <v>10</v>
      </c>
      <c r="AP27" s="67">
        <v>15</v>
      </c>
      <c r="AQ27" s="141">
        <f t="shared" si="15"/>
        <v>46</v>
      </c>
      <c r="AR27" s="153">
        <f t="shared" si="16"/>
        <v>38</v>
      </c>
      <c r="AS27" s="67">
        <v>51</v>
      </c>
      <c r="AT27" s="153">
        <f t="shared" si="17"/>
        <v>26</v>
      </c>
      <c r="AU27" s="153">
        <f t="shared" si="18"/>
        <v>64</v>
      </c>
      <c r="AV27" s="154">
        <f t="shared" si="19"/>
        <v>5</v>
      </c>
      <c r="AW27" s="155">
        <f t="shared" si="20"/>
        <v>4</v>
      </c>
      <c r="AX27" s="137"/>
      <c r="AY27" s="67">
        <v>13</v>
      </c>
      <c r="AZ27" s="67">
        <v>13</v>
      </c>
      <c r="BA27" s="67">
        <v>15</v>
      </c>
      <c r="BB27" s="67">
        <v>15</v>
      </c>
      <c r="BC27" s="141">
        <f t="shared" si="21"/>
        <v>56</v>
      </c>
      <c r="BD27" s="153">
        <f t="shared" si="22"/>
        <v>47</v>
      </c>
      <c r="BE27" s="67">
        <v>86</v>
      </c>
      <c r="BF27" s="153">
        <f t="shared" si="23"/>
        <v>43</v>
      </c>
      <c r="BG27" s="153">
        <f t="shared" si="24"/>
        <v>90</v>
      </c>
      <c r="BH27" s="154">
        <f t="shared" si="25"/>
        <v>2</v>
      </c>
      <c r="BI27" s="156">
        <f t="shared" si="26"/>
        <v>1</v>
      </c>
      <c r="BJ27" s="137"/>
      <c r="BK27" s="67">
        <v>14</v>
      </c>
      <c r="BL27" s="67">
        <v>9</v>
      </c>
      <c r="BM27" s="67">
        <v>5</v>
      </c>
      <c r="BN27" s="67">
        <v>15</v>
      </c>
      <c r="BO27" s="141">
        <f t="shared" si="27"/>
        <v>43</v>
      </c>
      <c r="BP27" s="153">
        <f t="shared" si="28"/>
        <v>36</v>
      </c>
      <c r="BQ27" s="67">
        <v>59</v>
      </c>
      <c r="BR27" s="153">
        <f t="shared" si="29"/>
        <v>30</v>
      </c>
      <c r="BS27" s="153">
        <f t="shared" si="30"/>
        <v>66</v>
      </c>
      <c r="BT27" s="154">
        <f t="shared" si="31"/>
        <v>9</v>
      </c>
      <c r="BU27" s="155">
        <f t="shared" si="32"/>
        <v>3</v>
      </c>
      <c r="BV27" s="137"/>
      <c r="BW27" s="67">
        <v>13</v>
      </c>
      <c r="BX27" s="67">
        <v>13</v>
      </c>
      <c r="BY27" s="67">
        <v>15</v>
      </c>
      <c r="BZ27" s="67">
        <v>15</v>
      </c>
      <c r="CA27" s="141">
        <f t="shared" si="33"/>
        <v>56</v>
      </c>
      <c r="CB27" s="153">
        <f t="shared" si="34"/>
        <v>47</v>
      </c>
      <c r="CC27" s="67">
        <v>74</v>
      </c>
      <c r="CD27" s="153">
        <f t="shared" si="35"/>
        <v>37</v>
      </c>
      <c r="CE27" s="153">
        <f t="shared" si="36"/>
        <v>84</v>
      </c>
      <c r="CF27" s="154">
        <f t="shared" si="37"/>
        <v>3</v>
      </c>
      <c r="CG27" s="155">
        <f t="shared" si="38"/>
        <v>1</v>
      </c>
      <c r="CH27" s="137"/>
      <c r="CI27" s="67">
        <v>15</v>
      </c>
      <c r="CJ27" s="67">
        <v>13</v>
      </c>
      <c r="CK27" s="67">
        <v>13</v>
      </c>
      <c r="CL27" s="67">
        <v>15</v>
      </c>
      <c r="CM27" s="141">
        <f t="shared" si="39"/>
        <v>56</v>
      </c>
      <c r="CN27" s="153">
        <f t="shared" si="40"/>
        <v>47</v>
      </c>
      <c r="CO27" s="67">
        <v>53</v>
      </c>
      <c r="CP27" s="153">
        <f t="shared" si="41"/>
        <v>27</v>
      </c>
      <c r="CQ27" s="153">
        <f t="shared" si="42"/>
        <v>74</v>
      </c>
      <c r="CR27" s="154">
        <f t="shared" si="43"/>
        <v>4</v>
      </c>
      <c r="CS27" s="155">
        <f t="shared" si="44"/>
        <v>2</v>
      </c>
      <c r="CT27" s="137"/>
      <c r="CU27" s="67">
        <v>14</v>
      </c>
      <c r="CV27" s="67">
        <v>15</v>
      </c>
      <c r="CW27" s="67">
        <v>12</v>
      </c>
      <c r="CX27" s="67">
        <v>14</v>
      </c>
      <c r="CY27" s="141">
        <f t="shared" si="45"/>
        <v>55</v>
      </c>
      <c r="CZ27" s="153">
        <f t="shared" si="46"/>
        <v>46</v>
      </c>
      <c r="DA27" s="67">
        <v>45</v>
      </c>
      <c r="DB27" s="153">
        <f t="shared" si="47"/>
        <v>23</v>
      </c>
      <c r="DC27" s="153">
        <f t="shared" si="48"/>
        <v>69</v>
      </c>
      <c r="DD27" s="154">
        <f t="shared" si="49"/>
        <v>6</v>
      </c>
      <c r="DE27" s="155">
        <f t="shared" si="50"/>
        <v>3</v>
      </c>
      <c r="DF27" s="149">
        <f t="shared" si="51"/>
        <v>680</v>
      </c>
      <c r="DG27" s="149">
        <f>IFERROR(IF(AND(K27,W27,AI27,AU27,BG27,BS27,CE27,CQ27,DC27)="","",SUM(K27,W27,AI27,AU27,LARGE((BG27,BS27,CE27,CQ27,DC27),{1,2}))),"")</f>
        <v>471</v>
      </c>
      <c r="DH27" s="149">
        <f>IFERROR(IF(AND(M27,Y27,AK27,AW27,,BI27,BU27,CG27,CS27,DE27)="","",SUM(M27,Y27,AK27,AW27,SMALL((BI27,BU27,CG27,CS27,DE27),{1,2}))),"")</f>
        <v>10</v>
      </c>
      <c r="DI27" s="157" t="str">
        <f>IFERROR(pos&amp;IF(AND(MOD(ABS(18),100)&gt;10,MOD(ABS(pos),100)&lt;14),"th", CHOOSE(MOD(ABS(pos),10)+1,"th","st","nd","rd","th","th","th","th","th","th")),"")</f>
        <v>2th</v>
      </c>
      <c r="DJ27" s="131">
        <f>ROWS($B$10:$B27)</f>
        <v>18</v>
      </c>
      <c r="DK27" s="131" t="str">
        <f>IF($B27=Rept1D!$B$9,$DJ27,"")</f>
        <v/>
      </c>
      <c r="DM27" s="151"/>
    </row>
    <row r="28" spans="1:117" ht="19.5" customHeight="1">
      <c r="A28" s="138" t="s">
        <v>48</v>
      </c>
      <c r="B28" s="152" t="s">
        <v>555</v>
      </c>
      <c r="C28" s="67">
        <v>12</v>
      </c>
      <c r="D28" s="67">
        <v>14</v>
      </c>
      <c r="E28" s="67">
        <v>8</v>
      </c>
      <c r="F28" s="67">
        <v>10</v>
      </c>
      <c r="G28" s="141">
        <f t="shared" si="53"/>
        <v>44</v>
      </c>
      <c r="H28" s="153">
        <f t="shared" si="54"/>
        <v>37</v>
      </c>
      <c r="I28" s="67">
        <v>53</v>
      </c>
      <c r="J28" s="153">
        <f t="shared" si="0"/>
        <v>27</v>
      </c>
      <c r="K28" s="153">
        <f t="shared" si="1"/>
        <v>64</v>
      </c>
      <c r="L28" s="154">
        <f t="shared" si="2"/>
        <v>20</v>
      </c>
      <c r="M28" s="155">
        <f t="shared" si="52"/>
        <v>4</v>
      </c>
      <c r="N28" s="146"/>
      <c r="O28" s="67">
        <v>5</v>
      </c>
      <c r="P28" s="67">
        <v>13</v>
      </c>
      <c r="Q28" s="67">
        <v>5</v>
      </c>
      <c r="R28" s="67">
        <v>11</v>
      </c>
      <c r="S28" s="141">
        <f t="shared" si="3"/>
        <v>34</v>
      </c>
      <c r="T28" s="153">
        <f t="shared" si="4"/>
        <v>28</v>
      </c>
      <c r="U28" s="67">
        <v>50</v>
      </c>
      <c r="V28" s="153">
        <f t="shared" si="5"/>
        <v>25</v>
      </c>
      <c r="W28" s="153">
        <f t="shared" si="6"/>
        <v>53</v>
      </c>
      <c r="X28" s="154">
        <f t="shared" si="7"/>
        <v>27</v>
      </c>
      <c r="Y28" s="155">
        <f t="shared" si="8"/>
        <v>6</v>
      </c>
      <c r="Z28" s="137"/>
      <c r="AA28" s="67">
        <v>13</v>
      </c>
      <c r="AB28" s="67">
        <v>10</v>
      </c>
      <c r="AC28" s="67">
        <v>12</v>
      </c>
      <c r="AD28" s="67">
        <v>14</v>
      </c>
      <c r="AE28" s="141">
        <f t="shared" si="9"/>
        <v>49</v>
      </c>
      <c r="AF28" s="153">
        <f t="shared" si="10"/>
        <v>41</v>
      </c>
      <c r="AG28" s="67">
        <v>65</v>
      </c>
      <c r="AH28" s="153">
        <f t="shared" si="11"/>
        <v>33</v>
      </c>
      <c r="AI28" s="153">
        <f t="shared" si="12"/>
        <v>74</v>
      </c>
      <c r="AJ28" s="154">
        <f t="shared" si="13"/>
        <v>8</v>
      </c>
      <c r="AK28" s="156">
        <f t="shared" si="14"/>
        <v>2</v>
      </c>
      <c r="AL28" s="137"/>
      <c r="AM28" s="67">
        <v>9</v>
      </c>
      <c r="AN28" s="67">
        <v>10</v>
      </c>
      <c r="AO28" s="67">
        <v>11</v>
      </c>
      <c r="AP28" s="67">
        <v>15</v>
      </c>
      <c r="AQ28" s="141">
        <f t="shared" si="15"/>
        <v>45</v>
      </c>
      <c r="AR28" s="153">
        <f t="shared" si="16"/>
        <v>38</v>
      </c>
      <c r="AS28" s="67">
        <v>47</v>
      </c>
      <c r="AT28" s="153">
        <f t="shared" si="17"/>
        <v>24</v>
      </c>
      <c r="AU28" s="153">
        <f t="shared" si="18"/>
        <v>62</v>
      </c>
      <c r="AV28" s="154">
        <f t="shared" si="19"/>
        <v>7</v>
      </c>
      <c r="AW28" s="155">
        <f t="shared" si="20"/>
        <v>4</v>
      </c>
      <c r="AX28" s="137"/>
      <c r="AY28" s="67">
        <v>12</v>
      </c>
      <c r="AZ28" s="67">
        <v>11</v>
      </c>
      <c r="BA28" s="67">
        <v>10</v>
      </c>
      <c r="BB28" s="67">
        <v>12</v>
      </c>
      <c r="BC28" s="141">
        <f t="shared" si="21"/>
        <v>45</v>
      </c>
      <c r="BD28" s="153">
        <f t="shared" si="22"/>
        <v>38</v>
      </c>
      <c r="BE28" s="67">
        <v>75</v>
      </c>
      <c r="BF28" s="153">
        <f t="shared" si="23"/>
        <v>38</v>
      </c>
      <c r="BG28" s="153">
        <f t="shared" si="24"/>
        <v>76</v>
      </c>
      <c r="BH28" s="154">
        <f t="shared" si="25"/>
        <v>9</v>
      </c>
      <c r="BI28" s="156">
        <f t="shared" si="26"/>
        <v>1</v>
      </c>
      <c r="BJ28" s="137"/>
      <c r="BK28" s="67">
        <v>15</v>
      </c>
      <c r="BL28" s="67">
        <v>12</v>
      </c>
      <c r="BM28" s="67">
        <v>3</v>
      </c>
      <c r="BN28" s="67">
        <v>15</v>
      </c>
      <c r="BO28" s="141">
        <f t="shared" si="27"/>
        <v>45</v>
      </c>
      <c r="BP28" s="153">
        <f t="shared" si="28"/>
        <v>38</v>
      </c>
      <c r="BQ28" s="67">
        <v>54</v>
      </c>
      <c r="BR28" s="153">
        <f t="shared" si="29"/>
        <v>27</v>
      </c>
      <c r="BS28" s="153">
        <f t="shared" si="30"/>
        <v>65</v>
      </c>
      <c r="BT28" s="154">
        <f t="shared" si="31"/>
        <v>10</v>
      </c>
      <c r="BU28" s="155">
        <f t="shared" si="32"/>
        <v>3</v>
      </c>
      <c r="BV28" s="137"/>
      <c r="BW28" s="67">
        <v>10</v>
      </c>
      <c r="BX28" s="67">
        <v>13</v>
      </c>
      <c r="BY28" s="67">
        <v>13</v>
      </c>
      <c r="BZ28" s="67">
        <v>14</v>
      </c>
      <c r="CA28" s="141">
        <f t="shared" si="33"/>
        <v>50</v>
      </c>
      <c r="CB28" s="153">
        <f t="shared" si="34"/>
        <v>42</v>
      </c>
      <c r="CC28" s="67">
        <v>69</v>
      </c>
      <c r="CD28" s="153">
        <f t="shared" si="35"/>
        <v>35</v>
      </c>
      <c r="CE28" s="153">
        <f t="shared" si="36"/>
        <v>77</v>
      </c>
      <c r="CF28" s="154">
        <f t="shared" si="37"/>
        <v>11</v>
      </c>
      <c r="CG28" s="155">
        <f t="shared" si="38"/>
        <v>1</v>
      </c>
      <c r="CH28" s="137"/>
      <c r="CI28" s="67">
        <v>11</v>
      </c>
      <c r="CJ28" s="67">
        <v>13</v>
      </c>
      <c r="CK28" s="67">
        <v>12</v>
      </c>
      <c r="CL28" s="67">
        <v>15</v>
      </c>
      <c r="CM28" s="141">
        <f t="shared" si="39"/>
        <v>51</v>
      </c>
      <c r="CN28" s="153">
        <f t="shared" si="40"/>
        <v>43</v>
      </c>
      <c r="CO28" s="67">
        <v>49</v>
      </c>
      <c r="CP28" s="153">
        <f t="shared" si="41"/>
        <v>25</v>
      </c>
      <c r="CQ28" s="153">
        <f t="shared" si="42"/>
        <v>68</v>
      </c>
      <c r="CR28" s="154">
        <f t="shared" si="43"/>
        <v>8</v>
      </c>
      <c r="CS28" s="155">
        <f t="shared" si="44"/>
        <v>3</v>
      </c>
      <c r="CT28" s="137"/>
      <c r="CU28" s="67">
        <v>15</v>
      </c>
      <c r="CV28" s="67">
        <v>9</v>
      </c>
      <c r="CW28" s="67">
        <v>12</v>
      </c>
      <c r="CX28" s="67">
        <v>8</v>
      </c>
      <c r="CY28" s="141">
        <f t="shared" si="45"/>
        <v>44</v>
      </c>
      <c r="CZ28" s="153">
        <f t="shared" si="46"/>
        <v>37</v>
      </c>
      <c r="DA28" s="67">
        <v>44</v>
      </c>
      <c r="DB28" s="153">
        <f t="shared" si="47"/>
        <v>22</v>
      </c>
      <c r="DC28" s="153">
        <f t="shared" si="48"/>
        <v>59</v>
      </c>
      <c r="DD28" s="154">
        <f t="shared" si="49"/>
        <v>16</v>
      </c>
      <c r="DE28" s="155">
        <f t="shared" si="50"/>
        <v>5</v>
      </c>
      <c r="DF28" s="149">
        <f t="shared" si="51"/>
        <v>598</v>
      </c>
      <c r="DG28" s="149">
        <f>IFERROR(IF(AND(K28,W28,AI28,AU28,BG28,BS28,CE28,CQ28,DC28)="","",SUM(K28,W28,AI28,AU28,LARGE((BG28,BS28,CE28,CQ28,DC28),{1,2}))),"")</f>
        <v>406</v>
      </c>
      <c r="DH28" s="149">
        <f>IFERROR(IF(AND(M28,Y28,AK28,AW28,,BI28,BU28,CG28,CS28,DE28)="","",SUM(M28,Y28,AK28,AW28,SMALL((BI28,BU28,CG28,CS28,DE28),{1,2}))),"")</f>
        <v>18</v>
      </c>
      <c r="DI28" s="157" t="str">
        <f>IFERROR(pos&amp;IF(AND(MOD(ABS(18),100)&gt;10,MOD(ABS(pos),100)&lt;14),"th", CHOOSE(MOD(ABS(pos),10)+1,"th","st","nd","rd","th","th","th","th","th","th")),"")</f>
        <v>13th</v>
      </c>
      <c r="DJ28" s="131">
        <f>ROWS($B$10:$B28)</f>
        <v>19</v>
      </c>
      <c r="DK28" s="131" t="str">
        <f>IF($B28=Rept1D!$B$9,$DJ28,"")</f>
        <v/>
      </c>
      <c r="DM28" s="151"/>
    </row>
    <row r="29" spans="1:117" ht="19.5" customHeight="1">
      <c r="A29" s="138" t="s">
        <v>48</v>
      </c>
      <c r="B29" s="152" t="s">
        <v>556</v>
      </c>
      <c r="C29" s="67">
        <v>14</v>
      </c>
      <c r="D29" s="67">
        <v>9</v>
      </c>
      <c r="E29" s="67">
        <v>5</v>
      </c>
      <c r="F29" s="67">
        <v>10</v>
      </c>
      <c r="G29" s="141">
        <f t="shared" si="53"/>
        <v>38</v>
      </c>
      <c r="H29" s="153">
        <f t="shared" si="54"/>
        <v>32</v>
      </c>
      <c r="I29" s="67">
        <v>17</v>
      </c>
      <c r="J29" s="153">
        <f t="shared" si="0"/>
        <v>9</v>
      </c>
      <c r="K29" s="153">
        <f t="shared" si="1"/>
        <v>41</v>
      </c>
      <c r="L29" s="154">
        <f t="shared" si="2"/>
        <v>54</v>
      </c>
      <c r="M29" s="155">
        <f t="shared" si="52"/>
        <v>8</v>
      </c>
      <c r="N29" s="146"/>
      <c r="O29" s="67">
        <v>5</v>
      </c>
      <c r="P29" s="67">
        <v>8</v>
      </c>
      <c r="Q29" s="67">
        <v>7</v>
      </c>
      <c r="R29" s="67">
        <v>5</v>
      </c>
      <c r="S29" s="141">
        <f t="shared" si="3"/>
        <v>25</v>
      </c>
      <c r="T29" s="153">
        <f t="shared" si="4"/>
        <v>21</v>
      </c>
      <c r="U29" s="67">
        <v>11</v>
      </c>
      <c r="V29" s="153">
        <f t="shared" si="5"/>
        <v>6</v>
      </c>
      <c r="W29" s="153">
        <f t="shared" si="6"/>
        <v>27</v>
      </c>
      <c r="X29" s="154">
        <f t="shared" si="7"/>
        <v>58</v>
      </c>
      <c r="Y29" s="155">
        <f t="shared" si="8"/>
        <v>9</v>
      </c>
      <c r="Z29" s="137"/>
      <c r="AA29" s="67">
        <v>8</v>
      </c>
      <c r="AB29" s="67">
        <v>12</v>
      </c>
      <c r="AC29" s="67">
        <v>8</v>
      </c>
      <c r="AD29" s="67">
        <v>8</v>
      </c>
      <c r="AE29" s="141">
        <f t="shared" si="9"/>
        <v>36</v>
      </c>
      <c r="AF29" s="153">
        <f t="shared" si="10"/>
        <v>30</v>
      </c>
      <c r="AG29" s="67">
        <v>17</v>
      </c>
      <c r="AH29" s="153">
        <f t="shared" si="11"/>
        <v>9</v>
      </c>
      <c r="AI29" s="153">
        <f t="shared" si="12"/>
        <v>39</v>
      </c>
      <c r="AJ29" s="154">
        <f t="shared" si="13"/>
        <v>56</v>
      </c>
      <c r="AK29" s="156">
        <f t="shared" si="14"/>
        <v>9</v>
      </c>
      <c r="AL29" s="137"/>
      <c r="AM29" s="67">
        <v>9</v>
      </c>
      <c r="AN29" s="67">
        <v>12</v>
      </c>
      <c r="AO29" s="67">
        <v>8</v>
      </c>
      <c r="AP29" s="67">
        <v>15</v>
      </c>
      <c r="AQ29" s="141">
        <f t="shared" si="15"/>
        <v>44</v>
      </c>
      <c r="AR29" s="153">
        <f t="shared" si="16"/>
        <v>37</v>
      </c>
      <c r="AS29" s="67">
        <v>26</v>
      </c>
      <c r="AT29" s="153">
        <f t="shared" si="17"/>
        <v>13</v>
      </c>
      <c r="AU29" s="153">
        <f t="shared" si="18"/>
        <v>50</v>
      </c>
      <c r="AV29" s="154">
        <f t="shared" si="19"/>
        <v>38</v>
      </c>
      <c r="AW29" s="155">
        <f t="shared" si="20"/>
        <v>6</v>
      </c>
      <c r="AX29" s="137"/>
      <c r="AY29" s="67">
        <v>10</v>
      </c>
      <c r="AZ29" s="67">
        <v>15</v>
      </c>
      <c r="BA29" s="67">
        <v>10</v>
      </c>
      <c r="BB29" s="67">
        <v>10</v>
      </c>
      <c r="BC29" s="141">
        <f t="shared" si="21"/>
        <v>45</v>
      </c>
      <c r="BD29" s="153">
        <f t="shared" si="22"/>
        <v>38</v>
      </c>
      <c r="BE29" s="67">
        <v>14</v>
      </c>
      <c r="BF29" s="153">
        <f t="shared" si="23"/>
        <v>7</v>
      </c>
      <c r="BG29" s="153">
        <f t="shared" si="24"/>
        <v>45</v>
      </c>
      <c r="BH29" s="154">
        <f t="shared" si="25"/>
        <v>54</v>
      </c>
      <c r="BI29" s="156">
        <f t="shared" si="26"/>
        <v>7</v>
      </c>
      <c r="BJ29" s="137"/>
      <c r="BK29" s="67">
        <v>8</v>
      </c>
      <c r="BL29" s="67">
        <v>3</v>
      </c>
      <c r="BM29" s="67">
        <v>2</v>
      </c>
      <c r="BN29" s="67">
        <v>15</v>
      </c>
      <c r="BO29" s="141">
        <f t="shared" si="27"/>
        <v>28</v>
      </c>
      <c r="BP29" s="153">
        <f t="shared" si="28"/>
        <v>23</v>
      </c>
      <c r="BQ29" s="67">
        <v>17</v>
      </c>
      <c r="BR29" s="153">
        <f t="shared" si="29"/>
        <v>9</v>
      </c>
      <c r="BS29" s="153">
        <f t="shared" si="30"/>
        <v>32</v>
      </c>
      <c r="BT29" s="154">
        <f t="shared" si="31"/>
        <v>57</v>
      </c>
      <c r="BU29" s="155">
        <f t="shared" si="32"/>
        <v>9</v>
      </c>
      <c r="BV29" s="137"/>
      <c r="BW29" s="67">
        <v>1</v>
      </c>
      <c r="BX29" s="67">
        <v>5</v>
      </c>
      <c r="BY29" s="67">
        <v>7</v>
      </c>
      <c r="BZ29" s="67">
        <v>8</v>
      </c>
      <c r="CA29" s="141">
        <f t="shared" si="33"/>
        <v>21</v>
      </c>
      <c r="CB29" s="153">
        <f t="shared" si="34"/>
        <v>18</v>
      </c>
      <c r="CC29" s="67">
        <v>14</v>
      </c>
      <c r="CD29" s="153">
        <f t="shared" si="35"/>
        <v>7</v>
      </c>
      <c r="CE29" s="153">
        <f t="shared" si="36"/>
        <v>25</v>
      </c>
      <c r="CF29" s="154">
        <f t="shared" si="37"/>
        <v>58</v>
      </c>
      <c r="CG29" s="155">
        <f t="shared" si="38"/>
        <v>9</v>
      </c>
      <c r="CH29" s="137"/>
      <c r="CI29" s="67">
        <v>10</v>
      </c>
      <c r="CJ29" s="67">
        <v>13</v>
      </c>
      <c r="CK29" s="67">
        <v>5</v>
      </c>
      <c r="CL29" s="67">
        <v>10</v>
      </c>
      <c r="CM29" s="141">
        <f t="shared" si="39"/>
        <v>38</v>
      </c>
      <c r="CN29" s="153">
        <f t="shared" si="40"/>
        <v>32</v>
      </c>
      <c r="CO29" s="67">
        <v>6</v>
      </c>
      <c r="CP29" s="153">
        <f t="shared" si="41"/>
        <v>3</v>
      </c>
      <c r="CQ29" s="153">
        <f t="shared" si="42"/>
        <v>35</v>
      </c>
      <c r="CR29" s="154">
        <f t="shared" si="43"/>
        <v>58</v>
      </c>
      <c r="CS29" s="155">
        <f t="shared" si="44"/>
        <v>9</v>
      </c>
      <c r="CT29" s="137"/>
      <c r="CU29" s="67">
        <v>5</v>
      </c>
      <c r="CV29" s="67">
        <v>3</v>
      </c>
      <c r="CW29" s="67">
        <v>3</v>
      </c>
      <c r="CX29" s="67">
        <v>4</v>
      </c>
      <c r="CY29" s="141">
        <f t="shared" si="45"/>
        <v>15</v>
      </c>
      <c r="CZ29" s="153">
        <f t="shared" si="46"/>
        <v>13</v>
      </c>
      <c r="DA29" s="67">
        <v>15</v>
      </c>
      <c r="DB29" s="153">
        <f t="shared" si="47"/>
        <v>8</v>
      </c>
      <c r="DC29" s="153">
        <f t="shared" si="48"/>
        <v>21</v>
      </c>
      <c r="DD29" s="154">
        <f t="shared" si="49"/>
        <v>58</v>
      </c>
      <c r="DE29" s="155">
        <f t="shared" si="50"/>
        <v>9</v>
      </c>
      <c r="DF29" s="149">
        <f t="shared" si="51"/>
        <v>315</v>
      </c>
      <c r="DG29" s="149">
        <f>IFERROR(IF(AND(K29,W29,AI29,AU29,BG29,BS29,CE29,CQ29,DC29)="","",SUM(K29,W29,AI29,AU29,LARGE((BG29,BS29,CE29,CQ29,DC29),{1,2}))),"")</f>
        <v>237</v>
      </c>
      <c r="DH29" s="149">
        <f>IFERROR(IF(AND(M29,Y29,AK29,AW29,,BI29,BU29,CG29,CS29,DE29)="","",SUM(M29,Y29,AK29,AW29,SMALL((BI29,BU29,CG29,CS29,DE29),{1,2}))),"")</f>
        <v>48</v>
      </c>
      <c r="DI29" s="157" t="str">
        <f>IFERROR(pos&amp;IF(AND(MOD(ABS(18),100)&gt;10,MOD(ABS(pos),100)&lt;14),"th", CHOOSE(MOD(ABS(pos),10)+1,"th","st","nd","rd","th","th","th","th","th","th")),"")</f>
        <v>58th</v>
      </c>
      <c r="DJ29" s="131">
        <f>ROWS($B$10:$B29)</f>
        <v>20</v>
      </c>
      <c r="DK29" s="131" t="str">
        <f>IF($B29=Rept1D!$B$9,$DJ29,"")</f>
        <v/>
      </c>
      <c r="DM29" s="151"/>
    </row>
    <row r="30" spans="1:117" ht="19.5" customHeight="1">
      <c r="A30" s="138" t="s">
        <v>48</v>
      </c>
      <c r="B30" s="152" t="s">
        <v>557</v>
      </c>
      <c r="C30" s="67">
        <v>9</v>
      </c>
      <c r="D30" s="67">
        <v>14</v>
      </c>
      <c r="E30" s="67">
        <v>8</v>
      </c>
      <c r="F30" s="67">
        <v>15</v>
      </c>
      <c r="G30" s="141">
        <f t="shared" si="53"/>
        <v>46</v>
      </c>
      <c r="H30" s="153">
        <f t="shared" si="54"/>
        <v>38</v>
      </c>
      <c r="I30" s="67">
        <v>41</v>
      </c>
      <c r="J30" s="153">
        <f t="shared" si="0"/>
        <v>21</v>
      </c>
      <c r="K30" s="153">
        <f t="shared" si="1"/>
        <v>59</v>
      </c>
      <c r="L30" s="154">
        <f t="shared" si="2"/>
        <v>30</v>
      </c>
      <c r="M30" s="155">
        <f t="shared" si="52"/>
        <v>5</v>
      </c>
      <c r="N30" s="146"/>
      <c r="O30" s="67">
        <v>12</v>
      </c>
      <c r="P30" s="67">
        <v>13</v>
      </c>
      <c r="Q30" s="67">
        <v>7</v>
      </c>
      <c r="R30" s="67">
        <v>10</v>
      </c>
      <c r="S30" s="141">
        <f t="shared" si="3"/>
        <v>42</v>
      </c>
      <c r="T30" s="153">
        <f t="shared" si="4"/>
        <v>35</v>
      </c>
      <c r="U30" s="67">
        <v>49</v>
      </c>
      <c r="V30" s="153">
        <f t="shared" si="5"/>
        <v>25</v>
      </c>
      <c r="W30" s="153">
        <f t="shared" si="6"/>
        <v>60</v>
      </c>
      <c r="X30" s="154">
        <f t="shared" si="7"/>
        <v>13</v>
      </c>
      <c r="Y30" s="155">
        <f t="shared" si="8"/>
        <v>4</v>
      </c>
      <c r="Z30" s="137"/>
      <c r="AA30" s="67">
        <v>14</v>
      </c>
      <c r="AB30" s="67">
        <v>10</v>
      </c>
      <c r="AC30" s="67">
        <v>8</v>
      </c>
      <c r="AD30" s="67">
        <v>14</v>
      </c>
      <c r="AE30" s="141">
        <f t="shared" si="9"/>
        <v>46</v>
      </c>
      <c r="AF30" s="153">
        <f t="shared" si="10"/>
        <v>38</v>
      </c>
      <c r="AG30" s="67">
        <v>54</v>
      </c>
      <c r="AH30" s="153">
        <f t="shared" si="11"/>
        <v>27</v>
      </c>
      <c r="AI30" s="153">
        <f t="shared" si="12"/>
        <v>65</v>
      </c>
      <c r="AJ30" s="154">
        <f t="shared" si="13"/>
        <v>20</v>
      </c>
      <c r="AK30" s="156">
        <f t="shared" si="14"/>
        <v>3</v>
      </c>
      <c r="AL30" s="137"/>
      <c r="AM30" s="67">
        <v>8</v>
      </c>
      <c r="AN30" s="67">
        <v>4</v>
      </c>
      <c r="AO30" s="67">
        <v>6</v>
      </c>
      <c r="AP30" s="67">
        <v>15</v>
      </c>
      <c r="AQ30" s="141">
        <f t="shared" si="15"/>
        <v>33</v>
      </c>
      <c r="AR30" s="153">
        <f t="shared" si="16"/>
        <v>28</v>
      </c>
      <c r="AS30" s="67">
        <v>42</v>
      </c>
      <c r="AT30" s="153">
        <f t="shared" si="17"/>
        <v>21</v>
      </c>
      <c r="AU30" s="153">
        <f t="shared" si="18"/>
        <v>49</v>
      </c>
      <c r="AV30" s="154">
        <f t="shared" si="19"/>
        <v>43</v>
      </c>
      <c r="AW30" s="155">
        <f t="shared" si="20"/>
        <v>7</v>
      </c>
      <c r="AX30" s="137"/>
      <c r="AY30" s="67">
        <v>12</v>
      </c>
      <c r="AZ30" s="67">
        <v>8</v>
      </c>
      <c r="BA30" s="67">
        <v>10</v>
      </c>
      <c r="BB30" s="67">
        <v>12</v>
      </c>
      <c r="BC30" s="141">
        <f t="shared" si="21"/>
        <v>42</v>
      </c>
      <c r="BD30" s="153">
        <f t="shared" si="22"/>
        <v>35</v>
      </c>
      <c r="BE30" s="67">
        <v>70</v>
      </c>
      <c r="BF30" s="153">
        <f t="shared" si="23"/>
        <v>35</v>
      </c>
      <c r="BG30" s="153">
        <f t="shared" si="24"/>
        <v>70</v>
      </c>
      <c r="BH30" s="154">
        <f t="shared" si="25"/>
        <v>21</v>
      </c>
      <c r="BI30" s="156">
        <f t="shared" si="26"/>
        <v>2</v>
      </c>
      <c r="BJ30" s="137"/>
      <c r="BK30" s="67">
        <v>14</v>
      </c>
      <c r="BL30" s="67">
        <v>5</v>
      </c>
      <c r="BM30" s="67">
        <v>2</v>
      </c>
      <c r="BN30" s="67">
        <v>15</v>
      </c>
      <c r="BO30" s="141">
        <f t="shared" si="27"/>
        <v>36</v>
      </c>
      <c r="BP30" s="153">
        <f t="shared" si="28"/>
        <v>30</v>
      </c>
      <c r="BQ30" s="67">
        <v>76</v>
      </c>
      <c r="BR30" s="153">
        <f t="shared" si="29"/>
        <v>38</v>
      </c>
      <c r="BS30" s="153">
        <f t="shared" si="30"/>
        <v>68</v>
      </c>
      <c r="BT30" s="154">
        <f t="shared" si="31"/>
        <v>6</v>
      </c>
      <c r="BU30" s="155">
        <f t="shared" si="32"/>
        <v>3</v>
      </c>
      <c r="BV30" s="137"/>
      <c r="BW30" s="67">
        <v>6</v>
      </c>
      <c r="BX30" s="67">
        <v>13</v>
      </c>
      <c r="BY30" s="67">
        <v>14</v>
      </c>
      <c r="BZ30" s="67">
        <v>10</v>
      </c>
      <c r="CA30" s="141">
        <f t="shared" si="33"/>
        <v>43</v>
      </c>
      <c r="CB30" s="153">
        <f t="shared" si="34"/>
        <v>36</v>
      </c>
      <c r="CC30" s="67">
        <v>49</v>
      </c>
      <c r="CD30" s="153">
        <f t="shared" si="35"/>
        <v>25</v>
      </c>
      <c r="CE30" s="153">
        <f t="shared" si="36"/>
        <v>61</v>
      </c>
      <c r="CF30" s="154">
        <f t="shared" si="37"/>
        <v>33</v>
      </c>
      <c r="CG30" s="155">
        <f t="shared" si="38"/>
        <v>4</v>
      </c>
      <c r="CH30" s="137"/>
      <c r="CI30" s="67">
        <v>10</v>
      </c>
      <c r="CJ30" s="67">
        <v>13</v>
      </c>
      <c r="CK30" s="67">
        <v>13</v>
      </c>
      <c r="CL30" s="67">
        <v>13</v>
      </c>
      <c r="CM30" s="141">
        <f t="shared" si="39"/>
        <v>49</v>
      </c>
      <c r="CN30" s="153">
        <f t="shared" si="40"/>
        <v>41</v>
      </c>
      <c r="CO30" s="67">
        <v>44</v>
      </c>
      <c r="CP30" s="153">
        <f t="shared" si="41"/>
        <v>22</v>
      </c>
      <c r="CQ30" s="153">
        <f t="shared" si="42"/>
        <v>63</v>
      </c>
      <c r="CR30" s="154">
        <f t="shared" si="43"/>
        <v>19</v>
      </c>
      <c r="CS30" s="155">
        <f t="shared" si="44"/>
        <v>4</v>
      </c>
      <c r="CT30" s="137"/>
      <c r="CU30" s="67">
        <v>8</v>
      </c>
      <c r="CV30" s="67">
        <v>14</v>
      </c>
      <c r="CW30" s="67">
        <v>8</v>
      </c>
      <c r="CX30" s="67">
        <v>8</v>
      </c>
      <c r="CY30" s="141">
        <f t="shared" si="45"/>
        <v>38</v>
      </c>
      <c r="CZ30" s="153">
        <f t="shared" si="46"/>
        <v>32</v>
      </c>
      <c r="DA30" s="67">
        <v>46</v>
      </c>
      <c r="DB30" s="153">
        <f t="shared" si="47"/>
        <v>23</v>
      </c>
      <c r="DC30" s="153">
        <f t="shared" si="48"/>
        <v>55</v>
      </c>
      <c r="DD30" s="154">
        <f t="shared" si="49"/>
        <v>23</v>
      </c>
      <c r="DE30" s="155">
        <f t="shared" si="50"/>
        <v>5</v>
      </c>
      <c r="DF30" s="149">
        <f t="shared" si="51"/>
        <v>550</v>
      </c>
      <c r="DG30" s="149">
        <f>IFERROR(IF(AND(K30,W30,AI30,AU30,BG30,BS30,CE30,CQ30,DC30)="","",SUM(K30,W30,AI30,AU30,LARGE((BG30,BS30,CE30,CQ30,DC30),{1,2}))),"")</f>
        <v>371</v>
      </c>
      <c r="DH30" s="149">
        <f>IFERROR(IF(AND(M30,Y30,AK30,AW30,,BI30,BU30,CG30,CS30,DE30)="","",SUM(M30,Y30,AK30,AW30,SMALL((BI30,BU30,CG30,CS30,DE30),{1,2}))),"")</f>
        <v>24</v>
      </c>
      <c r="DI30" s="157" t="str">
        <f>IFERROR(pos&amp;IF(AND(MOD(ABS(18),100)&gt;10,MOD(ABS(pos),100)&lt;14),"th", CHOOSE(MOD(ABS(pos),10)+1,"th","st","nd","rd","th","th","th","th","th","th")),"")</f>
        <v>21st</v>
      </c>
      <c r="DJ30" s="131">
        <f>ROWS($B$10:$B30)</f>
        <v>21</v>
      </c>
      <c r="DK30" s="131" t="str">
        <f>IF($B30=Rept1D!$B$9,$DJ30,"")</f>
        <v/>
      </c>
      <c r="DM30" s="151"/>
    </row>
    <row r="31" spans="1:117" ht="19.5" customHeight="1">
      <c r="A31" s="138" t="s">
        <v>48</v>
      </c>
      <c r="B31" s="152" t="s">
        <v>558</v>
      </c>
      <c r="C31" s="67">
        <v>15</v>
      </c>
      <c r="D31" s="67">
        <v>9</v>
      </c>
      <c r="E31" s="67">
        <v>15</v>
      </c>
      <c r="F31" s="67">
        <v>14</v>
      </c>
      <c r="G31" s="141">
        <f t="shared" si="53"/>
        <v>53</v>
      </c>
      <c r="H31" s="153">
        <f t="shared" si="54"/>
        <v>44</v>
      </c>
      <c r="I31" s="67">
        <v>41</v>
      </c>
      <c r="J31" s="153">
        <f t="shared" si="0"/>
        <v>21</v>
      </c>
      <c r="K31" s="153">
        <f t="shared" si="1"/>
        <v>65</v>
      </c>
      <c r="L31" s="154">
        <f t="shared" si="2"/>
        <v>17</v>
      </c>
      <c r="M31" s="155">
        <f t="shared" si="52"/>
        <v>3</v>
      </c>
      <c r="N31" s="146"/>
      <c r="O31" s="67">
        <v>5</v>
      </c>
      <c r="P31" s="67">
        <v>14</v>
      </c>
      <c r="Q31" s="67">
        <v>5</v>
      </c>
      <c r="R31" s="67">
        <v>12</v>
      </c>
      <c r="S31" s="141">
        <f t="shared" si="3"/>
        <v>36</v>
      </c>
      <c r="T31" s="153">
        <f t="shared" si="4"/>
        <v>30</v>
      </c>
      <c r="U31" s="67">
        <v>55</v>
      </c>
      <c r="V31" s="153">
        <f t="shared" si="5"/>
        <v>28</v>
      </c>
      <c r="W31" s="153">
        <f t="shared" si="6"/>
        <v>58</v>
      </c>
      <c r="X31" s="154">
        <f t="shared" si="7"/>
        <v>16</v>
      </c>
      <c r="Y31" s="155">
        <f t="shared" si="8"/>
        <v>5</v>
      </c>
      <c r="Z31" s="137"/>
      <c r="AA31" s="67">
        <v>5</v>
      </c>
      <c r="AB31" s="67">
        <v>10</v>
      </c>
      <c r="AC31" s="67">
        <v>12</v>
      </c>
      <c r="AD31" s="67">
        <v>13</v>
      </c>
      <c r="AE31" s="141">
        <f t="shared" si="9"/>
        <v>40</v>
      </c>
      <c r="AF31" s="153">
        <f t="shared" si="10"/>
        <v>33</v>
      </c>
      <c r="AG31" s="67">
        <v>37</v>
      </c>
      <c r="AH31" s="153">
        <f t="shared" si="11"/>
        <v>19</v>
      </c>
      <c r="AI31" s="153">
        <f t="shared" si="12"/>
        <v>52</v>
      </c>
      <c r="AJ31" s="154">
        <f t="shared" si="13"/>
        <v>38</v>
      </c>
      <c r="AK31" s="156">
        <f t="shared" si="14"/>
        <v>6</v>
      </c>
      <c r="AL31" s="137"/>
      <c r="AM31" s="67">
        <v>6</v>
      </c>
      <c r="AN31" s="67">
        <v>7</v>
      </c>
      <c r="AO31" s="67">
        <v>9</v>
      </c>
      <c r="AP31" s="67">
        <v>15</v>
      </c>
      <c r="AQ31" s="141">
        <f t="shared" si="15"/>
        <v>37</v>
      </c>
      <c r="AR31" s="153">
        <f t="shared" si="16"/>
        <v>31</v>
      </c>
      <c r="AS31" s="67">
        <v>33</v>
      </c>
      <c r="AT31" s="153">
        <f t="shared" si="17"/>
        <v>17</v>
      </c>
      <c r="AU31" s="153">
        <f t="shared" si="18"/>
        <v>48</v>
      </c>
      <c r="AV31" s="154">
        <f t="shared" si="19"/>
        <v>46</v>
      </c>
      <c r="AW31" s="155">
        <f t="shared" si="20"/>
        <v>7</v>
      </c>
      <c r="AX31" s="137"/>
      <c r="AY31" s="67">
        <v>10</v>
      </c>
      <c r="AZ31" s="67">
        <v>13</v>
      </c>
      <c r="BA31" s="67">
        <v>8</v>
      </c>
      <c r="BB31" s="67">
        <v>10</v>
      </c>
      <c r="BC31" s="141">
        <f t="shared" si="21"/>
        <v>41</v>
      </c>
      <c r="BD31" s="153">
        <f t="shared" si="22"/>
        <v>34</v>
      </c>
      <c r="BE31" s="67">
        <v>67</v>
      </c>
      <c r="BF31" s="153">
        <f t="shared" si="23"/>
        <v>34</v>
      </c>
      <c r="BG31" s="153">
        <f t="shared" si="24"/>
        <v>68</v>
      </c>
      <c r="BH31" s="154">
        <f t="shared" si="25"/>
        <v>26</v>
      </c>
      <c r="BI31" s="156">
        <f t="shared" si="26"/>
        <v>3</v>
      </c>
      <c r="BJ31" s="137"/>
      <c r="BK31" s="67">
        <v>9</v>
      </c>
      <c r="BL31" s="67">
        <v>9</v>
      </c>
      <c r="BM31" s="67">
        <v>1</v>
      </c>
      <c r="BN31" s="67">
        <v>15</v>
      </c>
      <c r="BO31" s="141">
        <f t="shared" si="27"/>
        <v>34</v>
      </c>
      <c r="BP31" s="153">
        <f t="shared" si="28"/>
        <v>28</v>
      </c>
      <c r="BQ31" s="67">
        <v>32</v>
      </c>
      <c r="BR31" s="153">
        <f t="shared" si="29"/>
        <v>16</v>
      </c>
      <c r="BS31" s="153">
        <f t="shared" si="30"/>
        <v>44</v>
      </c>
      <c r="BT31" s="154">
        <f t="shared" si="31"/>
        <v>43</v>
      </c>
      <c r="BU31" s="155">
        <f t="shared" si="32"/>
        <v>8</v>
      </c>
      <c r="BV31" s="137"/>
      <c r="BW31" s="67">
        <v>13</v>
      </c>
      <c r="BX31" s="67">
        <v>4</v>
      </c>
      <c r="BY31" s="67">
        <v>15</v>
      </c>
      <c r="BZ31" s="67">
        <v>12</v>
      </c>
      <c r="CA31" s="141">
        <f t="shared" si="33"/>
        <v>44</v>
      </c>
      <c r="CB31" s="153">
        <f t="shared" si="34"/>
        <v>37</v>
      </c>
      <c r="CC31" s="67">
        <v>46</v>
      </c>
      <c r="CD31" s="153">
        <f t="shared" si="35"/>
        <v>23</v>
      </c>
      <c r="CE31" s="153">
        <f t="shared" si="36"/>
        <v>60</v>
      </c>
      <c r="CF31" s="154">
        <f t="shared" si="37"/>
        <v>34</v>
      </c>
      <c r="CG31" s="155">
        <f t="shared" si="38"/>
        <v>4</v>
      </c>
      <c r="CH31" s="137"/>
      <c r="CI31" s="67">
        <v>10</v>
      </c>
      <c r="CJ31" s="67">
        <v>15</v>
      </c>
      <c r="CK31" s="67">
        <v>12</v>
      </c>
      <c r="CL31" s="67">
        <v>10</v>
      </c>
      <c r="CM31" s="141">
        <f t="shared" si="39"/>
        <v>47</v>
      </c>
      <c r="CN31" s="153">
        <f t="shared" si="40"/>
        <v>39</v>
      </c>
      <c r="CO31" s="67">
        <v>24</v>
      </c>
      <c r="CP31" s="153">
        <f t="shared" si="41"/>
        <v>12</v>
      </c>
      <c r="CQ31" s="153">
        <f t="shared" si="42"/>
        <v>51</v>
      </c>
      <c r="CR31" s="154">
        <f t="shared" si="43"/>
        <v>39</v>
      </c>
      <c r="CS31" s="155">
        <f t="shared" si="44"/>
        <v>6</v>
      </c>
      <c r="CT31" s="137"/>
      <c r="CU31" s="67">
        <v>10</v>
      </c>
      <c r="CV31" s="67">
        <v>9</v>
      </c>
      <c r="CW31" s="67">
        <v>8</v>
      </c>
      <c r="CX31" s="67">
        <v>8</v>
      </c>
      <c r="CY31" s="141">
        <f t="shared" si="45"/>
        <v>35</v>
      </c>
      <c r="CZ31" s="153">
        <f t="shared" si="46"/>
        <v>29</v>
      </c>
      <c r="DA31" s="67">
        <v>42</v>
      </c>
      <c r="DB31" s="153">
        <f t="shared" si="47"/>
        <v>21</v>
      </c>
      <c r="DC31" s="153">
        <f t="shared" si="48"/>
        <v>50</v>
      </c>
      <c r="DD31" s="154">
        <f t="shared" si="49"/>
        <v>29</v>
      </c>
      <c r="DE31" s="155">
        <f t="shared" si="50"/>
        <v>6</v>
      </c>
      <c r="DF31" s="149">
        <f t="shared" si="51"/>
        <v>496</v>
      </c>
      <c r="DG31" s="149">
        <f>IFERROR(IF(AND(K31,W31,AI31,AU31,BG31,BS31,CE31,CQ31,DC31)="","",SUM(K31,W31,AI31,AU31,LARGE((BG31,BS31,CE31,CQ31,DC31),{1,2}))),"")</f>
        <v>351</v>
      </c>
      <c r="DH31" s="149">
        <f>IFERROR(IF(AND(M31,Y31,AK31,AW31,,BI31,BU31,CG31,CS31,DE31)="","",SUM(M31,Y31,AK31,AW31,SMALL((BI31,BU31,CG31,CS31,DE31),{1,2}))),"")</f>
        <v>28</v>
      </c>
      <c r="DI31" s="157" t="str">
        <f>IFERROR(pos&amp;IF(AND(MOD(ABS(18),100)&gt;10,MOD(ABS(pos),100)&lt;14),"th", CHOOSE(MOD(ABS(pos),10)+1,"th","st","nd","rd","th","th","th","th","th","th")),"")</f>
        <v>31st</v>
      </c>
      <c r="DJ31" s="131">
        <f>ROWS($B$10:$B31)</f>
        <v>22</v>
      </c>
      <c r="DK31" s="131" t="str">
        <f>IF($B31=Rept1D!$B$9,$DJ31,"")</f>
        <v/>
      </c>
      <c r="DM31" s="151"/>
    </row>
    <row r="32" spans="1:117" ht="18.95" customHeight="1">
      <c r="A32" s="138" t="s">
        <v>48</v>
      </c>
      <c r="B32" s="152" t="s">
        <v>559</v>
      </c>
      <c r="C32" s="67">
        <v>9</v>
      </c>
      <c r="D32" s="67">
        <v>15</v>
      </c>
      <c r="E32" s="67">
        <v>10</v>
      </c>
      <c r="F32" s="67">
        <v>10</v>
      </c>
      <c r="G32" s="141">
        <f t="shared" si="53"/>
        <v>44</v>
      </c>
      <c r="H32" s="153">
        <f t="shared" si="54"/>
        <v>37</v>
      </c>
      <c r="I32" s="67">
        <v>41</v>
      </c>
      <c r="J32" s="153">
        <f t="shared" si="0"/>
        <v>21</v>
      </c>
      <c r="K32" s="153">
        <f t="shared" si="1"/>
        <v>58</v>
      </c>
      <c r="L32" s="154">
        <f t="shared" si="2"/>
        <v>34</v>
      </c>
      <c r="M32" s="155">
        <f t="shared" si="52"/>
        <v>5</v>
      </c>
      <c r="N32" s="146"/>
      <c r="O32" s="67">
        <v>3</v>
      </c>
      <c r="P32" s="67">
        <v>10</v>
      </c>
      <c r="Q32" s="67">
        <v>5</v>
      </c>
      <c r="R32" s="67">
        <v>10</v>
      </c>
      <c r="S32" s="141">
        <f t="shared" si="3"/>
        <v>28</v>
      </c>
      <c r="T32" s="153">
        <f t="shared" si="4"/>
        <v>23</v>
      </c>
      <c r="U32" s="67">
        <v>29</v>
      </c>
      <c r="V32" s="153">
        <f t="shared" si="5"/>
        <v>15</v>
      </c>
      <c r="W32" s="153">
        <f t="shared" si="6"/>
        <v>38</v>
      </c>
      <c r="X32" s="154">
        <f t="shared" si="7"/>
        <v>50</v>
      </c>
      <c r="Y32" s="155">
        <f t="shared" si="8"/>
        <v>9</v>
      </c>
      <c r="Z32" s="137"/>
      <c r="AA32" s="67">
        <v>7</v>
      </c>
      <c r="AB32" s="67">
        <v>10</v>
      </c>
      <c r="AC32" s="67">
        <v>12</v>
      </c>
      <c r="AD32" s="67">
        <v>9</v>
      </c>
      <c r="AE32" s="141">
        <f t="shared" si="9"/>
        <v>38</v>
      </c>
      <c r="AF32" s="153">
        <f t="shared" si="10"/>
        <v>32</v>
      </c>
      <c r="AG32" s="67">
        <v>32</v>
      </c>
      <c r="AH32" s="153">
        <f t="shared" si="11"/>
        <v>16</v>
      </c>
      <c r="AI32" s="153">
        <f t="shared" si="12"/>
        <v>48</v>
      </c>
      <c r="AJ32" s="154">
        <f t="shared" si="13"/>
        <v>45</v>
      </c>
      <c r="AK32" s="156">
        <f t="shared" si="14"/>
        <v>7</v>
      </c>
      <c r="AL32" s="137"/>
      <c r="AM32" s="67">
        <v>10</v>
      </c>
      <c r="AN32" s="67">
        <v>9</v>
      </c>
      <c r="AO32" s="67">
        <v>2</v>
      </c>
      <c r="AP32" s="67">
        <v>14</v>
      </c>
      <c r="AQ32" s="141">
        <f t="shared" si="15"/>
        <v>35</v>
      </c>
      <c r="AR32" s="153">
        <f t="shared" si="16"/>
        <v>29</v>
      </c>
      <c r="AS32" s="67">
        <v>27</v>
      </c>
      <c r="AT32" s="153">
        <f t="shared" si="17"/>
        <v>14</v>
      </c>
      <c r="AU32" s="153">
        <f t="shared" si="18"/>
        <v>43</v>
      </c>
      <c r="AV32" s="154">
        <f t="shared" si="19"/>
        <v>55</v>
      </c>
      <c r="AW32" s="155">
        <f t="shared" si="20"/>
        <v>8</v>
      </c>
      <c r="AX32" s="137"/>
      <c r="AY32" s="67">
        <v>10</v>
      </c>
      <c r="AZ32" s="67">
        <v>12</v>
      </c>
      <c r="BA32" s="67">
        <v>8</v>
      </c>
      <c r="BB32" s="67">
        <v>12</v>
      </c>
      <c r="BC32" s="141">
        <f t="shared" si="21"/>
        <v>42</v>
      </c>
      <c r="BD32" s="153">
        <f t="shared" si="22"/>
        <v>35</v>
      </c>
      <c r="BE32" s="67">
        <v>70</v>
      </c>
      <c r="BF32" s="153">
        <f t="shared" si="23"/>
        <v>35</v>
      </c>
      <c r="BG32" s="153">
        <f t="shared" si="24"/>
        <v>70</v>
      </c>
      <c r="BH32" s="154">
        <f t="shared" si="25"/>
        <v>21</v>
      </c>
      <c r="BI32" s="156">
        <f t="shared" si="26"/>
        <v>2</v>
      </c>
      <c r="BJ32" s="137"/>
      <c r="BK32" s="67">
        <v>10</v>
      </c>
      <c r="BL32" s="67">
        <v>3</v>
      </c>
      <c r="BM32" s="67">
        <v>5</v>
      </c>
      <c r="BN32" s="67">
        <v>15</v>
      </c>
      <c r="BO32" s="141">
        <f t="shared" si="27"/>
        <v>33</v>
      </c>
      <c r="BP32" s="153">
        <f t="shared" si="28"/>
        <v>28</v>
      </c>
      <c r="BQ32" s="67">
        <v>33</v>
      </c>
      <c r="BR32" s="153">
        <f t="shared" si="29"/>
        <v>17</v>
      </c>
      <c r="BS32" s="153">
        <f t="shared" si="30"/>
        <v>45</v>
      </c>
      <c r="BT32" s="154">
        <f t="shared" si="31"/>
        <v>38</v>
      </c>
      <c r="BU32" s="155">
        <f t="shared" si="32"/>
        <v>7</v>
      </c>
      <c r="BV32" s="137"/>
      <c r="BW32" s="67">
        <v>10</v>
      </c>
      <c r="BX32" s="67">
        <v>7</v>
      </c>
      <c r="BY32" s="67">
        <v>14</v>
      </c>
      <c r="BZ32" s="67">
        <v>8</v>
      </c>
      <c r="CA32" s="141">
        <f t="shared" si="33"/>
        <v>39</v>
      </c>
      <c r="CB32" s="153">
        <f t="shared" si="34"/>
        <v>33</v>
      </c>
      <c r="CC32" s="67">
        <v>46</v>
      </c>
      <c r="CD32" s="153">
        <f t="shared" si="35"/>
        <v>23</v>
      </c>
      <c r="CE32" s="153">
        <f t="shared" si="36"/>
        <v>56</v>
      </c>
      <c r="CF32" s="154">
        <f t="shared" si="37"/>
        <v>37</v>
      </c>
      <c r="CG32" s="155">
        <f t="shared" si="38"/>
        <v>5</v>
      </c>
      <c r="CH32" s="137"/>
      <c r="CI32" s="67">
        <v>14</v>
      </c>
      <c r="CJ32" s="67">
        <v>15</v>
      </c>
      <c r="CK32" s="67">
        <v>10</v>
      </c>
      <c r="CL32" s="67">
        <v>14</v>
      </c>
      <c r="CM32" s="141">
        <f t="shared" si="39"/>
        <v>53</v>
      </c>
      <c r="CN32" s="153">
        <f t="shared" si="40"/>
        <v>44</v>
      </c>
      <c r="CO32" s="67">
        <v>22</v>
      </c>
      <c r="CP32" s="153">
        <f t="shared" si="41"/>
        <v>11</v>
      </c>
      <c r="CQ32" s="153">
        <f t="shared" si="42"/>
        <v>55</v>
      </c>
      <c r="CR32" s="154">
        <f t="shared" si="43"/>
        <v>32</v>
      </c>
      <c r="CS32" s="155">
        <f t="shared" si="44"/>
        <v>5</v>
      </c>
      <c r="CT32" s="137"/>
      <c r="CU32" s="67">
        <v>7</v>
      </c>
      <c r="CV32" s="67">
        <v>13</v>
      </c>
      <c r="CW32" s="67">
        <v>8</v>
      </c>
      <c r="CX32" s="67">
        <v>9</v>
      </c>
      <c r="CY32" s="141">
        <f t="shared" si="45"/>
        <v>37</v>
      </c>
      <c r="CZ32" s="153">
        <f t="shared" si="46"/>
        <v>31</v>
      </c>
      <c r="DA32" s="67">
        <v>35</v>
      </c>
      <c r="DB32" s="153">
        <f t="shared" si="47"/>
        <v>18</v>
      </c>
      <c r="DC32" s="153">
        <f t="shared" si="48"/>
        <v>49</v>
      </c>
      <c r="DD32" s="154">
        <f t="shared" si="49"/>
        <v>30</v>
      </c>
      <c r="DE32" s="155">
        <f t="shared" si="50"/>
        <v>7</v>
      </c>
      <c r="DF32" s="149">
        <f t="shared" si="51"/>
        <v>462</v>
      </c>
      <c r="DG32" s="149">
        <f>IFERROR(IF(AND(K32,W32,AI32,AU32,BG32,BS32,CE32,CQ32,DC32)="","",SUM(K32,W32,AI32,AU32,LARGE((BG32,BS32,CE32,CQ32,DC32),{1,2}))),"")</f>
        <v>313</v>
      </c>
      <c r="DH32" s="149">
        <f>IFERROR(IF(AND(M32,Y32,AK32,AW32,,BI32,BU32,CG32,CS32,DE32)="","",SUM(M32,Y32,AK32,AW32,SMALL((BI32,BU32,CG32,CS32,DE32),{1,2}))),"")</f>
        <v>36</v>
      </c>
      <c r="DI32" s="157" t="str">
        <f>IFERROR(pos&amp;IF(AND(MOD(ABS(18),100)&gt;10,MOD(ABS(pos),100)&lt;14),"th", CHOOSE(MOD(ABS(pos),10)+1,"th","st","nd","rd","th","th","th","th","th","th")),"")</f>
        <v>39th</v>
      </c>
      <c r="DJ32" s="131">
        <f>ROWS($B$10:$B32)</f>
        <v>23</v>
      </c>
      <c r="DK32" s="131" t="str">
        <f>IF($B32=Rept1D!$B$9,$DJ32,"")</f>
        <v/>
      </c>
      <c r="DM32" s="151"/>
    </row>
    <row r="33" spans="1:117" ht="19.5" customHeight="1">
      <c r="A33" s="138" t="s">
        <v>48</v>
      </c>
      <c r="B33" s="152" t="s">
        <v>560</v>
      </c>
      <c r="C33" s="67">
        <v>12</v>
      </c>
      <c r="D33" s="67">
        <v>9</v>
      </c>
      <c r="E33" s="67">
        <v>4</v>
      </c>
      <c r="F33" s="67">
        <v>14</v>
      </c>
      <c r="G33" s="141">
        <f t="shared" si="53"/>
        <v>39</v>
      </c>
      <c r="H33" s="153">
        <f t="shared" si="54"/>
        <v>33</v>
      </c>
      <c r="I33" s="67">
        <v>16</v>
      </c>
      <c r="J33" s="153">
        <f t="shared" si="0"/>
        <v>8</v>
      </c>
      <c r="K33" s="153">
        <f t="shared" si="1"/>
        <v>41</v>
      </c>
      <c r="L33" s="154">
        <f t="shared" si="2"/>
        <v>54</v>
      </c>
      <c r="M33" s="155">
        <f t="shared" si="52"/>
        <v>8</v>
      </c>
      <c r="N33" s="146"/>
      <c r="O33" s="67">
        <v>5</v>
      </c>
      <c r="P33" s="67">
        <v>12</v>
      </c>
      <c r="Q33" s="67">
        <v>6</v>
      </c>
      <c r="R33" s="67">
        <v>9</v>
      </c>
      <c r="S33" s="141">
        <f t="shared" si="3"/>
        <v>32</v>
      </c>
      <c r="T33" s="153">
        <f t="shared" si="4"/>
        <v>27</v>
      </c>
      <c r="U33" s="67">
        <v>10</v>
      </c>
      <c r="V33" s="153">
        <f t="shared" si="5"/>
        <v>5</v>
      </c>
      <c r="W33" s="153">
        <f t="shared" si="6"/>
        <v>32</v>
      </c>
      <c r="X33" s="154">
        <f t="shared" si="7"/>
        <v>55</v>
      </c>
      <c r="Y33" s="155">
        <f t="shared" si="8"/>
        <v>9</v>
      </c>
      <c r="Z33" s="137"/>
      <c r="AA33" s="67">
        <v>6</v>
      </c>
      <c r="AB33" s="67">
        <v>10</v>
      </c>
      <c r="AC33" s="67">
        <v>6</v>
      </c>
      <c r="AD33" s="67">
        <v>14</v>
      </c>
      <c r="AE33" s="141">
        <f t="shared" si="9"/>
        <v>36</v>
      </c>
      <c r="AF33" s="153">
        <f t="shared" si="10"/>
        <v>30</v>
      </c>
      <c r="AG33" s="67">
        <v>17</v>
      </c>
      <c r="AH33" s="153">
        <f t="shared" si="11"/>
        <v>9</v>
      </c>
      <c r="AI33" s="153">
        <f t="shared" si="12"/>
        <v>39</v>
      </c>
      <c r="AJ33" s="154">
        <f t="shared" si="13"/>
        <v>56</v>
      </c>
      <c r="AK33" s="156">
        <f t="shared" si="14"/>
        <v>9</v>
      </c>
      <c r="AL33" s="137"/>
      <c r="AM33" s="67">
        <v>6</v>
      </c>
      <c r="AN33" s="67">
        <v>10</v>
      </c>
      <c r="AO33" s="67">
        <v>11</v>
      </c>
      <c r="AP33" s="67">
        <v>14</v>
      </c>
      <c r="AQ33" s="141">
        <f t="shared" si="15"/>
        <v>41</v>
      </c>
      <c r="AR33" s="153">
        <f t="shared" si="16"/>
        <v>34</v>
      </c>
      <c r="AS33" s="67">
        <v>22</v>
      </c>
      <c r="AT33" s="153">
        <f t="shared" si="17"/>
        <v>11</v>
      </c>
      <c r="AU33" s="153">
        <f t="shared" si="18"/>
        <v>45</v>
      </c>
      <c r="AV33" s="154">
        <f t="shared" si="19"/>
        <v>53</v>
      </c>
      <c r="AW33" s="155">
        <f t="shared" si="20"/>
        <v>7</v>
      </c>
      <c r="AX33" s="137"/>
      <c r="AY33" s="67">
        <v>6</v>
      </c>
      <c r="AZ33" s="67">
        <v>10</v>
      </c>
      <c r="BA33" s="67">
        <v>8</v>
      </c>
      <c r="BB33" s="67">
        <v>6</v>
      </c>
      <c r="BC33" s="141">
        <f t="shared" si="21"/>
        <v>30</v>
      </c>
      <c r="BD33" s="153">
        <f t="shared" si="22"/>
        <v>25</v>
      </c>
      <c r="BE33" s="67">
        <v>31</v>
      </c>
      <c r="BF33" s="153">
        <f t="shared" si="23"/>
        <v>16</v>
      </c>
      <c r="BG33" s="153">
        <f t="shared" si="24"/>
        <v>41</v>
      </c>
      <c r="BH33" s="154">
        <f t="shared" si="25"/>
        <v>57</v>
      </c>
      <c r="BI33" s="156">
        <f t="shared" si="26"/>
        <v>8</v>
      </c>
      <c r="BJ33" s="137"/>
      <c r="BK33" s="67">
        <v>1</v>
      </c>
      <c r="BL33" s="67">
        <v>5</v>
      </c>
      <c r="BM33" s="67">
        <v>1</v>
      </c>
      <c r="BN33" s="67">
        <v>15</v>
      </c>
      <c r="BO33" s="141">
        <f t="shared" si="27"/>
        <v>22</v>
      </c>
      <c r="BP33" s="153">
        <f t="shared" si="28"/>
        <v>18</v>
      </c>
      <c r="BQ33" s="67">
        <v>17</v>
      </c>
      <c r="BR33" s="153">
        <f t="shared" si="29"/>
        <v>9</v>
      </c>
      <c r="BS33" s="153">
        <f t="shared" si="30"/>
        <v>27</v>
      </c>
      <c r="BT33" s="154">
        <f t="shared" si="31"/>
        <v>58</v>
      </c>
      <c r="BU33" s="155">
        <f t="shared" si="32"/>
        <v>9</v>
      </c>
      <c r="BV33" s="137"/>
      <c r="BW33" s="67">
        <v>12</v>
      </c>
      <c r="BX33" s="67">
        <v>3</v>
      </c>
      <c r="BY33" s="67">
        <v>6</v>
      </c>
      <c r="BZ33" s="67">
        <v>7</v>
      </c>
      <c r="CA33" s="141">
        <f t="shared" si="33"/>
        <v>28</v>
      </c>
      <c r="CB33" s="153">
        <f t="shared" si="34"/>
        <v>23</v>
      </c>
      <c r="CC33" s="67">
        <v>14</v>
      </c>
      <c r="CD33" s="153">
        <f t="shared" si="35"/>
        <v>7</v>
      </c>
      <c r="CE33" s="153">
        <f t="shared" si="36"/>
        <v>30</v>
      </c>
      <c r="CF33" s="154">
        <f t="shared" si="37"/>
        <v>57</v>
      </c>
      <c r="CG33" s="155">
        <f t="shared" si="38"/>
        <v>9</v>
      </c>
      <c r="CH33" s="137"/>
      <c r="CI33" s="67">
        <v>10</v>
      </c>
      <c r="CJ33" s="67">
        <v>13</v>
      </c>
      <c r="CK33" s="67">
        <v>5</v>
      </c>
      <c r="CL33" s="67">
        <v>10</v>
      </c>
      <c r="CM33" s="141">
        <f t="shared" si="39"/>
        <v>38</v>
      </c>
      <c r="CN33" s="153">
        <f t="shared" si="40"/>
        <v>32</v>
      </c>
      <c r="CO33" s="67">
        <v>10</v>
      </c>
      <c r="CP33" s="153">
        <f t="shared" si="41"/>
        <v>5</v>
      </c>
      <c r="CQ33" s="153">
        <f t="shared" si="42"/>
        <v>37</v>
      </c>
      <c r="CR33" s="154">
        <f t="shared" si="43"/>
        <v>56</v>
      </c>
      <c r="CS33" s="155">
        <f t="shared" si="44"/>
        <v>9</v>
      </c>
      <c r="CT33" s="137"/>
      <c r="CU33" s="67">
        <v>11</v>
      </c>
      <c r="CV33" s="67">
        <v>8</v>
      </c>
      <c r="CW33" s="67">
        <v>6</v>
      </c>
      <c r="CX33" s="67">
        <v>8</v>
      </c>
      <c r="CY33" s="141">
        <f t="shared" si="45"/>
        <v>33</v>
      </c>
      <c r="CZ33" s="153">
        <f t="shared" si="46"/>
        <v>28</v>
      </c>
      <c r="DA33" s="67">
        <v>24</v>
      </c>
      <c r="DB33" s="153">
        <f t="shared" si="47"/>
        <v>12</v>
      </c>
      <c r="DC33" s="153">
        <f t="shared" si="48"/>
        <v>40</v>
      </c>
      <c r="DD33" s="154">
        <f t="shared" si="49"/>
        <v>41</v>
      </c>
      <c r="DE33" s="155">
        <f t="shared" si="50"/>
        <v>8</v>
      </c>
      <c r="DF33" s="149">
        <f t="shared" si="51"/>
        <v>332</v>
      </c>
      <c r="DG33" s="149">
        <f>IFERROR(IF(AND(K33,W33,AI33,AU33,BG33,BS33,CE33,CQ33,DC33)="","",SUM(K33,W33,AI33,AU33,LARGE((BG33,BS33,CE33,CQ33,DC33),{1,2}))),"")</f>
        <v>238</v>
      </c>
      <c r="DH33" s="149">
        <f>IFERROR(IF(AND(M33,Y33,AK33,AW33,,BI33,BU33,CG33,CS33,DE33)="","",SUM(M33,Y33,AK33,AW33,SMALL((BI33,BU33,CG33,CS33,DE33),{1,2}))),"")</f>
        <v>49</v>
      </c>
      <c r="DI33" s="157" t="str">
        <f>IFERROR(pos&amp;IF(AND(MOD(ABS(18),100)&gt;10,MOD(ABS(pos),100)&lt;14),"th", CHOOSE(MOD(ABS(pos),10)+1,"th","st","nd","rd","th","th","th","th","th","th")),"")</f>
        <v>57th</v>
      </c>
      <c r="DJ33" s="131">
        <f>ROWS($B$10:$B33)</f>
        <v>24</v>
      </c>
      <c r="DK33" s="131" t="str">
        <f>IF($B33=Rept1D!$B$9,$DJ33,"")</f>
        <v/>
      </c>
      <c r="DM33" s="151"/>
    </row>
    <row r="34" spans="1:117" ht="19.5" customHeight="1">
      <c r="A34" s="138" t="s">
        <v>48</v>
      </c>
      <c r="B34" s="152" t="s">
        <v>561</v>
      </c>
      <c r="C34" s="67">
        <v>12</v>
      </c>
      <c r="D34" s="67">
        <v>14</v>
      </c>
      <c r="E34" s="67">
        <v>10</v>
      </c>
      <c r="F34" s="67">
        <v>6</v>
      </c>
      <c r="G34" s="141">
        <f t="shared" si="53"/>
        <v>42</v>
      </c>
      <c r="H34" s="153">
        <f t="shared" si="54"/>
        <v>35</v>
      </c>
      <c r="I34" s="67">
        <v>30</v>
      </c>
      <c r="J34" s="153">
        <f t="shared" si="0"/>
        <v>15</v>
      </c>
      <c r="K34" s="153">
        <f t="shared" si="1"/>
        <v>50</v>
      </c>
      <c r="L34" s="154">
        <f t="shared" si="2"/>
        <v>49</v>
      </c>
      <c r="M34" s="155">
        <f t="shared" si="52"/>
        <v>6</v>
      </c>
      <c r="N34" s="146"/>
      <c r="O34" s="67">
        <v>8</v>
      </c>
      <c r="P34" s="67">
        <v>13</v>
      </c>
      <c r="Q34" s="67">
        <v>8</v>
      </c>
      <c r="R34" s="67">
        <v>10</v>
      </c>
      <c r="S34" s="141">
        <f t="shared" si="3"/>
        <v>39</v>
      </c>
      <c r="T34" s="153">
        <f t="shared" si="4"/>
        <v>33</v>
      </c>
      <c r="U34" s="67">
        <v>30</v>
      </c>
      <c r="V34" s="153">
        <f t="shared" si="5"/>
        <v>15</v>
      </c>
      <c r="W34" s="153">
        <f t="shared" si="6"/>
        <v>48</v>
      </c>
      <c r="X34" s="154">
        <f t="shared" si="7"/>
        <v>32</v>
      </c>
      <c r="Y34" s="155">
        <f t="shared" si="8"/>
        <v>7</v>
      </c>
      <c r="Z34" s="137"/>
      <c r="AA34" s="67">
        <v>10</v>
      </c>
      <c r="AB34" s="67">
        <v>10</v>
      </c>
      <c r="AC34" s="67">
        <v>8</v>
      </c>
      <c r="AD34" s="67">
        <v>8</v>
      </c>
      <c r="AE34" s="141">
        <f t="shared" si="9"/>
        <v>36</v>
      </c>
      <c r="AF34" s="153">
        <f t="shared" si="10"/>
        <v>30</v>
      </c>
      <c r="AG34" s="67">
        <v>38</v>
      </c>
      <c r="AH34" s="153">
        <f t="shared" si="11"/>
        <v>19</v>
      </c>
      <c r="AI34" s="153">
        <f t="shared" si="12"/>
        <v>49</v>
      </c>
      <c r="AJ34" s="154">
        <f t="shared" si="13"/>
        <v>42</v>
      </c>
      <c r="AK34" s="156">
        <f t="shared" si="14"/>
        <v>7</v>
      </c>
      <c r="AL34" s="137"/>
      <c r="AM34" s="67">
        <v>1</v>
      </c>
      <c r="AN34" s="67">
        <v>5</v>
      </c>
      <c r="AO34" s="67">
        <v>6</v>
      </c>
      <c r="AP34" s="67">
        <v>15</v>
      </c>
      <c r="AQ34" s="141">
        <f t="shared" si="15"/>
        <v>27</v>
      </c>
      <c r="AR34" s="153">
        <f t="shared" si="16"/>
        <v>23</v>
      </c>
      <c r="AS34" s="67">
        <v>33</v>
      </c>
      <c r="AT34" s="153">
        <f t="shared" si="17"/>
        <v>17</v>
      </c>
      <c r="AU34" s="153">
        <f t="shared" si="18"/>
        <v>40</v>
      </c>
      <c r="AV34" s="154">
        <f t="shared" si="19"/>
        <v>57</v>
      </c>
      <c r="AW34" s="155">
        <f t="shared" si="20"/>
        <v>8</v>
      </c>
      <c r="AX34" s="137"/>
      <c r="AY34" s="67">
        <v>15</v>
      </c>
      <c r="AZ34" s="67">
        <v>9</v>
      </c>
      <c r="BA34" s="67">
        <v>8</v>
      </c>
      <c r="BB34" s="67">
        <v>12</v>
      </c>
      <c r="BC34" s="141">
        <f t="shared" si="21"/>
        <v>44</v>
      </c>
      <c r="BD34" s="153">
        <f t="shared" si="22"/>
        <v>37</v>
      </c>
      <c r="BE34" s="67">
        <v>59</v>
      </c>
      <c r="BF34" s="153">
        <f t="shared" si="23"/>
        <v>30</v>
      </c>
      <c r="BG34" s="153">
        <f t="shared" si="24"/>
        <v>67</v>
      </c>
      <c r="BH34" s="154">
        <f t="shared" si="25"/>
        <v>28</v>
      </c>
      <c r="BI34" s="156">
        <f t="shared" si="26"/>
        <v>3</v>
      </c>
      <c r="BJ34" s="137"/>
      <c r="BK34" s="67">
        <v>11</v>
      </c>
      <c r="BL34" s="67">
        <v>7</v>
      </c>
      <c r="BM34" s="67">
        <v>3</v>
      </c>
      <c r="BN34" s="67">
        <v>15</v>
      </c>
      <c r="BO34" s="141">
        <f t="shared" si="27"/>
        <v>36</v>
      </c>
      <c r="BP34" s="153">
        <f t="shared" si="28"/>
        <v>30</v>
      </c>
      <c r="BQ34" s="67">
        <v>32</v>
      </c>
      <c r="BR34" s="153">
        <f t="shared" si="29"/>
        <v>16</v>
      </c>
      <c r="BS34" s="153">
        <f t="shared" si="30"/>
        <v>46</v>
      </c>
      <c r="BT34" s="154">
        <f t="shared" si="31"/>
        <v>36</v>
      </c>
      <c r="BU34" s="155">
        <f t="shared" si="32"/>
        <v>7</v>
      </c>
      <c r="BV34" s="137"/>
      <c r="BW34" s="67">
        <v>14</v>
      </c>
      <c r="BX34" s="67">
        <v>11</v>
      </c>
      <c r="BY34" s="67">
        <v>8</v>
      </c>
      <c r="BZ34" s="67">
        <v>3</v>
      </c>
      <c r="CA34" s="141">
        <f t="shared" si="33"/>
        <v>36</v>
      </c>
      <c r="CB34" s="153">
        <f t="shared" si="34"/>
        <v>30</v>
      </c>
      <c r="CC34" s="67">
        <v>44</v>
      </c>
      <c r="CD34" s="153">
        <f t="shared" si="35"/>
        <v>22</v>
      </c>
      <c r="CE34" s="153">
        <f t="shared" si="36"/>
        <v>52</v>
      </c>
      <c r="CF34" s="154">
        <f t="shared" si="37"/>
        <v>40</v>
      </c>
      <c r="CG34" s="155">
        <f t="shared" si="38"/>
        <v>6</v>
      </c>
      <c r="CH34" s="137"/>
      <c r="CI34" s="67">
        <v>10</v>
      </c>
      <c r="CJ34" s="67">
        <v>13</v>
      </c>
      <c r="CK34" s="67">
        <v>11</v>
      </c>
      <c r="CL34" s="67">
        <v>10</v>
      </c>
      <c r="CM34" s="141">
        <f t="shared" si="39"/>
        <v>44</v>
      </c>
      <c r="CN34" s="153">
        <f t="shared" si="40"/>
        <v>37</v>
      </c>
      <c r="CO34" s="67">
        <v>33</v>
      </c>
      <c r="CP34" s="153">
        <f t="shared" si="41"/>
        <v>17</v>
      </c>
      <c r="CQ34" s="153">
        <f t="shared" si="42"/>
        <v>54</v>
      </c>
      <c r="CR34" s="154">
        <f t="shared" si="43"/>
        <v>33</v>
      </c>
      <c r="CS34" s="155">
        <f t="shared" si="44"/>
        <v>6</v>
      </c>
      <c r="CT34" s="137"/>
      <c r="CU34" s="67">
        <v>10</v>
      </c>
      <c r="CV34" s="67">
        <v>6</v>
      </c>
      <c r="CW34" s="67">
        <v>6</v>
      </c>
      <c r="CX34" s="67">
        <v>8</v>
      </c>
      <c r="CY34" s="141">
        <f t="shared" si="45"/>
        <v>30</v>
      </c>
      <c r="CZ34" s="153">
        <f t="shared" si="46"/>
        <v>25</v>
      </c>
      <c r="DA34" s="67">
        <v>20</v>
      </c>
      <c r="DB34" s="153">
        <f t="shared" si="47"/>
        <v>10</v>
      </c>
      <c r="DC34" s="153">
        <f t="shared" si="48"/>
        <v>35</v>
      </c>
      <c r="DD34" s="154">
        <f t="shared" si="49"/>
        <v>51</v>
      </c>
      <c r="DE34" s="155">
        <f t="shared" si="50"/>
        <v>9</v>
      </c>
      <c r="DF34" s="149">
        <f t="shared" si="51"/>
        <v>441</v>
      </c>
      <c r="DG34" s="149">
        <f>IFERROR(IF(AND(K34,W34,AI34,AU34,BG34,BS34,CE34,CQ34,DC34)="","",SUM(K34,W34,AI34,AU34,LARGE((BG34,BS34,CE34,CQ34,DC34),{1,2}))),"")</f>
        <v>308</v>
      </c>
      <c r="DH34" s="149">
        <f>IFERROR(IF(AND(M34,Y34,AK34,AW34,,BI34,BU34,CG34,CS34,DE34)="","",SUM(M34,Y34,AK34,AW34,SMALL((BI34,BU34,CG34,CS34,DE34),{1,2}))),"")</f>
        <v>37</v>
      </c>
      <c r="DI34" s="157" t="str">
        <f>IFERROR(pos&amp;IF(AND(MOD(ABS(18),100)&gt;10,MOD(ABS(pos),100)&lt;14),"th", CHOOSE(MOD(ABS(pos),10)+1,"th","st","nd","rd","th","th","th","th","th","th")),"")</f>
        <v>45th</v>
      </c>
      <c r="DJ34" s="131">
        <f>ROWS($B$10:$B34)</f>
        <v>25</v>
      </c>
      <c r="DK34" s="131" t="str">
        <f>IF($B34=Rept1D!$B$9,$DJ34,"")</f>
        <v/>
      </c>
      <c r="DM34" s="151"/>
    </row>
    <row r="35" spans="1:117" ht="19.5" customHeight="1">
      <c r="A35" s="138" t="s">
        <v>48</v>
      </c>
      <c r="B35" s="152" t="s">
        <v>562</v>
      </c>
      <c r="C35" s="67">
        <v>15</v>
      </c>
      <c r="D35" s="67">
        <v>9</v>
      </c>
      <c r="E35" s="67">
        <v>14</v>
      </c>
      <c r="F35" s="67">
        <v>4</v>
      </c>
      <c r="G35" s="141">
        <f t="shared" si="53"/>
        <v>42</v>
      </c>
      <c r="H35" s="153">
        <f t="shared" si="54"/>
        <v>35</v>
      </c>
      <c r="I35" s="67">
        <v>28</v>
      </c>
      <c r="J35" s="153">
        <f t="shared" si="0"/>
        <v>14</v>
      </c>
      <c r="K35" s="153">
        <f t="shared" si="1"/>
        <v>49</v>
      </c>
      <c r="L35" s="154">
        <f t="shared" si="2"/>
        <v>50</v>
      </c>
      <c r="M35" s="155">
        <f t="shared" si="52"/>
        <v>7</v>
      </c>
      <c r="N35" s="146"/>
      <c r="O35" s="67">
        <v>5</v>
      </c>
      <c r="P35" s="67">
        <v>12</v>
      </c>
      <c r="Q35" s="67">
        <v>7</v>
      </c>
      <c r="R35" s="67">
        <v>10</v>
      </c>
      <c r="S35" s="141">
        <f t="shared" si="3"/>
        <v>34</v>
      </c>
      <c r="T35" s="153">
        <f t="shared" si="4"/>
        <v>28</v>
      </c>
      <c r="U35" s="67">
        <v>30</v>
      </c>
      <c r="V35" s="153">
        <f t="shared" si="5"/>
        <v>15</v>
      </c>
      <c r="W35" s="153">
        <f t="shared" si="6"/>
        <v>43</v>
      </c>
      <c r="X35" s="154">
        <f t="shared" si="7"/>
        <v>41</v>
      </c>
      <c r="Y35" s="155">
        <f t="shared" si="8"/>
        <v>8</v>
      </c>
      <c r="Z35" s="137"/>
      <c r="AA35" s="67">
        <v>6</v>
      </c>
      <c r="AB35" s="67">
        <v>12</v>
      </c>
      <c r="AC35" s="67">
        <v>12</v>
      </c>
      <c r="AD35" s="67">
        <v>13</v>
      </c>
      <c r="AE35" s="141">
        <f t="shared" si="9"/>
        <v>43</v>
      </c>
      <c r="AF35" s="153">
        <f t="shared" si="10"/>
        <v>36</v>
      </c>
      <c r="AG35" s="67">
        <v>59</v>
      </c>
      <c r="AH35" s="153">
        <f t="shared" si="11"/>
        <v>30</v>
      </c>
      <c r="AI35" s="153">
        <f t="shared" si="12"/>
        <v>66</v>
      </c>
      <c r="AJ35" s="154">
        <f t="shared" si="13"/>
        <v>17</v>
      </c>
      <c r="AK35" s="156">
        <f t="shared" si="14"/>
        <v>3</v>
      </c>
      <c r="AL35" s="137"/>
      <c r="AM35" s="67">
        <v>7</v>
      </c>
      <c r="AN35" s="67">
        <v>10</v>
      </c>
      <c r="AO35" s="67">
        <v>13</v>
      </c>
      <c r="AP35" s="67">
        <v>15</v>
      </c>
      <c r="AQ35" s="141">
        <f t="shared" si="15"/>
        <v>45</v>
      </c>
      <c r="AR35" s="153">
        <f t="shared" si="16"/>
        <v>38</v>
      </c>
      <c r="AS35" s="67">
        <v>35</v>
      </c>
      <c r="AT35" s="153">
        <f t="shared" si="17"/>
        <v>18</v>
      </c>
      <c r="AU35" s="153">
        <f t="shared" si="18"/>
        <v>56</v>
      </c>
      <c r="AV35" s="154">
        <f t="shared" si="19"/>
        <v>23</v>
      </c>
      <c r="AW35" s="155">
        <f t="shared" si="20"/>
        <v>5</v>
      </c>
      <c r="AX35" s="137"/>
      <c r="AY35" s="67">
        <v>12</v>
      </c>
      <c r="AZ35" s="67">
        <v>10</v>
      </c>
      <c r="BA35" s="67">
        <v>12</v>
      </c>
      <c r="BB35" s="67">
        <v>10</v>
      </c>
      <c r="BC35" s="141">
        <f t="shared" si="21"/>
        <v>44</v>
      </c>
      <c r="BD35" s="153">
        <f t="shared" si="22"/>
        <v>37</v>
      </c>
      <c r="BE35" s="67">
        <v>44</v>
      </c>
      <c r="BF35" s="153">
        <f t="shared" si="23"/>
        <v>22</v>
      </c>
      <c r="BG35" s="153">
        <f t="shared" si="24"/>
        <v>59</v>
      </c>
      <c r="BH35" s="154">
        <f t="shared" si="25"/>
        <v>38</v>
      </c>
      <c r="BI35" s="156">
        <f t="shared" si="26"/>
        <v>5</v>
      </c>
      <c r="BJ35" s="137"/>
      <c r="BK35" s="67">
        <v>11</v>
      </c>
      <c r="BL35" s="67">
        <v>12</v>
      </c>
      <c r="BM35" s="67">
        <v>1</v>
      </c>
      <c r="BN35" s="67">
        <v>15</v>
      </c>
      <c r="BO35" s="141">
        <f t="shared" si="27"/>
        <v>39</v>
      </c>
      <c r="BP35" s="153">
        <f t="shared" si="28"/>
        <v>33</v>
      </c>
      <c r="BQ35" s="67">
        <v>35</v>
      </c>
      <c r="BR35" s="153">
        <f t="shared" si="29"/>
        <v>18</v>
      </c>
      <c r="BS35" s="153">
        <f t="shared" si="30"/>
        <v>51</v>
      </c>
      <c r="BT35" s="154">
        <f t="shared" si="31"/>
        <v>31</v>
      </c>
      <c r="BU35" s="155">
        <f t="shared" si="32"/>
        <v>6</v>
      </c>
      <c r="BV35" s="137"/>
      <c r="BW35" s="67">
        <v>14</v>
      </c>
      <c r="BX35" s="67">
        <v>4</v>
      </c>
      <c r="BY35" s="67">
        <v>9</v>
      </c>
      <c r="BZ35" s="67">
        <v>13</v>
      </c>
      <c r="CA35" s="141">
        <f t="shared" si="33"/>
        <v>40</v>
      </c>
      <c r="CB35" s="153">
        <f t="shared" si="34"/>
        <v>33</v>
      </c>
      <c r="CC35" s="67">
        <v>36</v>
      </c>
      <c r="CD35" s="153">
        <f t="shared" si="35"/>
        <v>18</v>
      </c>
      <c r="CE35" s="153">
        <f t="shared" si="36"/>
        <v>51</v>
      </c>
      <c r="CF35" s="154">
        <f t="shared" si="37"/>
        <v>42</v>
      </c>
      <c r="CG35" s="155">
        <f t="shared" si="38"/>
        <v>6</v>
      </c>
      <c r="CH35" s="137"/>
      <c r="CI35" s="67">
        <v>9</v>
      </c>
      <c r="CJ35" s="67">
        <v>13</v>
      </c>
      <c r="CK35" s="67">
        <v>10</v>
      </c>
      <c r="CL35" s="67">
        <v>12</v>
      </c>
      <c r="CM35" s="141">
        <f t="shared" si="39"/>
        <v>44</v>
      </c>
      <c r="CN35" s="153">
        <f t="shared" si="40"/>
        <v>37</v>
      </c>
      <c r="CO35" s="67">
        <v>18</v>
      </c>
      <c r="CP35" s="153">
        <f t="shared" si="41"/>
        <v>9</v>
      </c>
      <c r="CQ35" s="153">
        <f t="shared" si="42"/>
        <v>46</v>
      </c>
      <c r="CR35" s="154">
        <f t="shared" si="43"/>
        <v>45</v>
      </c>
      <c r="CS35" s="155">
        <f t="shared" si="44"/>
        <v>7</v>
      </c>
      <c r="CT35" s="137"/>
      <c r="CU35" s="67">
        <v>10</v>
      </c>
      <c r="CV35" s="67">
        <v>12</v>
      </c>
      <c r="CW35" s="67">
        <v>10</v>
      </c>
      <c r="CX35" s="67">
        <v>10</v>
      </c>
      <c r="CY35" s="141">
        <f t="shared" si="45"/>
        <v>42</v>
      </c>
      <c r="CZ35" s="153">
        <f t="shared" si="46"/>
        <v>35</v>
      </c>
      <c r="DA35" s="67">
        <v>14</v>
      </c>
      <c r="DB35" s="153">
        <f t="shared" si="47"/>
        <v>7</v>
      </c>
      <c r="DC35" s="153">
        <f t="shared" si="48"/>
        <v>42</v>
      </c>
      <c r="DD35" s="154">
        <f t="shared" si="49"/>
        <v>37</v>
      </c>
      <c r="DE35" s="155">
        <f t="shared" si="50"/>
        <v>8</v>
      </c>
      <c r="DF35" s="149">
        <f t="shared" si="51"/>
        <v>463</v>
      </c>
      <c r="DG35" s="149">
        <f>IFERROR(IF(AND(K35,W35,AI35,AU35,BG35,BS35,CE35,CQ35,DC35)="","",SUM(K35,W35,AI35,AU35,LARGE((BG35,BS35,CE35,CQ35,DC35),{1,2}))),"")</f>
        <v>324</v>
      </c>
      <c r="DH35" s="149">
        <f>IFERROR(IF(AND(M35,Y35,AK35,AW35,,BI35,BU35,CG35,CS35,DE35)="","",SUM(M35,Y35,AK35,AW35,SMALL((BI35,BU35,CG35,CS35,DE35),{1,2}))),"")</f>
        <v>34</v>
      </c>
      <c r="DI35" s="157" t="str">
        <f>IFERROR(pos&amp;IF(AND(MOD(ABS(18),100)&gt;10,MOD(ABS(pos),100)&lt;14),"th", CHOOSE(MOD(ABS(pos),10)+1,"th","st","nd","rd","th","th","th","th","th","th")),"")</f>
        <v>38th</v>
      </c>
      <c r="DJ35" s="131">
        <f>ROWS($B$10:$B35)</f>
        <v>26</v>
      </c>
      <c r="DK35" s="131" t="str">
        <f>IF($B35=Rept1D!$B$9,$DJ35,"")</f>
        <v/>
      </c>
      <c r="DM35" s="151"/>
    </row>
    <row r="36" spans="1:117" ht="19.5" customHeight="1">
      <c r="A36" s="138" t="s">
        <v>48</v>
      </c>
      <c r="B36" s="152" t="s">
        <v>563</v>
      </c>
      <c r="C36" s="67">
        <v>15</v>
      </c>
      <c r="D36" s="67">
        <v>14</v>
      </c>
      <c r="E36" s="67">
        <v>9</v>
      </c>
      <c r="F36" s="67">
        <v>15</v>
      </c>
      <c r="G36" s="141">
        <f t="shared" si="53"/>
        <v>53</v>
      </c>
      <c r="H36" s="153">
        <f t="shared" si="54"/>
        <v>44</v>
      </c>
      <c r="I36" s="67">
        <v>56</v>
      </c>
      <c r="J36" s="153">
        <f t="shared" si="0"/>
        <v>28</v>
      </c>
      <c r="K36" s="153">
        <f t="shared" si="1"/>
        <v>72</v>
      </c>
      <c r="L36" s="154">
        <f t="shared" si="2"/>
        <v>6</v>
      </c>
      <c r="M36" s="155">
        <f t="shared" si="52"/>
        <v>2</v>
      </c>
      <c r="N36" s="146"/>
      <c r="O36" s="67">
        <v>11</v>
      </c>
      <c r="P36" s="67">
        <v>13</v>
      </c>
      <c r="Q36" s="67">
        <v>11</v>
      </c>
      <c r="R36" s="67">
        <v>10</v>
      </c>
      <c r="S36" s="141">
        <f t="shared" si="3"/>
        <v>45</v>
      </c>
      <c r="T36" s="153">
        <f t="shared" si="4"/>
        <v>38</v>
      </c>
      <c r="U36" s="67">
        <v>55</v>
      </c>
      <c r="V36" s="153">
        <f t="shared" si="5"/>
        <v>28</v>
      </c>
      <c r="W36" s="153">
        <f t="shared" si="6"/>
        <v>66</v>
      </c>
      <c r="X36" s="154">
        <f t="shared" si="7"/>
        <v>9</v>
      </c>
      <c r="Y36" s="155">
        <f t="shared" si="8"/>
        <v>3</v>
      </c>
      <c r="Z36" s="137"/>
      <c r="AA36" s="67">
        <v>10</v>
      </c>
      <c r="AB36" s="67">
        <v>10</v>
      </c>
      <c r="AC36" s="67">
        <v>10</v>
      </c>
      <c r="AD36" s="67">
        <v>12</v>
      </c>
      <c r="AE36" s="141">
        <f t="shared" si="9"/>
        <v>42</v>
      </c>
      <c r="AF36" s="153">
        <f t="shared" si="10"/>
        <v>35</v>
      </c>
      <c r="AG36" s="67">
        <v>61</v>
      </c>
      <c r="AH36" s="153">
        <f t="shared" si="11"/>
        <v>31</v>
      </c>
      <c r="AI36" s="153">
        <f t="shared" si="12"/>
        <v>66</v>
      </c>
      <c r="AJ36" s="154">
        <f t="shared" si="13"/>
        <v>17</v>
      </c>
      <c r="AK36" s="156">
        <f t="shared" si="14"/>
        <v>3</v>
      </c>
      <c r="AL36" s="137"/>
      <c r="AM36" s="67">
        <v>10</v>
      </c>
      <c r="AN36" s="67">
        <v>8</v>
      </c>
      <c r="AO36" s="67">
        <v>12</v>
      </c>
      <c r="AP36" s="67">
        <v>14</v>
      </c>
      <c r="AQ36" s="141">
        <f t="shared" si="15"/>
        <v>44</v>
      </c>
      <c r="AR36" s="153">
        <f t="shared" si="16"/>
        <v>37</v>
      </c>
      <c r="AS36" s="67">
        <v>59</v>
      </c>
      <c r="AT36" s="153">
        <f t="shared" si="17"/>
        <v>30</v>
      </c>
      <c r="AU36" s="153">
        <f t="shared" si="18"/>
        <v>67</v>
      </c>
      <c r="AV36" s="154">
        <f t="shared" si="19"/>
        <v>2</v>
      </c>
      <c r="AW36" s="155">
        <f t="shared" si="20"/>
        <v>3</v>
      </c>
      <c r="AX36" s="137"/>
      <c r="AY36" s="67">
        <v>12</v>
      </c>
      <c r="AZ36" s="67">
        <v>8</v>
      </c>
      <c r="BA36" s="67">
        <v>11</v>
      </c>
      <c r="BB36" s="67">
        <v>11</v>
      </c>
      <c r="BC36" s="141">
        <f t="shared" si="21"/>
        <v>42</v>
      </c>
      <c r="BD36" s="153">
        <f t="shared" si="22"/>
        <v>35</v>
      </c>
      <c r="BE36" s="67">
        <v>74</v>
      </c>
      <c r="BF36" s="153">
        <f t="shared" si="23"/>
        <v>37</v>
      </c>
      <c r="BG36" s="153">
        <f t="shared" si="24"/>
        <v>72</v>
      </c>
      <c r="BH36" s="154">
        <f t="shared" si="25"/>
        <v>18</v>
      </c>
      <c r="BI36" s="156">
        <f t="shared" si="26"/>
        <v>2</v>
      </c>
      <c r="BJ36" s="137"/>
      <c r="BK36" s="67">
        <v>15</v>
      </c>
      <c r="BL36" s="67">
        <v>15</v>
      </c>
      <c r="BM36" s="67">
        <v>6</v>
      </c>
      <c r="BN36" s="67">
        <v>15</v>
      </c>
      <c r="BO36" s="141">
        <f t="shared" si="27"/>
        <v>51</v>
      </c>
      <c r="BP36" s="153">
        <f t="shared" si="28"/>
        <v>43</v>
      </c>
      <c r="BQ36" s="67">
        <v>55</v>
      </c>
      <c r="BR36" s="153">
        <f t="shared" si="29"/>
        <v>28</v>
      </c>
      <c r="BS36" s="153">
        <f t="shared" si="30"/>
        <v>71</v>
      </c>
      <c r="BT36" s="154">
        <f t="shared" si="31"/>
        <v>4</v>
      </c>
      <c r="BU36" s="155">
        <f t="shared" si="32"/>
        <v>2</v>
      </c>
      <c r="BV36" s="137"/>
      <c r="BW36" s="67">
        <v>14</v>
      </c>
      <c r="BX36" s="67">
        <v>13</v>
      </c>
      <c r="BY36" s="67">
        <v>14</v>
      </c>
      <c r="BZ36" s="67">
        <v>15</v>
      </c>
      <c r="CA36" s="141">
        <f t="shared" si="33"/>
        <v>56</v>
      </c>
      <c r="CB36" s="153">
        <f t="shared" si="34"/>
        <v>47</v>
      </c>
      <c r="CC36" s="67">
        <v>69</v>
      </c>
      <c r="CD36" s="153">
        <f t="shared" si="35"/>
        <v>35</v>
      </c>
      <c r="CE36" s="153">
        <f t="shared" si="36"/>
        <v>82</v>
      </c>
      <c r="CF36" s="154">
        <f t="shared" si="37"/>
        <v>4</v>
      </c>
      <c r="CG36" s="155">
        <f t="shared" si="38"/>
        <v>1</v>
      </c>
      <c r="CH36" s="137"/>
      <c r="CI36" s="67">
        <v>15</v>
      </c>
      <c r="CJ36" s="67">
        <v>13</v>
      </c>
      <c r="CK36" s="67">
        <v>9</v>
      </c>
      <c r="CL36" s="67">
        <v>13</v>
      </c>
      <c r="CM36" s="141">
        <f t="shared" si="39"/>
        <v>50</v>
      </c>
      <c r="CN36" s="153">
        <f t="shared" si="40"/>
        <v>42</v>
      </c>
      <c r="CO36" s="67">
        <v>43</v>
      </c>
      <c r="CP36" s="153">
        <f t="shared" si="41"/>
        <v>22</v>
      </c>
      <c r="CQ36" s="153">
        <f t="shared" si="42"/>
        <v>64</v>
      </c>
      <c r="CR36" s="154">
        <f t="shared" si="43"/>
        <v>17</v>
      </c>
      <c r="CS36" s="155">
        <f t="shared" si="44"/>
        <v>4</v>
      </c>
      <c r="CT36" s="137"/>
      <c r="CU36" s="67">
        <v>12</v>
      </c>
      <c r="CV36" s="67">
        <v>11</v>
      </c>
      <c r="CW36" s="67">
        <v>14</v>
      </c>
      <c r="CX36" s="67">
        <v>11</v>
      </c>
      <c r="CY36" s="141">
        <f t="shared" si="45"/>
        <v>48</v>
      </c>
      <c r="CZ36" s="153">
        <f t="shared" si="46"/>
        <v>40</v>
      </c>
      <c r="DA36" s="67">
        <v>37</v>
      </c>
      <c r="DB36" s="153">
        <f t="shared" si="47"/>
        <v>19</v>
      </c>
      <c r="DC36" s="153">
        <f t="shared" si="48"/>
        <v>59</v>
      </c>
      <c r="DD36" s="154">
        <f t="shared" si="49"/>
        <v>16</v>
      </c>
      <c r="DE36" s="155">
        <f t="shared" si="50"/>
        <v>5</v>
      </c>
      <c r="DF36" s="149">
        <f t="shared" si="51"/>
        <v>619</v>
      </c>
      <c r="DG36" s="149">
        <f>IFERROR(IF(AND(K36,W36,AI36,AU36,BG36,BS36,CE36,CQ36,DC36)="","",SUM(K36,W36,AI36,AU36,LARGE((BG36,BS36,CE36,CQ36,DC36),{1,2}))),"")</f>
        <v>425</v>
      </c>
      <c r="DH36" s="149">
        <f>IFERROR(IF(AND(M36,Y36,AK36,AW36,,BI36,BU36,CG36,CS36,DE36)="","",SUM(M36,Y36,AK36,AW36,SMALL((BI36,BU36,CG36,CS36,DE36),{1,2}))),"")</f>
        <v>14</v>
      </c>
      <c r="DI36" s="157" t="str">
        <f>IFERROR(pos&amp;IF(AND(MOD(ABS(18),100)&gt;10,MOD(ABS(pos),100)&lt;14),"th", CHOOSE(MOD(ABS(pos),10)+1,"th","st","nd","rd","th","th","th","th","th","th")),"")</f>
        <v>9th</v>
      </c>
      <c r="DJ36" s="131">
        <f>ROWS($B$10:$B36)</f>
        <v>27</v>
      </c>
      <c r="DK36" s="131" t="str">
        <f>IF($B36=Rept1D!$B$9,$DJ36,"")</f>
        <v/>
      </c>
      <c r="DM36" s="151"/>
    </row>
    <row r="37" spans="1:117" ht="19.5" customHeight="1">
      <c r="A37" s="138" t="s">
        <v>48</v>
      </c>
      <c r="B37" s="152" t="s">
        <v>564</v>
      </c>
      <c r="C37" s="67">
        <v>9</v>
      </c>
      <c r="D37" s="67">
        <v>14</v>
      </c>
      <c r="E37" s="67">
        <v>9</v>
      </c>
      <c r="F37" s="67">
        <v>12</v>
      </c>
      <c r="G37" s="141">
        <f t="shared" si="53"/>
        <v>44</v>
      </c>
      <c r="H37" s="153">
        <f t="shared" si="54"/>
        <v>37</v>
      </c>
      <c r="I37" s="67">
        <v>49</v>
      </c>
      <c r="J37" s="153">
        <f t="shared" si="0"/>
        <v>25</v>
      </c>
      <c r="K37" s="153">
        <f t="shared" si="1"/>
        <v>62</v>
      </c>
      <c r="L37" s="154">
        <f t="shared" si="2"/>
        <v>24</v>
      </c>
      <c r="M37" s="155">
        <f t="shared" si="52"/>
        <v>4</v>
      </c>
      <c r="N37" s="146"/>
      <c r="O37" s="67">
        <v>7</v>
      </c>
      <c r="P37" s="67">
        <v>14</v>
      </c>
      <c r="Q37" s="67">
        <v>5</v>
      </c>
      <c r="R37" s="67">
        <v>8</v>
      </c>
      <c r="S37" s="141">
        <f t="shared" si="3"/>
        <v>34</v>
      </c>
      <c r="T37" s="153">
        <f t="shared" si="4"/>
        <v>28</v>
      </c>
      <c r="U37" s="67">
        <v>51</v>
      </c>
      <c r="V37" s="153">
        <f t="shared" si="5"/>
        <v>26</v>
      </c>
      <c r="W37" s="153">
        <f t="shared" si="6"/>
        <v>54</v>
      </c>
      <c r="X37" s="154">
        <f t="shared" si="7"/>
        <v>24</v>
      </c>
      <c r="Y37" s="155">
        <f t="shared" si="8"/>
        <v>6</v>
      </c>
      <c r="Z37" s="137"/>
      <c r="AA37" s="67">
        <v>6</v>
      </c>
      <c r="AB37" s="67">
        <v>10</v>
      </c>
      <c r="AC37" s="67">
        <v>10</v>
      </c>
      <c r="AD37" s="67">
        <v>10</v>
      </c>
      <c r="AE37" s="141">
        <f t="shared" si="9"/>
        <v>36</v>
      </c>
      <c r="AF37" s="153">
        <f t="shared" si="10"/>
        <v>30</v>
      </c>
      <c r="AG37" s="67">
        <v>43</v>
      </c>
      <c r="AH37" s="153">
        <f t="shared" si="11"/>
        <v>22</v>
      </c>
      <c r="AI37" s="153">
        <f t="shared" si="12"/>
        <v>52</v>
      </c>
      <c r="AJ37" s="154">
        <f t="shared" si="13"/>
        <v>38</v>
      </c>
      <c r="AK37" s="156">
        <f t="shared" si="14"/>
        <v>6</v>
      </c>
      <c r="AL37" s="137"/>
      <c r="AM37" s="67">
        <v>5</v>
      </c>
      <c r="AN37" s="67">
        <v>8</v>
      </c>
      <c r="AO37" s="67">
        <v>10</v>
      </c>
      <c r="AP37" s="67">
        <v>15</v>
      </c>
      <c r="AQ37" s="141">
        <f t="shared" si="15"/>
        <v>38</v>
      </c>
      <c r="AR37" s="153">
        <f t="shared" si="16"/>
        <v>32</v>
      </c>
      <c r="AS37" s="67">
        <v>33</v>
      </c>
      <c r="AT37" s="153">
        <f t="shared" si="17"/>
        <v>17</v>
      </c>
      <c r="AU37" s="153">
        <f t="shared" si="18"/>
        <v>49</v>
      </c>
      <c r="AV37" s="154">
        <f t="shared" si="19"/>
        <v>43</v>
      </c>
      <c r="AW37" s="155">
        <f t="shared" si="20"/>
        <v>7</v>
      </c>
      <c r="AX37" s="137"/>
      <c r="AY37" s="67">
        <v>12</v>
      </c>
      <c r="AZ37" s="67">
        <v>12</v>
      </c>
      <c r="BA37" s="67">
        <v>12</v>
      </c>
      <c r="BB37" s="67">
        <v>10</v>
      </c>
      <c r="BC37" s="141">
        <f t="shared" si="21"/>
        <v>46</v>
      </c>
      <c r="BD37" s="153">
        <f t="shared" si="22"/>
        <v>38</v>
      </c>
      <c r="BE37" s="67">
        <v>74</v>
      </c>
      <c r="BF37" s="153">
        <f t="shared" si="23"/>
        <v>37</v>
      </c>
      <c r="BG37" s="153">
        <f t="shared" si="24"/>
        <v>75</v>
      </c>
      <c r="BH37" s="154">
        <f t="shared" si="25"/>
        <v>11</v>
      </c>
      <c r="BI37" s="156">
        <f t="shared" si="26"/>
        <v>1</v>
      </c>
      <c r="BJ37" s="137"/>
      <c r="BK37" s="67">
        <v>12</v>
      </c>
      <c r="BL37" s="67">
        <v>4</v>
      </c>
      <c r="BM37" s="67">
        <v>2</v>
      </c>
      <c r="BN37" s="67">
        <v>15</v>
      </c>
      <c r="BO37" s="141">
        <f t="shared" si="27"/>
        <v>33</v>
      </c>
      <c r="BP37" s="153">
        <f t="shared" si="28"/>
        <v>28</v>
      </c>
      <c r="BQ37" s="67">
        <v>46</v>
      </c>
      <c r="BR37" s="153">
        <f t="shared" si="29"/>
        <v>23</v>
      </c>
      <c r="BS37" s="153">
        <f t="shared" si="30"/>
        <v>51</v>
      </c>
      <c r="BT37" s="154">
        <f t="shared" si="31"/>
        <v>31</v>
      </c>
      <c r="BU37" s="155">
        <f t="shared" si="32"/>
        <v>6</v>
      </c>
      <c r="BV37" s="137"/>
      <c r="BW37" s="67">
        <v>8</v>
      </c>
      <c r="BX37" s="67">
        <v>6</v>
      </c>
      <c r="BY37" s="67">
        <v>11</v>
      </c>
      <c r="BZ37" s="67">
        <v>10</v>
      </c>
      <c r="CA37" s="141">
        <f t="shared" si="33"/>
        <v>35</v>
      </c>
      <c r="CB37" s="153">
        <f t="shared" si="34"/>
        <v>29</v>
      </c>
      <c r="CC37" s="67">
        <v>52</v>
      </c>
      <c r="CD37" s="153">
        <f t="shared" si="35"/>
        <v>26</v>
      </c>
      <c r="CE37" s="153">
        <f t="shared" si="36"/>
        <v>55</v>
      </c>
      <c r="CF37" s="154">
        <f t="shared" si="37"/>
        <v>38</v>
      </c>
      <c r="CG37" s="155">
        <f t="shared" si="38"/>
        <v>5</v>
      </c>
      <c r="CH37" s="137"/>
      <c r="CI37" s="67">
        <v>8</v>
      </c>
      <c r="CJ37" s="67">
        <v>13</v>
      </c>
      <c r="CK37" s="67">
        <v>10</v>
      </c>
      <c r="CL37" s="67">
        <v>12</v>
      </c>
      <c r="CM37" s="141">
        <f t="shared" si="39"/>
        <v>43</v>
      </c>
      <c r="CN37" s="153">
        <f t="shared" si="40"/>
        <v>36</v>
      </c>
      <c r="CO37" s="67">
        <v>31</v>
      </c>
      <c r="CP37" s="153">
        <f t="shared" si="41"/>
        <v>16</v>
      </c>
      <c r="CQ37" s="153">
        <f t="shared" si="42"/>
        <v>52</v>
      </c>
      <c r="CR37" s="154">
        <f t="shared" si="43"/>
        <v>35</v>
      </c>
      <c r="CS37" s="155">
        <f t="shared" si="44"/>
        <v>6</v>
      </c>
      <c r="CT37" s="137"/>
      <c r="CU37" s="67">
        <v>10</v>
      </c>
      <c r="CV37" s="67">
        <v>9</v>
      </c>
      <c r="CW37" s="67">
        <v>7</v>
      </c>
      <c r="CX37" s="67">
        <v>8</v>
      </c>
      <c r="CY37" s="141">
        <f t="shared" si="45"/>
        <v>34</v>
      </c>
      <c r="CZ37" s="153">
        <f t="shared" si="46"/>
        <v>28</v>
      </c>
      <c r="DA37" s="67">
        <v>22</v>
      </c>
      <c r="DB37" s="153">
        <f t="shared" si="47"/>
        <v>11</v>
      </c>
      <c r="DC37" s="153">
        <f t="shared" si="48"/>
        <v>39</v>
      </c>
      <c r="DD37" s="154">
        <f t="shared" si="49"/>
        <v>45</v>
      </c>
      <c r="DE37" s="155">
        <f t="shared" si="50"/>
        <v>9</v>
      </c>
      <c r="DF37" s="149">
        <f t="shared" si="51"/>
        <v>489</v>
      </c>
      <c r="DG37" s="149">
        <f>IFERROR(IF(AND(K37,W37,AI37,AU37,BG37,BS37,CE37,CQ37,DC37)="","",SUM(K37,W37,AI37,AU37,LARGE((BG37,BS37,CE37,CQ37,DC37),{1,2}))),"")</f>
        <v>347</v>
      </c>
      <c r="DH37" s="149">
        <f>IFERROR(IF(AND(M37,Y37,AK37,AW37,,BI37,BU37,CG37,CS37,DE37)="","",SUM(M37,Y37,AK37,AW37,SMALL((BI37,BU37,CG37,CS37,DE37),{1,2}))),"")</f>
        <v>29</v>
      </c>
      <c r="DI37" s="157" t="str">
        <f>IFERROR(pos&amp;IF(AND(MOD(ABS(18),100)&gt;10,MOD(ABS(pos),100)&lt;14),"th", CHOOSE(MOD(ABS(pos),10)+1,"th","st","nd","rd","th","th","th","th","th","th")),"")</f>
        <v>33rd</v>
      </c>
      <c r="DJ37" s="131">
        <f>ROWS($B$10:$B37)</f>
        <v>28</v>
      </c>
      <c r="DK37" s="131" t="str">
        <f>IF($B37=Rept1D!$B$9,$DJ37,"")</f>
        <v/>
      </c>
      <c r="DM37" s="151"/>
    </row>
    <row r="38" spans="1:117" ht="19.5" customHeight="1">
      <c r="A38" s="138" t="s">
        <v>123</v>
      </c>
      <c r="B38" s="152" t="s">
        <v>598</v>
      </c>
      <c r="C38" s="67">
        <v>14</v>
      </c>
      <c r="D38" s="67">
        <v>3</v>
      </c>
      <c r="E38" s="67">
        <v>14</v>
      </c>
      <c r="F38" s="67">
        <v>15</v>
      </c>
      <c r="G38" s="141">
        <f t="shared" si="53"/>
        <v>46</v>
      </c>
      <c r="H38" s="153">
        <f t="shared" si="54"/>
        <v>38</v>
      </c>
      <c r="I38" s="67">
        <v>33</v>
      </c>
      <c r="J38" s="153">
        <f t="shared" si="0"/>
        <v>17</v>
      </c>
      <c r="K38" s="153">
        <f t="shared" si="1"/>
        <v>55</v>
      </c>
      <c r="L38" s="154">
        <f t="shared" si="2"/>
        <v>41</v>
      </c>
      <c r="M38" s="155">
        <f t="shared" si="52"/>
        <v>5</v>
      </c>
      <c r="N38" s="146"/>
      <c r="O38" s="67">
        <v>10</v>
      </c>
      <c r="P38" s="67">
        <v>13</v>
      </c>
      <c r="Q38" s="67">
        <v>5</v>
      </c>
      <c r="R38" s="67">
        <v>14</v>
      </c>
      <c r="S38" s="141">
        <f t="shared" si="3"/>
        <v>42</v>
      </c>
      <c r="T38" s="153">
        <f t="shared" si="4"/>
        <v>35</v>
      </c>
      <c r="U38" s="67">
        <v>24</v>
      </c>
      <c r="V38" s="153">
        <f t="shared" si="5"/>
        <v>12</v>
      </c>
      <c r="W38" s="153">
        <f t="shared" si="6"/>
        <v>47</v>
      </c>
      <c r="X38" s="154">
        <f t="shared" si="7"/>
        <v>33</v>
      </c>
      <c r="Y38" s="155">
        <f t="shared" si="8"/>
        <v>7</v>
      </c>
      <c r="Z38" s="137"/>
      <c r="AA38" s="67">
        <v>14</v>
      </c>
      <c r="AB38" s="67">
        <v>10</v>
      </c>
      <c r="AC38" s="67">
        <v>12</v>
      </c>
      <c r="AD38" s="67">
        <v>6</v>
      </c>
      <c r="AE38" s="141">
        <f t="shared" si="9"/>
        <v>42</v>
      </c>
      <c r="AF38" s="153">
        <f t="shared" si="10"/>
        <v>35</v>
      </c>
      <c r="AG38" s="67">
        <v>41</v>
      </c>
      <c r="AH38" s="153">
        <f t="shared" si="11"/>
        <v>21</v>
      </c>
      <c r="AI38" s="153">
        <f t="shared" si="12"/>
        <v>56</v>
      </c>
      <c r="AJ38" s="154">
        <f t="shared" si="13"/>
        <v>29</v>
      </c>
      <c r="AK38" s="156">
        <f t="shared" si="14"/>
        <v>5</v>
      </c>
      <c r="AL38" s="137"/>
      <c r="AM38" s="67">
        <v>12</v>
      </c>
      <c r="AN38" s="67">
        <v>11</v>
      </c>
      <c r="AO38" s="67">
        <v>6</v>
      </c>
      <c r="AP38" s="67">
        <v>15</v>
      </c>
      <c r="AQ38" s="141">
        <f t="shared" si="15"/>
        <v>44</v>
      </c>
      <c r="AR38" s="153">
        <f t="shared" si="16"/>
        <v>37</v>
      </c>
      <c r="AS38" s="67">
        <v>33</v>
      </c>
      <c r="AT38" s="153">
        <f t="shared" si="17"/>
        <v>17</v>
      </c>
      <c r="AU38" s="153">
        <f t="shared" si="18"/>
        <v>54</v>
      </c>
      <c r="AV38" s="154">
        <f t="shared" si="19"/>
        <v>26</v>
      </c>
      <c r="AW38" s="155">
        <f t="shared" si="20"/>
        <v>6</v>
      </c>
      <c r="AX38" s="137"/>
      <c r="AY38" s="67">
        <v>11</v>
      </c>
      <c r="AZ38" s="67">
        <v>12</v>
      </c>
      <c r="BA38" s="67">
        <v>15</v>
      </c>
      <c r="BB38" s="67">
        <v>10</v>
      </c>
      <c r="BC38" s="141">
        <f t="shared" si="21"/>
        <v>48</v>
      </c>
      <c r="BD38" s="153">
        <f t="shared" si="22"/>
        <v>40</v>
      </c>
      <c r="BE38" s="67">
        <v>41</v>
      </c>
      <c r="BF38" s="153">
        <f t="shared" si="23"/>
        <v>21</v>
      </c>
      <c r="BG38" s="153">
        <f t="shared" si="24"/>
        <v>61</v>
      </c>
      <c r="BH38" s="154">
        <f t="shared" si="25"/>
        <v>36</v>
      </c>
      <c r="BI38" s="156">
        <f t="shared" si="26"/>
        <v>4</v>
      </c>
      <c r="BJ38" s="137"/>
      <c r="BK38" s="67">
        <v>11</v>
      </c>
      <c r="BL38" s="67">
        <v>8</v>
      </c>
      <c r="BM38" s="67">
        <v>1</v>
      </c>
      <c r="BN38" s="67">
        <v>15</v>
      </c>
      <c r="BO38" s="141">
        <f t="shared" si="27"/>
        <v>35</v>
      </c>
      <c r="BP38" s="153">
        <f t="shared" si="28"/>
        <v>29</v>
      </c>
      <c r="BQ38" s="67">
        <v>23</v>
      </c>
      <c r="BR38" s="153">
        <f t="shared" si="29"/>
        <v>12</v>
      </c>
      <c r="BS38" s="153">
        <f t="shared" si="30"/>
        <v>41</v>
      </c>
      <c r="BT38" s="154">
        <f t="shared" si="31"/>
        <v>52</v>
      </c>
      <c r="BU38" s="155">
        <f t="shared" si="32"/>
        <v>8</v>
      </c>
      <c r="BV38" s="137"/>
      <c r="BW38" s="67">
        <v>8</v>
      </c>
      <c r="BX38" s="67">
        <v>11</v>
      </c>
      <c r="BY38" s="67">
        <v>14</v>
      </c>
      <c r="BZ38" s="67">
        <v>15</v>
      </c>
      <c r="CA38" s="141">
        <f t="shared" si="33"/>
        <v>48</v>
      </c>
      <c r="CB38" s="153">
        <f t="shared" si="34"/>
        <v>40</v>
      </c>
      <c r="CC38" s="67">
        <v>25</v>
      </c>
      <c r="CD38" s="153">
        <f t="shared" si="35"/>
        <v>13</v>
      </c>
      <c r="CE38" s="153">
        <f t="shared" si="36"/>
        <v>53</v>
      </c>
      <c r="CF38" s="154">
        <f t="shared" si="37"/>
        <v>39</v>
      </c>
      <c r="CG38" s="155">
        <f t="shared" si="38"/>
        <v>6</v>
      </c>
      <c r="CH38" s="137"/>
      <c r="CI38" s="67">
        <v>8</v>
      </c>
      <c r="CJ38" s="67">
        <v>15</v>
      </c>
      <c r="CK38" s="67">
        <v>11</v>
      </c>
      <c r="CL38" s="67">
        <v>15</v>
      </c>
      <c r="CM38" s="141">
        <f t="shared" si="39"/>
        <v>49</v>
      </c>
      <c r="CN38" s="153">
        <f t="shared" si="40"/>
        <v>41</v>
      </c>
      <c r="CO38" s="67">
        <v>24</v>
      </c>
      <c r="CP38" s="153">
        <f t="shared" si="41"/>
        <v>12</v>
      </c>
      <c r="CQ38" s="153">
        <f t="shared" si="42"/>
        <v>53</v>
      </c>
      <c r="CR38" s="154">
        <f t="shared" si="43"/>
        <v>34</v>
      </c>
      <c r="CS38" s="155">
        <f t="shared" si="44"/>
        <v>6</v>
      </c>
      <c r="CT38" s="137"/>
      <c r="CU38" s="67">
        <v>12</v>
      </c>
      <c r="CV38" s="67">
        <v>6</v>
      </c>
      <c r="CW38" s="67">
        <v>14</v>
      </c>
      <c r="CX38" s="67">
        <v>10</v>
      </c>
      <c r="CY38" s="141">
        <f t="shared" si="45"/>
        <v>42</v>
      </c>
      <c r="CZ38" s="153">
        <f t="shared" si="46"/>
        <v>35</v>
      </c>
      <c r="DA38" s="67">
        <v>33</v>
      </c>
      <c r="DB38" s="153">
        <f t="shared" si="47"/>
        <v>17</v>
      </c>
      <c r="DC38" s="153">
        <f t="shared" si="48"/>
        <v>52</v>
      </c>
      <c r="DD38" s="154">
        <f t="shared" si="49"/>
        <v>26</v>
      </c>
      <c r="DE38" s="155">
        <f t="shared" si="50"/>
        <v>6</v>
      </c>
      <c r="DF38" s="149">
        <f t="shared" si="51"/>
        <v>472</v>
      </c>
      <c r="DG38" s="149">
        <f>IFERROR(IF(AND(K38,W38,AI38,AU38,BG38,BS38,CE38,CQ38,DC38)="","",SUM(K38,W38,AI38,AU38,LARGE((BG38,BS38,CE38,CQ38,DC38),{1,2}))),"")</f>
        <v>326</v>
      </c>
      <c r="DH38" s="149">
        <f>IFERROR(IF(AND(M38,Y38,AK38,AW38,,BI38,BU38,CG38,CS38,DE38)="","",SUM(M38,Y38,AK38,AW38,SMALL((BI38,BU38,CG38,CS38,DE38),{1,2}))),"")</f>
        <v>33</v>
      </c>
      <c r="DI38" s="157" t="str">
        <f>IFERROR(pos&amp;IF(AND(MOD(ABS(18),100)&gt;10,MOD(ABS(pos),100)&lt;14),"th", CHOOSE(MOD(ABS(pos),10)+1,"th","st","nd","rd","th","th","th","th","th","th")),"")</f>
        <v>37th</v>
      </c>
      <c r="DJ38" s="131">
        <f>ROWS($B$10:$B38)</f>
        <v>29</v>
      </c>
      <c r="DK38" s="131" t="str">
        <f>IF($B38=Rept1D!$B$9,$DJ38,"")</f>
        <v/>
      </c>
      <c r="DM38" s="151"/>
    </row>
    <row r="39" spans="1:117" ht="19.5" customHeight="1">
      <c r="A39" s="138" t="s">
        <v>123</v>
      </c>
      <c r="B39" s="152" t="s">
        <v>594</v>
      </c>
      <c r="C39" s="67">
        <v>9</v>
      </c>
      <c r="D39" s="67">
        <v>9</v>
      </c>
      <c r="E39" s="67">
        <v>9</v>
      </c>
      <c r="F39" s="67">
        <v>15</v>
      </c>
      <c r="G39" s="141">
        <f t="shared" si="53"/>
        <v>42</v>
      </c>
      <c r="H39" s="153">
        <f t="shared" si="54"/>
        <v>35</v>
      </c>
      <c r="I39" s="67">
        <v>19</v>
      </c>
      <c r="J39" s="153">
        <f t="shared" si="0"/>
        <v>10</v>
      </c>
      <c r="K39" s="153">
        <f t="shared" si="1"/>
        <v>45</v>
      </c>
      <c r="L39" s="154">
        <f t="shared" si="2"/>
        <v>52</v>
      </c>
      <c r="M39" s="155">
        <f t="shared" si="52"/>
        <v>7</v>
      </c>
      <c r="N39" s="146"/>
      <c r="O39" s="67">
        <v>13</v>
      </c>
      <c r="P39" s="67">
        <v>14</v>
      </c>
      <c r="Q39" s="67">
        <v>5</v>
      </c>
      <c r="R39" s="67">
        <v>13</v>
      </c>
      <c r="S39" s="141">
        <f t="shared" si="3"/>
        <v>45</v>
      </c>
      <c r="T39" s="153">
        <f t="shared" si="4"/>
        <v>38</v>
      </c>
      <c r="U39" s="67">
        <v>25</v>
      </c>
      <c r="V39" s="153">
        <f t="shared" si="5"/>
        <v>13</v>
      </c>
      <c r="W39" s="153">
        <f t="shared" si="6"/>
        <v>51</v>
      </c>
      <c r="X39" s="154">
        <f t="shared" si="7"/>
        <v>31</v>
      </c>
      <c r="Y39" s="155">
        <f t="shared" si="8"/>
        <v>6</v>
      </c>
      <c r="Z39" s="137"/>
      <c r="AA39" s="67">
        <v>5</v>
      </c>
      <c r="AB39" s="67">
        <v>10</v>
      </c>
      <c r="AC39" s="67">
        <v>12</v>
      </c>
      <c r="AD39" s="67">
        <v>9</v>
      </c>
      <c r="AE39" s="141">
        <f t="shared" si="9"/>
        <v>36</v>
      </c>
      <c r="AF39" s="153">
        <f t="shared" si="10"/>
        <v>30</v>
      </c>
      <c r="AG39" s="67">
        <v>34</v>
      </c>
      <c r="AH39" s="153">
        <f t="shared" si="11"/>
        <v>17</v>
      </c>
      <c r="AI39" s="153">
        <f t="shared" si="12"/>
        <v>47</v>
      </c>
      <c r="AJ39" s="154">
        <f t="shared" si="13"/>
        <v>46</v>
      </c>
      <c r="AK39" s="156">
        <f t="shared" si="14"/>
        <v>7</v>
      </c>
      <c r="AL39" s="137"/>
      <c r="AM39" s="67">
        <v>15</v>
      </c>
      <c r="AN39" s="67">
        <v>7</v>
      </c>
      <c r="AO39" s="67">
        <v>10</v>
      </c>
      <c r="AP39" s="67">
        <v>14</v>
      </c>
      <c r="AQ39" s="141">
        <f t="shared" si="15"/>
        <v>46</v>
      </c>
      <c r="AR39" s="153">
        <f t="shared" si="16"/>
        <v>38</v>
      </c>
      <c r="AS39" s="67">
        <v>22</v>
      </c>
      <c r="AT39" s="153">
        <f t="shared" si="17"/>
        <v>11</v>
      </c>
      <c r="AU39" s="153">
        <f t="shared" si="18"/>
        <v>49</v>
      </c>
      <c r="AV39" s="154">
        <f t="shared" si="19"/>
        <v>43</v>
      </c>
      <c r="AW39" s="155">
        <f t="shared" si="20"/>
        <v>7</v>
      </c>
      <c r="AX39" s="137"/>
      <c r="AY39" s="67">
        <v>12</v>
      </c>
      <c r="AZ39" s="67">
        <v>10</v>
      </c>
      <c r="BA39" s="67">
        <v>13</v>
      </c>
      <c r="BB39" s="67">
        <v>11</v>
      </c>
      <c r="BC39" s="141">
        <f t="shared" si="21"/>
        <v>46</v>
      </c>
      <c r="BD39" s="153">
        <f t="shared" si="22"/>
        <v>38</v>
      </c>
      <c r="BE39" s="67">
        <v>49</v>
      </c>
      <c r="BF39" s="153">
        <f t="shared" si="23"/>
        <v>25</v>
      </c>
      <c r="BG39" s="153">
        <f t="shared" si="24"/>
        <v>63</v>
      </c>
      <c r="BH39" s="154">
        <f t="shared" si="25"/>
        <v>32</v>
      </c>
      <c r="BI39" s="156">
        <f t="shared" si="26"/>
        <v>4</v>
      </c>
      <c r="BJ39" s="137"/>
      <c r="BK39" s="67">
        <v>15</v>
      </c>
      <c r="BL39" s="67">
        <v>5</v>
      </c>
      <c r="BM39" s="67">
        <v>2</v>
      </c>
      <c r="BN39" s="67">
        <v>13</v>
      </c>
      <c r="BO39" s="141">
        <f t="shared" si="27"/>
        <v>35</v>
      </c>
      <c r="BP39" s="153">
        <f t="shared" si="28"/>
        <v>29</v>
      </c>
      <c r="BQ39" s="67">
        <v>30</v>
      </c>
      <c r="BR39" s="153">
        <f t="shared" si="29"/>
        <v>15</v>
      </c>
      <c r="BS39" s="153">
        <f t="shared" si="30"/>
        <v>44</v>
      </c>
      <c r="BT39" s="154">
        <f t="shared" si="31"/>
        <v>43</v>
      </c>
      <c r="BU39" s="155">
        <f t="shared" si="32"/>
        <v>8</v>
      </c>
      <c r="BV39" s="137"/>
      <c r="BW39" s="67">
        <v>14</v>
      </c>
      <c r="BX39" s="67">
        <v>3</v>
      </c>
      <c r="BY39" s="67">
        <v>12</v>
      </c>
      <c r="BZ39" s="67">
        <v>15</v>
      </c>
      <c r="CA39" s="141">
        <f t="shared" si="33"/>
        <v>44</v>
      </c>
      <c r="CB39" s="153">
        <f t="shared" si="34"/>
        <v>37</v>
      </c>
      <c r="CC39" s="67">
        <v>27</v>
      </c>
      <c r="CD39" s="153">
        <f t="shared" si="35"/>
        <v>14</v>
      </c>
      <c r="CE39" s="153">
        <f t="shared" si="36"/>
        <v>51</v>
      </c>
      <c r="CF39" s="154">
        <f t="shared" si="37"/>
        <v>42</v>
      </c>
      <c r="CG39" s="155">
        <f t="shared" si="38"/>
        <v>6</v>
      </c>
      <c r="CH39" s="137"/>
      <c r="CI39" s="67">
        <v>10</v>
      </c>
      <c r="CJ39" s="67">
        <v>13</v>
      </c>
      <c r="CK39" s="67">
        <v>11</v>
      </c>
      <c r="CL39" s="67">
        <v>13</v>
      </c>
      <c r="CM39" s="141">
        <f t="shared" si="39"/>
        <v>47</v>
      </c>
      <c r="CN39" s="153">
        <f t="shared" si="40"/>
        <v>39</v>
      </c>
      <c r="CO39" s="67">
        <v>24</v>
      </c>
      <c r="CP39" s="153">
        <f t="shared" si="41"/>
        <v>12</v>
      </c>
      <c r="CQ39" s="153">
        <f t="shared" si="42"/>
        <v>51</v>
      </c>
      <c r="CR39" s="154">
        <f t="shared" si="43"/>
        <v>39</v>
      </c>
      <c r="CS39" s="155">
        <f t="shared" si="44"/>
        <v>6</v>
      </c>
      <c r="CT39" s="137"/>
      <c r="CU39" s="67">
        <v>10</v>
      </c>
      <c r="CV39" s="67">
        <v>6</v>
      </c>
      <c r="CW39" s="67">
        <v>12</v>
      </c>
      <c r="CX39" s="67">
        <v>8</v>
      </c>
      <c r="CY39" s="141">
        <f t="shared" si="45"/>
        <v>36</v>
      </c>
      <c r="CZ39" s="153">
        <f t="shared" si="46"/>
        <v>30</v>
      </c>
      <c r="DA39" s="67">
        <v>38</v>
      </c>
      <c r="DB39" s="153">
        <f t="shared" si="47"/>
        <v>19</v>
      </c>
      <c r="DC39" s="153">
        <f t="shared" si="48"/>
        <v>49</v>
      </c>
      <c r="DD39" s="154">
        <f t="shared" si="49"/>
        <v>30</v>
      </c>
      <c r="DE39" s="155">
        <f t="shared" si="50"/>
        <v>7</v>
      </c>
      <c r="DF39" s="149">
        <f t="shared" si="51"/>
        <v>450</v>
      </c>
      <c r="DG39" s="149">
        <f>IFERROR(IF(AND(K39,W39,AI39,AU39,BG39,BS39,CE39,CQ39,DC39)="","",SUM(K39,W39,AI39,AU39,LARGE((BG39,BS39,CE39,CQ39,DC39),{1,2}))),"")</f>
        <v>306</v>
      </c>
      <c r="DH39" s="149">
        <f>IFERROR(IF(AND(M39,Y39,AK39,AW39,,BI39,BU39,CG39,CS39,DE39)="","",SUM(M39,Y39,AK39,AW39,SMALL((BI39,BU39,CG39,CS39,DE39),{1,2}))),"")</f>
        <v>37</v>
      </c>
      <c r="DI39" s="157" t="str">
        <f>IFERROR(pos&amp;IF(AND(MOD(ABS(18),100)&gt;10,MOD(ABS(pos),100)&lt;14),"th", CHOOSE(MOD(ABS(pos),10)+1,"th","st","nd","rd","th","th","th","th","th","th")),"")</f>
        <v>43rd</v>
      </c>
      <c r="DJ39" s="131">
        <f>ROWS($B$10:$B39)</f>
        <v>30</v>
      </c>
      <c r="DK39" s="131" t="str">
        <f>IF($B39=Rept1D!$B$9,$DJ39,"")</f>
        <v/>
      </c>
      <c r="DM39" s="151"/>
    </row>
    <row r="40" spans="1:117" ht="19.5" customHeight="1">
      <c r="A40" s="138" t="s">
        <v>123</v>
      </c>
      <c r="B40" s="152" t="s">
        <v>596</v>
      </c>
      <c r="C40" s="67">
        <v>15</v>
      </c>
      <c r="D40" s="67">
        <v>15</v>
      </c>
      <c r="E40" s="67">
        <v>14</v>
      </c>
      <c r="F40" s="67">
        <v>12</v>
      </c>
      <c r="G40" s="141">
        <f t="shared" si="53"/>
        <v>56</v>
      </c>
      <c r="H40" s="153">
        <f t="shared" si="54"/>
        <v>47</v>
      </c>
      <c r="I40" s="67">
        <v>49</v>
      </c>
      <c r="J40" s="153">
        <f t="shared" si="0"/>
        <v>25</v>
      </c>
      <c r="K40" s="153">
        <f t="shared" si="1"/>
        <v>72</v>
      </c>
      <c r="L40" s="154">
        <f t="shared" si="2"/>
        <v>6</v>
      </c>
      <c r="M40" s="155">
        <f t="shared" si="52"/>
        <v>2</v>
      </c>
      <c r="N40" s="146"/>
      <c r="O40" s="67">
        <v>5</v>
      </c>
      <c r="P40" s="67">
        <v>10</v>
      </c>
      <c r="Q40" s="67">
        <v>15</v>
      </c>
      <c r="R40" s="67">
        <v>11</v>
      </c>
      <c r="S40" s="141">
        <f t="shared" si="3"/>
        <v>41</v>
      </c>
      <c r="T40" s="153">
        <f t="shared" si="4"/>
        <v>34</v>
      </c>
      <c r="U40" s="67">
        <v>47</v>
      </c>
      <c r="V40" s="153">
        <f t="shared" si="5"/>
        <v>24</v>
      </c>
      <c r="W40" s="153">
        <f t="shared" si="6"/>
        <v>58</v>
      </c>
      <c r="X40" s="154">
        <f t="shared" si="7"/>
        <v>16</v>
      </c>
      <c r="Y40" s="155">
        <f t="shared" si="8"/>
        <v>5</v>
      </c>
      <c r="Z40" s="137"/>
      <c r="AA40" s="67">
        <v>6</v>
      </c>
      <c r="AB40" s="67">
        <v>10</v>
      </c>
      <c r="AC40" s="67">
        <v>12</v>
      </c>
      <c r="AD40" s="67">
        <v>12</v>
      </c>
      <c r="AE40" s="141">
        <f t="shared" si="9"/>
        <v>40</v>
      </c>
      <c r="AF40" s="153">
        <f t="shared" si="10"/>
        <v>33</v>
      </c>
      <c r="AG40" s="67">
        <v>44</v>
      </c>
      <c r="AH40" s="153">
        <f t="shared" si="11"/>
        <v>22</v>
      </c>
      <c r="AI40" s="153">
        <f t="shared" si="12"/>
        <v>55</v>
      </c>
      <c r="AJ40" s="154">
        <f t="shared" si="13"/>
        <v>35</v>
      </c>
      <c r="AK40" s="156">
        <f t="shared" si="14"/>
        <v>5</v>
      </c>
      <c r="AL40" s="137"/>
      <c r="AM40" s="67">
        <v>15</v>
      </c>
      <c r="AN40" s="67">
        <v>9</v>
      </c>
      <c r="AO40" s="67">
        <v>6</v>
      </c>
      <c r="AP40" s="67">
        <v>14</v>
      </c>
      <c r="AQ40" s="141">
        <f t="shared" si="15"/>
        <v>44</v>
      </c>
      <c r="AR40" s="153">
        <f t="shared" si="16"/>
        <v>37</v>
      </c>
      <c r="AS40" s="67">
        <v>26</v>
      </c>
      <c r="AT40" s="153">
        <f t="shared" si="17"/>
        <v>13</v>
      </c>
      <c r="AU40" s="153">
        <f t="shared" si="18"/>
        <v>50</v>
      </c>
      <c r="AV40" s="154">
        <f t="shared" si="19"/>
        <v>38</v>
      </c>
      <c r="AW40" s="155">
        <f t="shared" si="20"/>
        <v>6</v>
      </c>
      <c r="AX40" s="137"/>
      <c r="AY40" s="67">
        <v>10</v>
      </c>
      <c r="AZ40" s="67">
        <v>10</v>
      </c>
      <c r="BA40" s="67">
        <v>6</v>
      </c>
      <c r="BB40" s="67">
        <v>15</v>
      </c>
      <c r="BC40" s="141">
        <f t="shared" si="21"/>
        <v>41</v>
      </c>
      <c r="BD40" s="153">
        <f t="shared" si="22"/>
        <v>34</v>
      </c>
      <c r="BE40" s="67">
        <v>49</v>
      </c>
      <c r="BF40" s="153">
        <f t="shared" si="23"/>
        <v>25</v>
      </c>
      <c r="BG40" s="153">
        <f t="shared" si="24"/>
        <v>59</v>
      </c>
      <c r="BH40" s="154">
        <f t="shared" si="25"/>
        <v>38</v>
      </c>
      <c r="BI40" s="156">
        <f t="shared" si="26"/>
        <v>5</v>
      </c>
      <c r="BJ40" s="137"/>
      <c r="BK40" s="67">
        <v>13</v>
      </c>
      <c r="BL40" s="67">
        <v>7</v>
      </c>
      <c r="BM40" s="67">
        <v>1</v>
      </c>
      <c r="BN40" s="67">
        <v>15</v>
      </c>
      <c r="BO40" s="141">
        <f t="shared" si="27"/>
        <v>36</v>
      </c>
      <c r="BP40" s="153">
        <f t="shared" si="28"/>
        <v>30</v>
      </c>
      <c r="BQ40" s="67">
        <v>55</v>
      </c>
      <c r="BR40" s="153">
        <f t="shared" si="29"/>
        <v>28</v>
      </c>
      <c r="BS40" s="153">
        <f t="shared" si="30"/>
        <v>58</v>
      </c>
      <c r="BT40" s="154">
        <f t="shared" si="31"/>
        <v>19</v>
      </c>
      <c r="BU40" s="155">
        <f t="shared" si="32"/>
        <v>5</v>
      </c>
      <c r="BV40" s="137"/>
      <c r="BW40" s="67">
        <v>5</v>
      </c>
      <c r="BX40" s="67">
        <v>12</v>
      </c>
      <c r="BY40" s="67">
        <v>15</v>
      </c>
      <c r="BZ40" s="67">
        <v>15</v>
      </c>
      <c r="CA40" s="141">
        <f t="shared" si="33"/>
        <v>47</v>
      </c>
      <c r="CB40" s="153">
        <f t="shared" si="34"/>
        <v>39</v>
      </c>
      <c r="CC40" s="67">
        <v>63</v>
      </c>
      <c r="CD40" s="153">
        <f t="shared" si="35"/>
        <v>32</v>
      </c>
      <c r="CE40" s="153">
        <f t="shared" si="36"/>
        <v>71</v>
      </c>
      <c r="CF40" s="154">
        <f t="shared" si="37"/>
        <v>16</v>
      </c>
      <c r="CG40" s="155">
        <f t="shared" si="38"/>
        <v>2</v>
      </c>
      <c r="CH40" s="137"/>
      <c r="CI40" s="67">
        <v>14</v>
      </c>
      <c r="CJ40" s="67">
        <v>15</v>
      </c>
      <c r="CK40" s="67">
        <v>14</v>
      </c>
      <c r="CL40" s="67">
        <v>15</v>
      </c>
      <c r="CM40" s="141">
        <f t="shared" si="39"/>
        <v>58</v>
      </c>
      <c r="CN40" s="153">
        <f t="shared" si="40"/>
        <v>48</v>
      </c>
      <c r="CO40" s="67">
        <v>35</v>
      </c>
      <c r="CP40" s="153">
        <f t="shared" si="41"/>
        <v>18</v>
      </c>
      <c r="CQ40" s="153">
        <f t="shared" si="42"/>
        <v>66</v>
      </c>
      <c r="CR40" s="154">
        <f t="shared" si="43"/>
        <v>13</v>
      </c>
      <c r="CS40" s="155">
        <f t="shared" si="44"/>
        <v>3</v>
      </c>
      <c r="CT40" s="137"/>
      <c r="CU40" s="67">
        <v>10</v>
      </c>
      <c r="CV40" s="67">
        <v>5</v>
      </c>
      <c r="CW40" s="67">
        <v>10</v>
      </c>
      <c r="CX40" s="67">
        <v>7</v>
      </c>
      <c r="CY40" s="141">
        <f t="shared" si="45"/>
        <v>32</v>
      </c>
      <c r="CZ40" s="153">
        <f t="shared" si="46"/>
        <v>27</v>
      </c>
      <c r="DA40" s="67">
        <v>37</v>
      </c>
      <c r="DB40" s="153">
        <f t="shared" si="47"/>
        <v>19</v>
      </c>
      <c r="DC40" s="153">
        <f t="shared" si="48"/>
        <v>46</v>
      </c>
      <c r="DD40" s="154">
        <f t="shared" si="49"/>
        <v>33</v>
      </c>
      <c r="DE40" s="155">
        <f t="shared" si="50"/>
        <v>7</v>
      </c>
      <c r="DF40" s="149">
        <f t="shared" si="51"/>
        <v>535</v>
      </c>
      <c r="DG40" s="149">
        <f>IFERROR(IF(AND(K40,W40,AI40,AU40,BG40,BS40,CE40,CQ40,DC40)="","",SUM(K40,W40,AI40,AU40,LARGE((BG40,BS40,CE40,CQ40,DC40),{1,2}))),"")</f>
        <v>372</v>
      </c>
      <c r="DH40" s="149">
        <f>IFERROR(IF(AND(M40,Y40,AK40,AW40,,BI40,BU40,CG40,CS40,DE40)="","",SUM(M40,Y40,AK40,AW40,SMALL((BI40,BU40,CG40,CS40,DE40),{1,2}))),"")</f>
        <v>23</v>
      </c>
      <c r="DI40" s="157" t="str">
        <f>IFERROR(pos&amp;IF(AND(MOD(ABS(18),100)&gt;10,MOD(ABS(pos),100)&lt;14),"th", CHOOSE(MOD(ABS(pos),10)+1,"th","st","nd","rd","th","th","th","th","th","th")),"")</f>
        <v>23rd</v>
      </c>
      <c r="DJ40" s="131">
        <f>ROWS($B$10:$B40)</f>
        <v>31</v>
      </c>
      <c r="DK40" s="131" t="str">
        <f>IF($B40=Rept1D!$B$9,$DJ40,"")</f>
        <v/>
      </c>
      <c r="DM40" s="151"/>
    </row>
    <row r="41" spans="1:117" ht="19.5" customHeight="1">
      <c r="A41" s="138" t="s">
        <v>123</v>
      </c>
      <c r="B41" s="152" t="s">
        <v>565</v>
      </c>
      <c r="C41" s="67">
        <v>9</v>
      </c>
      <c r="D41" s="67">
        <v>3</v>
      </c>
      <c r="E41" s="67">
        <v>14</v>
      </c>
      <c r="F41" s="67">
        <v>15</v>
      </c>
      <c r="G41" s="141">
        <f t="shared" si="53"/>
        <v>41</v>
      </c>
      <c r="H41" s="153">
        <f t="shared" si="54"/>
        <v>34</v>
      </c>
      <c r="I41" s="67">
        <v>27</v>
      </c>
      <c r="J41" s="153">
        <f t="shared" si="0"/>
        <v>14</v>
      </c>
      <c r="K41" s="153">
        <f t="shared" si="1"/>
        <v>48</v>
      </c>
      <c r="L41" s="154">
        <f t="shared" si="2"/>
        <v>51</v>
      </c>
      <c r="M41" s="155">
        <f t="shared" si="52"/>
        <v>7</v>
      </c>
      <c r="N41" s="146"/>
      <c r="O41" s="67">
        <v>6</v>
      </c>
      <c r="P41" s="67">
        <v>12</v>
      </c>
      <c r="Q41" s="67">
        <v>6</v>
      </c>
      <c r="R41" s="67">
        <v>10</v>
      </c>
      <c r="S41" s="141">
        <f t="shared" si="3"/>
        <v>34</v>
      </c>
      <c r="T41" s="153">
        <f t="shared" si="4"/>
        <v>28</v>
      </c>
      <c r="U41" s="67">
        <v>22</v>
      </c>
      <c r="V41" s="153">
        <f t="shared" si="5"/>
        <v>11</v>
      </c>
      <c r="W41" s="153">
        <f t="shared" si="6"/>
        <v>39</v>
      </c>
      <c r="X41" s="154">
        <f t="shared" si="7"/>
        <v>48</v>
      </c>
      <c r="Y41" s="155">
        <f t="shared" si="8"/>
        <v>9</v>
      </c>
      <c r="Z41" s="137"/>
      <c r="AA41" s="67">
        <v>10</v>
      </c>
      <c r="AB41" s="67">
        <v>10</v>
      </c>
      <c r="AC41" s="67">
        <v>6</v>
      </c>
      <c r="AD41" s="67">
        <v>10</v>
      </c>
      <c r="AE41" s="141">
        <f t="shared" si="9"/>
        <v>36</v>
      </c>
      <c r="AF41" s="153">
        <f t="shared" si="10"/>
        <v>30</v>
      </c>
      <c r="AG41" s="67">
        <v>26</v>
      </c>
      <c r="AH41" s="153">
        <f t="shared" si="11"/>
        <v>13</v>
      </c>
      <c r="AI41" s="153">
        <f t="shared" si="12"/>
        <v>43</v>
      </c>
      <c r="AJ41" s="154">
        <f t="shared" si="13"/>
        <v>53</v>
      </c>
      <c r="AK41" s="156">
        <f t="shared" si="14"/>
        <v>8</v>
      </c>
      <c r="AL41" s="137"/>
      <c r="AM41" s="67">
        <v>13</v>
      </c>
      <c r="AN41" s="67">
        <v>10</v>
      </c>
      <c r="AO41" s="67">
        <v>6</v>
      </c>
      <c r="AP41" s="67">
        <v>14</v>
      </c>
      <c r="AQ41" s="141">
        <f t="shared" si="15"/>
        <v>43</v>
      </c>
      <c r="AR41" s="153">
        <f t="shared" si="16"/>
        <v>36</v>
      </c>
      <c r="AS41" s="67">
        <v>27</v>
      </c>
      <c r="AT41" s="153">
        <f t="shared" si="17"/>
        <v>14</v>
      </c>
      <c r="AU41" s="153">
        <f t="shared" si="18"/>
        <v>50</v>
      </c>
      <c r="AV41" s="154">
        <f t="shared" si="19"/>
        <v>38</v>
      </c>
      <c r="AW41" s="155">
        <f t="shared" si="20"/>
        <v>6</v>
      </c>
      <c r="AX41" s="137"/>
      <c r="AY41" s="67">
        <v>10</v>
      </c>
      <c r="AZ41" s="67">
        <v>13</v>
      </c>
      <c r="BA41" s="67">
        <v>10</v>
      </c>
      <c r="BB41" s="67">
        <v>8</v>
      </c>
      <c r="BC41" s="141">
        <f t="shared" si="21"/>
        <v>41</v>
      </c>
      <c r="BD41" s="153">
        <f t="shared" si="22"/>
        <v>34</v>
      </c>
      <c r="BE41" s="67">
        <v>32</v>
      </c>
      <c r="BF41" s="153">
        <f t="shared" si="23"/>
        <v>16</v>
      </c>
      <c r="BG41" s="153">
        <f t="shared" si="24"/>
        <v>50</v>
      </c>
      <c r="BH41" s="154">
        <f t="shared" si="25"/>
        <v>50</v>
      </c>
      <c r="BI41" s="156">
        <f t="shared" si="26"/>
        <v>6</v>
      </c>
      <c r="BJ41" s="137"/>
      <c r="BK41" s="67">
        <v>9</v>
      </c>
      <c r="BL41" s="67">
        <v>2</v>
      </c>
      <c r="BM41" s="67">
        <v>1</v>
      </c>
      <c r="BN41" s="67">
        <v>15</v>
      </c>
      <c r="BO41" s="141">
        <f t="shared" si="27"/>
        <v>27</v>
      </c>
      <c r="BP41" s="153">
        <f t="shared" si="28"/>
        <v>23</v>
      </c>
      <c r="BQ41" s="67">
        <v>51</v>
      </c>
      <c r="BR41" s="153">
        <f t="shared" si="29"/>
        <v>26</v>
      </c>
      <c r="BS41" s="153">
        <f t="shared" si="30"/>
        <v>49</v>
      </c>
      <c r="BT41" s="154">
        <f t="shared" si="31"/>
        <v>34</v>
      </c>
      <c r="BU41" s="155">
        <f t="shared" si="32"/>
        <v>7</v>
      </c>
      <c r="BV41" s="137"/>
      <c r="BW41" s="67">
        <v>12</v>
      </c>
      <c r="BX41" s="67">
        <v>4</v>
      </c>
      <c r="BY41" s="67">
        <v>12</v>
      </c>
      <c r="BZ41" s="67">
        <v>6</v>
      </c>
      <c r="CA41" s="141">
        <f t="shared" si="33"/>
        <v>34</v>
      </c>
      <c r="CB41" s="153">
        <f t="shared" si="34"/>
        <v>28</v>
      </c>
      <c r="CC41" s="67">
        <v>41</v>
      </c>
      <c r="CD41" s="153">
        <f t="shared" si="35"/>
        <v>21</v>
      </c>
      <c r="CE41" s="153">
        <f t="shared" si="36"/>
        <v>49</v>
      </c>
      <c r="CF41" s="154">
        <f t="shared" si="37"/>
        <v>45</v>
      </c>
      <c r="CG41" s="155">
        <f t="shared" si="38"/>
        <v>7</v>
      </c>
      <c r="CH41" s="137"/>
      <c r="CI41" s="67">
        <v>9</v>
      </c>
      <c r="CJ41" s="67">
        <v>15</v>
      </c>
      <c r="CK41" s="67">
        <v>10</v>
      </c>
      <c r="CL41" s="67">
        <v>13</v>
      </c>
      <c r="CM41" s="141">
        <f t="shared" si="39"/>
        <v>47</v>
      </c>
      <c r="CN41" s="153">
        <f t="shared" si="40"/>
        <v>39</v>
      </c>
      <c r="CO41" s="67">
        <v>12</v>
      </c>
      <c r="CP41" s="153">
        <f t="shared" si="41"/>
        <v>6</v>
      </c>
      <c r="CQ41" s="153">
        <f t="shared" si="42"/>
        <v>45</v>
      </c>
      <c r="CR41" s="154">
        <f t="shared" si="43"/>
        <v>46</v>
      </c>
      <c r="CS41" s="155">
        <f t="shared" si="44"/>
        <v>7</v>
      </c>
      <c r="CT41" s="137"/>
      <c r="CU41" s="67">
        <v>11</v>
      </c>
      <c r="CV41" s="67">
        <v>2</v>
      </c>
      <c r="CW41" s="67">
        <v>12</v>
      </c>
      <c r="CX41" s="67">
        <v>8</v>
      </c>
      <c r="CY41" s="141">
        <f t="shared" si="45"/>
        <v>33</v>
      </c>
      <c r="CZ41" s="153">
        <f t="shared" si="46"/>
        <v>28</v>
      </c>
      <c r="DA41" s="67">
        <v>24</v>
      </c>
      <c r="DB41" s="153">
        <f t="shared" si="47"/>
        <v>12</v>
      </c>
      <c r="DC41" s="153">
        <f t="shared" si="48"/>
        <v>40</v>
      </c>
      <c r="DD41" s="154">
        <f t="shared" si="49"/>
        <v>41</v>
      </c>
      <c r="DE41" s="155">
        <f t="shared" si="50"/>
        <v>8</v>
      </c>
      <c r="DF41" s="149">
        <f t="shared" si="51"/>
        <v>413</v>
      </c>
      <c r="DG41" s="149">
        <f>IFERROR(IF(AND(K41,W41,AI41,AU41,BG41,BS41,CE41,CQ41,DC41)="","",SUM(K41,W41,AI41,AU41,LARGE((BG41,BS41,CE41,CQ41,DC41),{1,2}))),"")</f>
        <v>279</v>
      </c>
      <c r="DH41" s="149">
        <f>IFERROR(IF(AND(M41,Y41,AK41,AW41,,BI41,BU41,CG41,CS41,DE41)="","",SUM(M41,Y41,AK41,AW41,SMALL((BI41,BU41,CG41,CS41,DE41),{1,2}))),"")</f>
        <v>43</v>
      </c>
      <c r="DI41" s="157" t="str">
        <f>IFERROR(pos&amp;IF(AND(MOD(ABS(18),100)&gt;10,MOD(ABS(pos),100)&lt;14),"th", CHOOSE(MOD(ABS(pos),10)+1,"th","st","nd","rd","th","th","th","th","th","th")),"")</f>
        <v>50th</v>
      </c>
      <c r="DJ41" s="131">
        <f>ROWS($B$10:$B41)</f>
        <v>32</v>
      </c>
      <c r="DK41" s="131" t="str">
        <f>IF($B41=Rept1D!$B$9,$DJ41,"")</f>
        <v/>
      </c>
      <c r="DM41" s="151"/>
    </row>
    <row r="42" spans="1:117" ht="19.5" customHeight="1">
      <c r="A42" s="138" t="s">
        <v>123</v>
      </c>
      <c r="B42" s="152" t="s">
        <v>566</v>
      </c>
      <c r="C42" s="67">
        <v>15</v>
      </c>
      <c r="D42" s="67">
        <v>14</v>
      </c>
      <c r="E42" s="67">
        <v>15</v>
      </c>
      <c r="F42" s="67">
        <v>12</v>
      </c>
      <c r="G42" s="141">
        <f t="shared" ref="G42:G73" si="55">IFERROR(IF(AND(C42:F42)="","",SUM(C42:F42)),"")</f>
        <v>56</v>
      </c>
      <c r="H42" s="153">
        <f t="shared" ref="H42:H73" si="56">IFERROR(IF(G42=0,"",ROUND((G42/60)*50,0)),"")</f>
        <v>47</v>
      </c>
      <c r="I42" s="67">
        <v>40</v>
      </c>
      <c r="J42" s="153">
        <f t="shared" ref="J42:J73" si="57">IFERROR(IF(ISBLANK(I42),"",ROUND((I42/100)*50,0)),"")</f>
        <v>20</v>
      </c>
      <c r="K42" s="153">
        <f t="shared" ref="K42:K73" si="58">IFERROR(IF(AND(H42,J42)="","",SUM(H42,J42)),"")</f>
        <v>67</v>
      </c>
      <c r="L42" s="154">
        <f t="shared" ref="L42:L73" si="59">IFERROR(IF(K42="","",RANK(K42,K$10:K$74)),"")</f>
        <v>14</v>
      </c>
      <c r="M42" s="155">
        <f t="shared" ref="M42:M74" si="60">IFERROR(IF(K42="","",IF(K42&gt;=75,VALUE(1),IF(K42&gt;=70,VALUE(2),IF(K42&gt;=65,VALUE(3),IF(K42&gt;=60,VALUE(4),IF(K42&gt;=55,VALUE(5),IF(K42&gt;=50,VALUE(6),IF(K42&gt;=45,VALUE(7),IF(K42&gt;=40,VALUE(8),VALUE(9)))))))))),"")</f>
        <v>3</v>
      </c>
      <c r="N42" s="146"/>
      <c r="O42" s="67">
        <v>8</v>
      </c>
      <c r="P42" s="67">
        <v>13</v>
      </c>
      <c r="Q42" s="67">
        <v>14</v>
      </c>
      <c r="R42" s="67">
        <v>12</v>
      </c>
      <c r="S42" s="141">
        <f t="shared" ref="S42:S73" si="61">IFERROR(IF(AND(O42:R42)="","",SUM(O42:R42)),"")</f>
        <v>47</v>
      </c>
      <c r="T42" s="153">
        <f t="shared" ref="T42:T73" si="62">IFERROR(IF(S42=0,"",ROUND((S42/60)*50,0)),"")</f>
        <v>39</v>
      </c>
      <c r="U42" s="67">
        <v>60</v>
      </c>
      <c r="V42" s="153">
        <f t="shared" ref="V42:V73" si="63">IFERROR(IF(ISBLANK(U42),"",ROUND((U42/100)*50,0)),"")</f>
        <v>30</v>
      </c>
      <c r="W42" s="153">
        <f t="shared" ref="W42:W73" si="64">IFERROR(IF(AND(T42,V42)="","",SUM(T42,V42)),"")</f>
        <v>69</v>
      </c>
      <c r="X42" s="154">
        <f t="shared" ref="X42:X73" si="65">IFERROR(IF(W42="","",RANK(W42,W$10:W$74)),"")</f>
        <v>5</v>
      </c>
      <c r="Y42" s="155">
        <f t="shared" ref="Y42:Y74" si="66">IFERROR(IF(W42="","",IF(W42&gt;=75,VALUE(1),IF(W42&gt;=70,VALUE(2),IF(W42&gt;=65,VALUE(3),IF(W42&gt;=60,VALUE(4),IF(W42&gt;=55,VALUE(5),IF(W42&gt;=50,VALUE(6),IF(W42&gt;=45,VALUE(7),IF(W42&gt;=40,VALUE(8),VALUE(9)))))))))),"")</f>
        <v>3</v>
      </c>
      <c r="Z42" s="137"/>
      <c r="AA42" s="67">
        <v>13</v>
      </c>
      <c r="AB42" s="67">
        <v>12</v>
      </c>
      <c r="AC42" s="67">
        <v>10</v>
      </c>
      <c r="AD42" s="67">
        <v>15</v>
      </c>
      <c r="AE42" s="141">
        <f t="shared" ref="AE42:AE73" si="67">IFERROR(IF(AND(AA42:AD42)="","",SUM(AA42:AD42)),"")</f>
        <v>50</v>
      </c>
      <c r="AF42" s="153">
        <f t="shared" ref="AF42:AF73" si="68">IFERROR(IF(AE42=0,"",ROUND((AE42/60)*50,0)),"")</f>
        <v>42</v>
      </c>
      <c r="AG42" s="67">
        <v>56</v>
      </c>
      <c r="AH42" s="153">
        <f t="shared" ref="AH42:AH73" si="69">IFERROR(IF(ISBLANK(AG42),"",ROUND((AG42/100)*50,0)),"")</f>
        <v>28</v>
      </c>
      <c r="AI42" s="153">
        <f t="shared" ref="AI42:AI73" si="70">IFERROR(IF(AND(AF42,AH42)="","",SUM(AF42,AH42)),"")</f>
        <v>70</v>
      </c>
      <c r="AJ42" s="154">
        <f t="shared" ref="AJ42:AJ73" si="71">IFERROR(IF(AI42="","",RANK(AI42,AI$10:AI$74)),"")</f>
        <v>14</v>
      </c>
      <c r="AK42" s="156">
        <f t="shared" ref="AK42:AK74" si="72">IFERROR(IF(AI42="","",IF(AI42&gt;=75,VALUE(1),IF(AI42&gt;=70,VALUE(2),IF(AI42&gt;=65,VALUE(3),IF(AI42&gt;=60,VALUE(4),IF(AI42&gt;=55,VALUE(5),IF(AI42&gt;=50,VALUE(6),IF(AI42&gt;=45,VALUE(7),IF(AI42&gt;=40,VALUE(8),VALUE(9)))))))))),"")</f>
        <v>2</v>
      </c>
      <c r="AL42" s="137"/>
      <c r="AM42" s="67">
        <v>10</v>
      </c>
      <c r="AN42" s="67">
        <v>9</v>
      </c>
      <c r="AO42" s="67">
        <v>11</v>
      </c>
      <c r="AP42" s="67">
        <v>14</v>
      </c>
      <c r="AQ42" s="141">
        <f t="shared" ref="AQ42:AQ73" si="73">IFERROR(IF(AND(AM42:AP42)="","",SUM(AM42:AP42)),"")</f>
        <v>44</v>
      </c>
      <c r="AR42" s="153">
        <f t="shared" ref="AR42:AR73" si="74">IFERROR(IF(AQ42=0,"",ROUND((AQ42/60)*50,0)),"")</f>
        <v>37</v>
      </c>
      <c r="AS42" s="67">
        <v>50</v>
      </c>
      <c r="AT42" s="153">
        <f t="shared" ref="AT42:AT73" si="75">IFERROR(IF(ISBLANK(AS42),"",ROUND((AS42/100)*50,0)),"")</f>
        <v>25</v>
      </c>
      <c r="AU42" s="153">
        <f t="shared" ref="AU42:AU73" si="76">IFERROR(IF(AND(AR42,AT42)="","",SUM(AR42,AT42)),"")</f>
        <v>62</v>
      </c>
      <c r="AV42" s="154">
        <f t="shared" ref="AV42:AV73" si="77">IFERROR(IF(AU42="","",RANK(AU42,AU$10:AU$74)),"")</f>
        <v>7</v>
      </c>
      <c r="AW42" s="155">
        <f t="shared" ref="AW42:AW74" si="78">IFERROR(IF(AU42="","",IF(AU42&gt;=75,VALUE(1),IF(AU42&gt;=70,VALUE(2),IF(AU42&gt;=65,VALUE(3),IF(AU42&gt;=60,VALUE(4),IF(AU42&gt;=55,VALUE(5),IF(AU42&gt;=50,VALUE(6),IF(AU42&gt;=45,VALUE(7),IF(AU42&gt;=40,VALUE(8),VALUE(9)))))))))),"")</f>
        <v>4</v>
      </c>
      <c r="AX42" s="137"/>
      <c r="AY42" s="67">
        <v>15</v>
      </c>
      <c r="AZ42" s="67">
        <v>12</v>
      </c>
      <c r="BA42" s="67">
        <v>12</v>
      </c>
      <c r="BB42" s="67">
        <v>9</v>
      </c>
      <c r="BC42" s="141">
        <f t="shared" ref="BC42:BC73" si="79">IFERROR(IF(AND(AY42:BB42)="","",SUM(AY42:BB42)),"")</f>
        <v>48</v>
      </c>
      <c r="BD42" s="153">
        <f t="shared" ref="BD42:BD73" si="80">IFERROR(IF(BC42=0,"",ROUND((BC42/60)*50,0)),"")</f>
        <v>40</v>
      </c>
      <c r="BE42" s="67">
        <v>56</v>
      </c>
      <c r="BF42" s="153">
        <f t="shared" ref="BF42:BF73" si="81">IFERROR(IF(ISBLANK(BE42),"",ROUND((BE42/100)*50,0)),"")</f>
        <v>28</v>
      </c>
      <c r="BG42" s="153">
        <f t="shared" ref="BG42:BG73" si="82">IFERROR(IF(AND(BD42,BF42)="","",SUM(BD42,BF42)),"")</f>
        <v>68</v>
      </c>
      <c r="BH42" s="154">
        <f t="shared" ref="BH42:BH73" si="83">IFERROR(IF(BG42="","",RANK(BG42,BG$10:BG$74)),"")</f>
        <v>26</v>
      </c>
      <c r="BI42" s="156">
        <f t="shared" ref="BI42:BI74" si="84">IFERROR(IF(BG42="","",IF(BG42&gt;=75,VALUE(1),IF(BG42&gt;=70,VALUE(2),IF(BG42&gt;=65,VALUE(3),IF(BG42&gt;=60,VALUE(4),IF(BG42&gt;=55,VALUE(5),IF(BG42&gt;=50,VALUE(6),IF(BG42&gt;=45,VALUE(7),IF(BG42&gt;=40,VALUE(8),VALUE(9)))))))))),"")</f>
        <v>3</v>
      </c>
      <c r="BJ42" s="137"/>
      <c r="BK42" s="67">
        <v>15</v>
      </c>
      <c r="BL42" s="67">
        <v>10</v>
      </c>
      <c r="BM42" s="67">
        <v>5</v>
      </c>
      <c r="BN42" s="67">
        <v>15</v>
      </c>
      <c r="BO42" s="141">
        <f t="shared" ref="BO42:BO73" si="85">IFERROR(IF(AND(BK42:BN42)="","",SUM(BK42:BN42)),"")</f>
        <v>45</v>
      </c>
      <c r="BP42" s="153">
        <f t="shared" ref="BP42:BP73" si="86">IFERROR(IF(BO42=0,"",ROUND((BO42/60)*50,0)),"")</f>
        <v>38</v>
      </c>
      <c r="BQ42" s="67">
        <v>59</v>
      </c>
      <c r="BR42" s="153">
        <f t="shared" ref="BR42:BR73" si="87">IFERROR(IF(ISBLANK(BQ42),"",ROUND((BQ42/100)*50,0)),"")</f>
        <v>30</v>
      </c>
      <c r="BS42" s="153">
        <f t="shared" ref="BS42:BS73" si="88">IFERROR(IF(AND(BP42,BR42)="","",SUM(BP42,BR42)),"")</f>
        <v>68</v>
      </c>
      <c r="BT42" s="154">
        <f t="shared" ref="BT42:BT73" si="89">IFERROR(IF(BS42="","",RANK(BS42,BS$10:BS$74)),"")</f>
        <v>6</v>
      </c>
      <c r="BU42" s="155">
        <f t="shared" ref="BU42:BU74" si="90">IFERROR(IF(BS42="","",IF(BS42&gt;=75,VALUE(1),IF(BS42&gt;=70,VALUE(2),IF(BS42&gt;=65,VALUE(3),IF(BS42&gt;=60,VALUE(4),IF(BS42&gt;=55,VALUE(5),IF(BS42&gt;=50,VALUE(6),IF(BS42&gt;=45,VALUE(7),IF(BS42&gt;=40,VALUE(8),VALUE(9)))))))))),"")</f>
        <v>3</v>
      </c>
      <c r="BV42" s="137"/>
      <c r="BW42" s="67">
        <v>14</v>
      </c>
      <c r="BX42" s="67">
        <v>13</v>
      </c>
      <c r="BY42" s="67">
        <v>15</v>
      </c>
      <c r="BZ42" s="67">
        <v>15</v>
      </c>
      <c r="CA42" s="141">
        <f t="shared" ref="CA42:CA73" si="91">IFERROR(IF(AND(BW42:BZ42)="","",SUM(BW42:BZ42)),"")</f>
        <v>57</v>
      </c>
      <c r="CB42" s="153">
        <f t="shared" ref="CB42:CB73" si="92">IFERROR(IF(CA42=0,"",ROUND((CA42/60)*50,0)),"")</f>
        <v>48</v>
      </c>
      <c r="CC42" s="67">
        <v>60</v>
      </c>
      <c r="CD42" s="153">
        <f t="shared" ref="CD42:CD73" si="93">IFERROR(IF(ISBLANK(CC42),"",ROUND((CC42/100)*50,0)),"")</f>
        <v>30</v>
      </c>
      <c r="CE42" s="153">
        <f t="shared" ref="CE42:CE73" si="94">IFERROR(IF(AND(CB42,CD42)="","",SUM(CB42,CD42)),"")</f>
        <v>78</v>
      </c>
      <c r="CF42" s="154">
        <f t="shared" ref="CF42:CF73" si="95">IFERROR(IF(CE42="","",RANK(CE42,CE$10:CE$74)),"")</f>
        <v>10</v>
      </c>
      <c r="CG42" s="155">
        <f t="shared" ref="CG42:CG74" si="96">IFERROR(IF(CE42="","",IF(CE42&gt;=75,VALUE(1),IF(CE42&gt;=70,VALUE(2),IF(CE42&gt;=65,VALUE(3),IF(CE42&gt;=60,VALUE(4),IF(CE42&gt;=55,VALUE(5),IF(CE42&gt;=50,VALUE(6),IF(CE42&gt;=45,VALUE(7),IF(CE42&gt;=40,VALUE(8),VALUE(9)))))))))),"")</f>
        <v>1</v>
      </c>
      <c r="CH42" s="137"/>
      <c r="CI42" s="67">
        <v>15</v>
      </c>
      <c r="CJ42" s="67">
        <v>15</v>
      </c>
      <c r="CK42" s="67">
        <v>12</v>
      </c>
      <c r="CL42" s="67">
        <v>15</v>
      </c>
      <c r="CM42" s="141">
        <f t="shared" ref="CM42:CM73" si="97">IFERROR(IF(AND(CI42:CL42)="","",SUM(CI42:CL42)),"")</f>
        <v>57</v>
      </c>
      <c r="CN42" s="153">
        <f t="shared" ref="CN42:CN73" si="98">IFERROR(IF(CM42=0,"",ROUND((CM42/60)*50,0)),"")</f>
        <v>48</v>
      </c>
      <c r="CO42" s="67">
        <v>46</v>
      </c>
      <c r="CP42" s="153">
        <f t="shared" ref="CP42:CP73" si="99">IFERROR(IF(ISBLANK(CO42),"",ROUND((CO42/100)*50,0)),"")</f>
        <v>23</v>
      </c>
      <c r="CQ42" s="153">
        <f t="shared" ref="CQ42:CQ73" si="100">IFERROR(IF(AND(CN42,CP42)="","",SUM(CN42,CP42)),"")</f>
        <v>71</v>
      </c>
      <c r="CR42" s="154">
        <f t="shared" ref="CR42:CR73" si="101">IFERROR(IF(CQ42="","",RANK(CQ42,CQ$10:CQ$74)),"")</f>
        <v>6</v>
      </c>
      <c r="CS42" s="155">
        <f t="shared" ref="CS42:CS74" si="102">IFERROR(IF(CQ42="","",IF(CQ42&gt;=75,VALUE(1),IF(CQ42&gt;=70,VALUE(2),IF(CQ42&gt;=65,VALUE(3),IF(CQ42&gt;=60,VALUE(4),IF(CQ42&gt;=55,VALUE(5),IF(CQ42&gt;=50,VALUE(6),IF(CQ42&gt;=45,VALUE(7),IF(CQ42&gt;=40,VALUE(8),VALUE(9)))))))))),"")</f>
        <v>2</v>
      </c>
      <c r="CT42" s="137"/>
      <c r="CU42" s="67">
        <v>12</v>
      </c>
      <c r="CV42" s="67">
        <v>9</v>
      </c>
      <c r="CW42" s="67">
        <v>14</v>
      </c>
      <c r="CX42" s="67">
        <v>9</v>
      </c>
      <c r="CY42" s="141">
        <f t="shared" ref="CY42:CY73" si="103">IFERROR(IF(AND(CU42:CX42)="","",SUM(CU42:CX42)),"")</f>
        <v>44</v>
      </c>
      <c r="CZ42" s="153">
        <f t="shared" ref="CZ42:CZ73" si="104">IFERROR(IF(CY42=0,"",ROUND((CY42/60)*50,0)),"")</f>
        <v>37</v>
      </c>
      <c r="DA42" s="67">
        <v>58</v>
      </c>
      <c r="DB42" s="153">
        <f t="shared" ref="DB42:DB73" si="105">IFERROR(IF(ISBLANK(DA42),"",ROUND((DA42/100)*50,0)),"")</f>
        <v>29</v>
      </c>
      <c r="DC42" s="153">
        <f t="shared" ref="DC42:DC73" si="106">IFERROR(IF(AND(CZ42,DB42)="","",SUM(CZ42,DB42)),"")</f>
        <v>66</v>
      </c>
      <c r="DD42" s="154">
        <f t="shared" ref="DD42:DD73" si="107">IFERROR(IF(DC42="","",RANK(DC42,DC$10:DC$74)),"")</f>
        <v>9</v>
      </c>
      <c r="DE42" s="155">
        <f t="shared" ref="DE42:DE74" si="108">IFERROR(IF(DC42="","",IF(DC42&gt;=75,VALUE(1),IF(DC42&gt;=70,VALUE(2),IF(DC42&gt;=65,VALUE(3),IF(DC42&gt;=60,VALUE(4),IF(DC42&gt;=55,VALUE(5),IF(DC42&gt;=50,VALUE(6),IF(DC42&gt;=45,VALUE(7),IF(DC42&gt;=40,VALUE(8),VALUE(9)))))))))),"")</f>
        <v>3</v>
      </c>
      <c r="DF42" s="149">
        <f t="shared" ref="DF42:DF74" si="109">IFERROR(IF(AND(K42,W42,AI42,AU42,BG42,BS42,CE42,CQ42,DC42)="","",SUM(K42,W42,AI42,AU42,BG42,BS42,CE42,CQ42,DC42)),"")</f>
        <v>619</v>
      </c>
      <c r="DG42" s="149">
        <f>IFERROR(IF(AND(K42,W42,AI42,AU42,BG42,BS42,CE42,CQ42,DC42)="","",SUM(K42,W42,AI42,AU42,LARGE((BG42,BS42,CE42,CQ42,DC42),{1,2}))),"")</f>
        <v>417</v>
      </c>
      <c r="DH42" s="149">
        <f>IFERROR(IF(AND(M42,Y42,AK42,AW42,,BI42,BU42,CG42,CS42,DE42)="","",SUM(M42,Y42,AK42,AW42,SMALL((BI42,BU42,CG42,CS42,DE42),{1,2}))),"")</f>
        <v>15</v>
      </c>
      <c r="DI42" s="157" t="str">
        <f>IFERROR(pos&amp;IF(AND(MOD(ABS(18),100)&gt;10,MOD(ABS(pos),100)&lt;14),"th", CHOOSE(MOD(ABS(pos),10)+1,"th","st","nd","rd","th","th","th","th","th","th")),"")</f>
        <v>9th</v>
      </c>
      <c r="DJ42" s="131">
        <f>ROWS($B$10:$B42)</f>
        <v>33</v>
      </c>
      <c r="DK42" s="131" t="str">
        <f>IF($B42=Rept1D!$B$9,$DJ42,"")</f>
        <v/>
      </c>
      <c r="DM42" s="151"/>
    </row>
    <row r="43" spans="1:117" ht="19.5" customHeight="1">
      <c r="A43" s="138" t="s">
        <v>123</v>
      </c>
      <c r="B43" s="152" t="s">
        <v>593</v>
      </c>
      <c r="C43" s="67">
        <v>14</v>
      </c>
      <c r="D43" s="67">
        <v>14</v>
      </c>
      <c r="E43" s="67">
        <v>15</v>
      </c>
      <c r="F43" s="67">
        <v>11</v>
      </c>
      <c r="G43" s="141">
        <f t="shared" si="55"/>
        <v>54</v>
      </c>
      <c r="H43" s="153">
        <f t="shared" si="56"/>
        <v>45</v>
      </c>
      <c r="I43" s="67">
        <v>47</v>
      </c>
      <c r="J43" s="153">
        <f t="shared" si="57"/>
        <v>24</v>
      </c>
      <c r="K43" s="153">
        <f t="shared" si="58"/>
        <v>69</v>
      </c>
      <c r="L43" s="154">
        <f t="shared" si="59"/>
        <v>10</v>
      </c>
      <c r="M43" s="155">
        <f t="shared" si="60"/>
        <v>3</v>
      </c>
      <c r="N43" s="146"/>
      <c r="O43" s="67">
        <v>15</v>
      </c>
      <c r="P43" s="67">
        <v>10</v>
      </c>
      <c r="Q43" s="67">
        <v>14</v>
      </c>
      <c r="R43" s="67">
        <v>12</v>
      </c>
      <c r="S43" s="141">
        <f t="shared" si="61"/>
        <v>51</v>
      </c>
      <c r="T43" s="153">
        <f t="shared" si="62"/>
        <v>43</v>
      </c>
      <c r="U43" s="67">
        <v>50</v>
      </c>
      <c r="V43" s="153">
        <f t="shared" si="63"/>
        <v>25</v>
      </c>
      <c r="W43" s="153">
        <f t="shared" si="64"/>
        <v>68</v>
      </c>
      <c r="X43" s="154">
        <f t="shared" si="65"/>
        <v>7</v>
      </c>
      <c r="Y43" s="155">
        <f t="shared" si="66"/>
        <v>3</v>
      </c>
      <c r="Z43" s="137"/>
      <c r="AA43" s="67">
        <v>12</v>
      </c>
      <c r="AB43" s="67">
        <v>10</v>
      </c>
      <c r="AC43" s="67">
        <v>12</v>
      </c>
      <c r="AD43" s="67">
        <v>14</v>
      </c>
      <c r="AE43" s="141">
        <f t="shared" si="67"/>
        <v>48</v>
      </c>
      <c r="AF43" s="153">
        <f t="shared" si="68"/>
        <v>40</v>
      </c>
      <c r="AG43" s="67">
        <v>63</v>
      </c>
      <c r="AH43" s="153">
        <f t="shared" si="69"/>
        <v>32</v>
      </c>
      <c r="AI43" s="153">
        <f t="shared" si="70"/>
        <v>72</v>
      </c>
      <c r="AJ43" s="154">
        <f t="shared" si="71"/>
        <v>10</v>
      </c>
      <c r="AK43" s="156">
        <f t="shared" si="72"/>
        <v>2</v>
      </c>
      <c r="AL43" s="137"/>
      <c r="AM43" s="67">
        <v>9</v>
      </c>
      <c r="AN43" s="67">
        <v>12</v>
      </c>
      <c r="AO43" s="67">
        <v>10</v>
      </c>
      <c r="AP43" s="67">
        <v>15</v>
      </c>
      <c r="AQ43" s="141">
        <f t="shared" si="73"/>
        <v>46</v>
      </c>
      <c r="AR43" s="153">
        <f t="shared" si="74"/>
        <v>38</v>
      </c>
      <c r="AS43" s="67">
        <v>58</v>
      </c>
      <c r="AT43" s="153">
        <f t="shared" si="75"/>
        <v>29</v>
      </c>
      <c r="AU43" s="153">
        <f t="shared" si="76"/>
        <v>67</v>
      </c>
      <c r="AV43" s="154">
        <f t="shared" si="77"/>
        <v>2</v>
      </c>
      <c r="AW43" s="155">
        <f t="shared" si="78"/>
        <v>3</v>
      </c>
      <c r="AX43" s="137"/>
      <c r="AY43" s="67">
        <v>15</v>
      </c>
      <c r="AZ43" s="67">
        <v>13</v>
      </c>
      <c r="BA43" s="67">
        <v>11</v>
      </c>
      <c r="BB43" s="67">
        <v>15</v>
      </c>
      <c r="BC43" s="141">
        <f t="shared" si="79"/>
        <v>54</v>
      </c>
      <c r="BD43" s="153">
        <f t="shared" si="80"/>
        <v>45</v>
      </c>
      <c r="BE43" s="67">
        <v>81</v>
      </c>
      <c r="BF43" s="153">
        <f t="shared" si="81"/>
        <v>41</v>
      </c>
      <c r="BG43" s="153">
        <f t="shared" si="82"/>
        <v>86</v>
      </c>
      <c r="BH43" s="154">
        <f t="shared" si="83"/>
        <v>3</v>
      </c>
      <c r="BI43" s="156">
        <f t="shared" si="84"/>
        <v>1</v>
      </c>
      <c r="BJ43" s="137"/>
      <c r="BK43" s="67">
        <v>15</v>
      </c>
      <c r="BL43" s="67">
        <v>9</v>
      </c>
      <c r="BM43" s="67">
        <v>6</v>
      </c>
      <c r="BN43" s="67">
        <v>15</v>
      </c>
      <c r="BO43" s="141">
        <f t="shared" si="85"/>
        <v>45</v>
      </c>
      <c r="BP43" s="153">
        <f t="shared" si="86"/>
        <v>38</v>
      </c>
      <c r="BQ43" s="67">
        <v>63</v>
      </c>
      <c r="BR43" s="153">
        <f t="shared" si="87"/>
        <v>32</v>
      </c>
      <c r="BS43" s="153">
        <f t="shared" si="88"/>
        <v>70</v>
      </c>
      <c r="BT43" s="154">
        <f t="shared" si="89"/>
        <v>5</v>
      </c>
      <c r="BU43" s="155">
        <f t="shared" si="90"/>
        <v>2</v>
      </c>
      <c r="BV43" s="137"/>
      <c r="BW43" s="67">
        <v>15</v>
      </c>
      <c r="BX43" s="67">
        <v>13</v>
      </c>
      <c r="BY43" s="67">
        <v>12</v>
      </c>
      <c r="BZ43" s="67">
        <v>15</v>
      </c>
      <c r="CA43" s="141">
        <f t="shared" si="91"/>
        <v>55</v>
      </c>
      <c r="CB43" s="153">
        <f t="shared" si="92"/>
        <v>46</v>
      </c>
      <c r="CC43" s="67">
        <v>69</v>
      </c>
      <c r="CD43" s="153">
        <f t="shared" si="93"/>
        <v>35</v>
      </c>
      <c r="CE43" s="153">
        <f t="shared" si="94"/>
        <v>81</v>
      </c>
      <c r="CF43" s="154">
        <f t="shared" si="95"/>
        <v>6</v>
      </c>
      <c r="CG43" s="155">
        <f t="shared" si="96"/>
        <v>1</v>
      </c>
      <c r="CH43" s="137"/>
      <c r="CI43" s="67">
        <v>15</v>
      </c>
      <c r="CJ43" s="67">
        <v>15</v>
      </c>
      <c r="CK43" s="67">
        <v>14</v>
      </c>
      <c r="CL43" s="67">
        <v>13</v>
      </c>
      <c r="CM43" s="141">
        <f t="shared" si="97"/>
        <v>57</v>
      </c>
      <c r="CN43" s="153">
        <f t="shared" si="98"/>
        <v>48</v>
      </c>
      <c r="CO43" s="67">
        <v>40</v>
      </c>
      <c r="CP43" s="153">
        <f t="shared" si="99"/>
        <v>20</v>
      </c>
      <c r="CQ43" s="153">
        <f t="shared" si="100"/>
        <v>68</v>
      </c>
      <c r="CR43" s="154">
        <f t="shared" si="101"/>
        <v>8</v>
      </c>
      <c r="CS43" s="155">
        <f t="shared" si="102"/>
        <v>3</v>
      </c>
      <c r="CT43" s="137"/>
      <c r="CU43" s="67">
        <v>13</v>
      </c>
      <c r="CV43" s="67">
        <v>9</v>
      </c>
      <c r="CW43" s="67">
        <v>8</v>
      </c>
      <c r="CX43" s="67">
        <v>9</v>
      </c>
      <c r="CY43" s="141">
        <f t="shared" si="103"/>
        <v>39</v>
      </c>
      <c r="CZ43" s="153">
        <f t="shared" si="104"/>
        <v>33</v>
      </c>
      <c r="DA43" s="67">
        <v>43</v>
      </c>
      <c r="DB43" s="153">
        <f t="shared" si="105"/>
        <v>22</v>
      </c>
      <c r="DC43" s="153">
        <f t="shared" si="106"/>
        <v>55</v>
      </c>
      <c r="DD43" s="154">
        <f t="shared" si="107"/>
        <v>23</v>
      </c>
      <c r="DE43" s="155">
        <f t="shared" si="108"/>
        <v>5</v>
      </c>
      <c r="DF43" s="149">
        <f t="shared" si="109"/>
        <v>636</v>
      </c>
      <c r="DG43" s="149">
        <f>IFERROR(IF(AND(K43,W43,AI43,AU43,BG43,BS43,CE43,CQ43,DC43)="","",SUM(K43,W43,AI43,AU43,LARGE((BG43,BS43,CE43,CQ43,DC43),{1,2}))),"")</f>
        <v>443</v>
      </c>
      <c r="DH43" s="149">
        <f>IFERROR(IF(AND(M43,Y43,AK43,AW43,,BI43,BU43,CG43,CS43,DE43)="","",SUM(M43,Y43,AK43,AW43,SMALL((BI43,BU43,CG43,CS43,DE43),{1,2}))),"")</f>
        <v>13</v>
      </c>
      <c r="DI43" s="157" t="str">
        <f>IFERROR(pos&amp;IF(AND(MOD(ABS(18),100)&gt;10,MOD(ABS(pos),100)&lt;14),"th", CHOOSE(MOD(ABS(pos),10)+1,"th","st","nd","rd","th","th","th","th","th","th")),"")</f>
        <v>6th</v>
      </c>
      <c r="DJ43" s="131">
        <f>ROWS($B$10:$B43)</f>
        <v>34</v>
      </c>
      <c r="DK43" s="131" t="str">
        <f>IF($B43=Rept1D!$B$9,$DJ43,"")</f>
        <v/>
      </c>
      <c r="DM43" s="151"/>
    </row>
    <row r="44" spans="1:117" ht="19.5" customHeight="1">
      <c r="A44" s="138" t="s">
        <v>123</v>
      </c>
      <c r="B44" s="152" t="s">
        <v>567</v>
      </c>
      <c r="C44" s="67">
        <v>12</v>
      </c>
      <c r="D44" s="67">
        <v>15</v>
      </c>
      <c r="E44" s="67">
        <v>15</v>
      </c>
      <c r="F44" s="67">
        <v>10</v>
      </c>
      <c r="G44" s="141">
        <f t="shared" si="55"/>
        <v>52</v>
      </c>
      <c r="H44" s="153">
        <f t="shared" si="56"/>
        <v>43</v>
      </c>
      <c r="I44" s="67">
        <v>44</v>
      </c>
      <c r="J44" s="153">
        <f t="shared" si="57"/>
        <v>22</v>
      </c>
      <c r="K44" s="153">
        <f t="shared" si="58"/>
        <v>65</v>
      </c>
      <c r="L44" s="154">
        <f t="shared" si="59"/>
        <v>17</v>
      </c>
      <c r="M44" s="155">
        <f t="shared" si="60"/>
        <v>3</v>
      </c>
      <c r="N44" s="146"/>
      <c r="O44" s="67">
        <v>15</v>
      </c>
      <c r="P44" s="67">
        <v>13</v>
      </c>
      <c r="Q44" s="67">
        <v>13</v>
      </c>
      <c r="R44" s="67">
        <v>13</v>
      </c>
      <c r="S44" s="141">
        <f t="shared" si="61"/>
        <v>54</v>
      </c>
      <c r="T44" s="153">
        <f t="shared" si="62"/>
        <v>45</v>
      </c>
      <c r="U44" s="67">
        <v>62</v>
      </c>
      <c r="V44" s="153">
        <f t="shared" si="63"/>
        <v>31</v>
      </c>
      <c r="W44" s="153">
        <f t="shared" si="64"/>
        <v>76</v>
      </c>
      <c r="X44" s="154">
        <f t="shared" si="65"/>
        <v>2</v>
      </c>
      <c r="Y44" s="155">
        <f t="shared" si="66"/>
        <v>1</v>
      </c>
      <c r="Z44" s="137"/>
      <c r="AA44" s="67">
        <v>15</v>
      </c>
      <c r="AB44" s="67">
        <v>10</v>
      </c>
      <c r="AC44" s="67">
        <v>10</v>
      </c>
      <c r="AD44" s="67">
        <v>12</v>
      </c>
      <c r="AE44" s="141">
        <f t="shared" si="67"/>
        <v>47</v>
      </c>
      <c r="AF44" s="153">
        <f t="shared" si="68"/>
        <v>39</v>
      </c>
      <c r="AG44" s="67">
        <v>73</v>
      </c>
      <c r="AH44" s="153">
        <f t="shared" si="69"/>
        <v>37</v>
      </c>
      <c r="AI44" s="153">
        <f t="shared" si="70"/>
        <v>76</v>
      </c>
      <c r="AJ44" s="154">
        <f t="shared" si="71"/>
        <v>6</v>
      </c>
      <c r="AK44" s="156">
        <f t="shared" si="72"/>
        <v>1</v>
      </c>
      <c r="AL44" s="137"/>
      <c r="AM44" s="67">
        <v>10</v>
      </c>
      <c r="AN44" s="67">
        <v>11</v>
      </c>
      <c r="AO44" s="67">
        <v>9</v>
      </c>
      <c r="AP44" s="67">
        <v>15</v>
      </c>
      <c r="AQ44" s="141">
        <f t="shared" si="73"/>
        <v>45</v>
      </c>
      <c r="AR44" s="153">
        <f t="shared" si="74"/>
        <v>38</v>
      </c>
      <c r="AS44" s="67">
        <v>47</v>
      </c>
      <c r="AT44" s="153">
        <f t="shared" si="75"/>
        <v>24</v>
      </c>
      <c r="AU44" s="153">
        <f t="shared" si="76"/>
        <v>62</v>
      </c>
      <c r="AV44" s="154">
        <f t="shared" si="77"/>
        <v>7</v>
      </c>
      <c r="AW44" s="155">
        <f t="shared" si="78"/>
        <v>4</v>
      </c>
      <c r="AX44" s="137"/>
      <c r="AY44" s="67">
        <v>15</v>
      </c>
      <c r="AZ44" s="67">
        <v>11</v>
      </c>
      <c r="BA44" s="67">
        <v>10</v>
      </c>
      <c r="BB44" s="67">
        <v>10</v>
      </c>
      <c r="BC44" s="141">
        <f t="shared" si="79"/>
        <v>46</v>
      </c>
      <c r="BD44" s="153">
        <f t="shared" si="80"/>
        <v>38</v>
      </c>
      <c r="BE44" s="67">
        <v>85</v>
      </c>
      <c r="BF44" s="153">
        <f t="shared" si="81"/>
        <v>43</v>
      </c>
      <c r="BG44" s="153">
        <f t="shared" si="82"/>
        <v>81</v>
      </c>
      <c r="BH44" s="154">
        <f t="shared" si="83"/>
        <v>5</v>
      </c>
      <c r="BI44" s="156">
        <f t="shared" si="84"/>
        <v>1</v>
      </c>
      <c r="BJ44" s="137"/>
      <c r="BK44" s="67">
        <v>15</v>
      </c>
      <c r="BL44" s="67">
        <v>15</v>
      </c>
      <c r="BM44" s="67">
        <v>5</v>
      </c>
      <c r="BN44" s="67">
        <v>15</v>
      </c>
      <c r="BO44" s="141">
        <f t="shared" si="85"/>
        <v>50</v>
      </c>
      <c r="BP44" s="153">
        <f t="shared" si="86"/>
        <v>42</v>
      </c>
      <c r="BQ44" s="67">
        <v>51</v>
      </c>
      <c r="BR44" s="153">
        <f t="shared" si="87"/>
        <v>26</v>
      </c>
      <c r="BS44" s="153">
        <f t="shared" si="88"/>
        <v>68</v>
      </c>
      <c r="BT44" s="154">
        <f t="shared" si="89"/>
        <v>6</v>
      </c>
      <c r="BU44" s="155">
        <f t="shared" si="90"/>
        <v>3</v>
      </c>
      <c r="BV44" s="137"/>
      <c r="BW44" s="67">
        <v>13</v>
      </c>
      <c r="BX44" s="67">
        <v>13</v>
      </c>
      <c r="BY44" s="67">
        <v>14</v>
      </c>
      <c r="BZ44" s="67">
        <v>15</v>
      </c>
      <c r="CA44" s="141">
        <f t="shared" si="91"/>
        <v>55</v>
      </c>
      <c r="CB44" s="153">
        <f t="shared" si="92"/>
        <v>46</v>
      </c>
      <c r="CC44" s="67">
        <v>71</v>
      </c>
      <c r="CD44" s="153">
        <f t="shared" si="93"/>
        <v>36</v>
      </c>
      <c r="CE44" s="153">
        <f t="shared" si="94"/>
        <v>82</v>
      </c>
      <c r="CF44" s="154">
        <f t="shared" si="95"/>
        <v>4</v>
      </c>
      <c r="CG44" s="155">
        <f t="shared" si="96"/>
        <v>1</v>
      </c>
      <c r="CH44" s="137"/>
      <c r="CI44" s="67">
        <v>14</v>
      </c>
      <c r="CJ44" s="67">
        <v>13</v>
      </c>
      <c r="CK44" s="67">
        <v>15</v>
      </c>
      <c r="CL44" s="67">
        <v>14</v>
      </c>
      <c r="CM44" s="141">
        <f t="shared" si="97"/>
        <v>56</v>
      </c>
      <c r="CN44" s="153">
        <f t="shared" si="98"/>
        <v>47</v>
      </c>
      <c r="CO44" s="67">
        <v>63</v>
      </c>
      <c r="CP44" s="153">
        <f t="shared" si="99"/>
        <v>32</v>
      </c>
      <c r="CQ44" s="153">
        <f t="shared" si="100"/>
        <v>79</v>
      </c>
      <c r="CR44" s="154">
        <f t="shared" si="101"/>
        <v>2</v>
      </c>
      <c r="CS44" s="155">
        <f t="shared" si="102"/>
        <v>1</v>
      </c>
      <c r="CT44" s="137"/>
      <c r="CU44" s="67">
        <v>12</v>
      </c>
      <c r="CV44" s="67">
        <v>6</v>
      </c>
      <c r="CW44" s="67">
        <v>14</v>
      </c>
      <c r="CX44" s="67">
        <v>6</v>
      </c>
      <c r="CY44" s="141">
        <f t="shared" si="103"/>
        <v>38</v>
      </c>
      <c r="CZ44" s="153">
        <f t="shared" si="104"/>
        <v>32</v>
      </c>
      <c r="DA44" s="67">
        <v>52</v>
      </c>
      <c r="DB44" s="153">
        <f t="shared" si="105"/>
        <v>26</v>
      </c>
      <c r="DC44" s="153">
        <f t="shared" si="106"/>
        <v>58</v>
      </c>
      <c r="DD44" s="154">
        <f t="shared" si="107"/>
        <v>18</v>
      </c>
      <c r="DE44" s="155">
        <f t="shared" si="108"/>
        <v>5</v>
      </c>
      <c r="DF44" s="149">
        <f t="shared" si="109"/>
        <v>647</v>
      </c>
      <c r="DG44" s="149">
        <f>IFERROR(IF(AND(K44,W44,AI44,AU44,BG44,BS44,CE44,CQ44,DC44)="","",SUM(K44,W44,AI44,AU44,LARGE((BG44,BS44,CE44,CQ44,DC44),{1,2}))),"")</f>
        <v>442</v>
      </c>
      <c r="DH44" s="149">
        <f>IFERROR(IF(AND(M44,Y44,AK44,AW44,,BI44,BU44,CG44,CS44,DE44)="","",SUM(M44,Y44,AK44,AW44,SMALL((BI44,BU44,CG44,CS44,DE44),{1,2}))),"")</f>
        <v>11</v>
      </c>
      <c r="DI44" s="157" t="str">
        <f>IFERROR(pos&amp;IF(AND(MOD(ABS(18),100)&gt;10,MOD(ABS(pos),100)&lt;14),"th", CHOOSE(MOD(ABS(pos),10)+1,"th","st","nd","rd","th","th","th","th","th","th")),"")</f>
        <v>4th</v>
      </c>
      <c r="DJ44" s="131">
        <f>ROWS($B$10:$B44)</f>
        <v>35</v>
      </c>
      <c r="DK44" s="131" t="str">
        <f>IF($B44=Rept1D!$B$9,$DJ44,"")</f>
        <v/>
      </c>
      <c r="DM44" s="151"/>
    </row>
    <row r="45" spans="1:117" ht="19.5" customHeight="1">
      <c r="A45" s="138" t="s">
        <v>123</v>
      </c>
      <c r="B45" s="152" t="s">
        <v>568</v>
      </c>
      <c r="C45" s="67">
        <v>12</v>
      </c>
      <c r="D45" s="67">
        <v>14</v>
      </c>
      <c r="E45" s="67">
        <v>10</v>
      </c>
      <c r="F45" s="67">
        <v>12</v>
      </c>
      <c r="G45" s="141">
        <f t="shared" si="55"/>
        <v>48</v>
      </c>
      <c r="H45" s="153">
        <f t="shared" si="56"/>
        <v>40</v>
      </c>
      <c r="I45" s="67">
        <v>28</v>
      </c>
      <c r="J45" s="153">
        <f t="shared" si="57"/>
        <v>14</v>
      </c>
      <c r="K45" s="153">
        <f t="shared" si="58"/>
        <v>54</v>
      </c>
      <c r="L45" s="154">
        <f t="shared" si="59"/>
        <v>44</v>
      </c>
      <c r="M45" s="155">
        <f t="shared" si="60"/>
        <v>6</v>
      </c>
      <c r="N45" s="146"/>
      <c r="O45" s="67">
        <v>5</v>
      </c>
      <c r="P45" s="67">
        <v>13</v>
      </c>
      <c r="Q45" s="67">
        <v>5</v>
      </c>
      <c r="R45" s="67">
        <v>5</v>
      </c>
      <c r="S45" s="141">
        <f t="shared" si="61"/>
        <v>28</v>
      </c>
      <c r="T45" s="153">
        <f t="shared" si="62"/>
        <v>23</v>
      </c>
      <c r="U45" s="67">
        <v>29</v>
      </c>
      <c r="V45" s="153">
        <f t="shared" si="63"/>
        <v>15</v>
      </c>
      <c r="W45" s="153">
        <f t="shared" si="64"/>
        <v>38</v>
      </c>
      <c r="X45" s="154">
        <f t="shared" si="65"/>
        <v>50</v>
      </c>
      <c r="Y45" s="155">
        <f t="shared" si="66"/>
        <v>9</v>
      </c>
      <c r="Z45" s="137"/>
      <c r="AA45" s="67">
        <v>6</v>
      </c>
      <c r="AB45" s="67">
        <v>10</v>
      </c>
      <c r="AC45" s="67">
        <v>10</v>
      </c>
      <c r="AD45" s="67">
        <v>14</v>
      </c>
      <c r="AE45" s="141">
        <f t="shared" si="67"/>
        <v>40</v>
      </c>
      <c r="AF45" s="153">
        <f t="shared" si="68"/>
        <v>33</v>
      </c>
      <c r="AG45" s="67">
        <v>39</v>
      </c>
      <c r="AH45" s="153">
        <f t="shared" si="69"/>
        <v>20</v>
      </c>
      <c r="AI45" s="153">
        <f t="shared" si="70"/>
        <v>53</v>
      </c>
      <c r="AJ45" s="154">
        <f t="shared" si="71"/>
        <v>36</v>
      </c>
      <c r="AK45" s="156">
        <f t="shared" si="72"/>
        <v>6</v>
      </c>
      <c r="AL45" s="137"/>
      <c r="AM45" s="67">
        <v>10</v>
      </c>
      <c r="AN45" s="67">
        <v>6</v>
      </c>
      <c r="AO45" s="67">
        <v>7</v>
      </c>
      <c r="AP45" s="67">
        <v>14</v>
      </c>
      <c r="AQ45" s="141">
        <f t="shared" si="73"/>
        <v>37</v>
      </c>
      <c r="AR45" s="153">
        <f t="shared" si="74"/>
        <v>31</v>
      </c>
      <c r="AS45" s="67">
        <v>25</v>
      </c>
      <c r="AT45" s="153">
        <f t="shared" si="75"/>
        <v>13</v>
      </c>
      <c r="AU45" s="153">
        <f t="shared" si="76"/>
        <v>44</v>
      </c>
      <c r="AV45" s="154">
        <f t="shared" si="77"/>
        <v>54</v>
      </c>
      <c r="AW45" s="155">
        <f t="shared" si="78"/>
        <v>8</v>
      </c>
      <c r="AX45" s="137"/>
      <c r="AY45" s="67">
        <v>10</v>
      </c>
      <c r="AZ45" s="67">
        <v>10</v>
      </c>
      <c r="BA45" s="67">
        <v>12</v>
      </c>
      <c r="BB45" s="67">
        <v>12</v>
      </c>
      <c r="BC45" s="141">
        <f t="shared" si="79"/>
        <v>44</v>
      </c>
      <c r="BD45" s="153">
        <f t="shared" si="80"/>
        <v>37</v>
      </c>
      <c r="BE45" s="67">
        <v>30</v>
      </c>
      <c r="BF45" s="153">
        <f t="shared" si="81"/>
        <v>15</v>
      </c>
      <c r="BG45" s="153">
        <f t="shared" si="82"/>
        <v>52</v>
      </c>
      <c r="BH45" s="154">
        <f t="shared" si="83"/>
        <v>48</v>
      </c>
      <c r="BI45" s="156">
        <f t="shared" si="84"/>
        <v>6</v>
      </c>
      <c r="BJ45" s="137"/>
      <c r="BK45" s="67">
        <v>15</v>
      </c>
      <c r="BL45" s="67">
        <v>8</v>
      </c>
      <c r="BM45" s="67">
        <v>2</v>
      </c>
      <c r="BN45" s="67">
        <v>15</v>
      </c>
      <c r="BO45" s="141">
        <f t="shared" si="85"/>
        <v>40</v>
      </c>
      <c r="BP45" s="153">
        <f t="shared" si="86"/>
        <v>33</v>
      </c>
      <c r="BQ45" s="67">
        <v>27</v>
      </c>
      <c r="BR45" s="153">
        <f t="shared" si="87"/>
        <v>14</v>
      </c>
      <c r="BS45" s="153">
        <f t="shared" si="88"/>
        <v>47</v>
      </c>
      <c r="BT45" s="154">
        <f t="shared" si="89"/>
        <v>35</v>
      </c>
      <c r="BU45" s="155">
        <f t="shared" si="90"/>
        <v>7</v>
      </c>
      <c r="BV45" s="137"/>
      <c r="BW45" s="67">
        <v>13</v>
      </c>
      <c r="BX45" s="67">
        <v>9</v>
      </c>
      <c r="BY45" s="67">
        <v>13</v>
      </c>
      <c r="BZ45" s="67">
        <v>6</v>
      </c>
      <c r="CA45" s="141">
        <f t="shared" si="91"/>
        <v>41</v>
      </c>
      <c r="CB45" s="153">
        <f t="shared" si="92"/>
        <v>34</v>
      </c>
      <c r="CC45" s="67">
        <v>26</v>
      </c>
      <c r="CD45" s="153">
        <f t="shared" si="93"/>
        <v>13</v>
      </c>
      <c r="CE45" s="153">
        <f t="shared" si="94"/>
        <v>47</v>
      </c>
      <c r="CF45" s="154">
        <f t="shared" si="95"/>
        <v>46</v>
      </c>
      <c r="CG45" s="155">
        <f t="shared" si="96"/>
        <v>7</v>
      </c>
      <c r="CH45" s="137"/>
      <c r="CI45" s="67">
        <v>8</v>
      </c>
      <c r="CJ45" s="67">
        <v>13</v>
      </c>
      <c r="CK45" s="67">
        <v>8</v>
      </c>
      <c r="CL45" s="67">
        <v>10</v>
      </c>
      <c r="CM45" s="141">
        <f t="shared" si="97"/>
        <v>39</v>
      </c>
      <c r="CN45" s="153">
        <f t="shared" si="98"/>
        <v>33</v>
      </c>
      <c r="CO45" s="67">
        <v>17</v>
      </c>
      <c r="CP45" s="153">
        <f t="shared" si="99"/>
        <v>9</v>
      </c>
      <c r="CQ45" s="153">
        <f t="shared" si="100"/>
        <v>42</v>
      </c>
      <c r="CR45" s="154">
        <f t="shared" si="101"/>
        <v>51</v>
      </c>
      <c r="CS45" s="155">
        <f t="shared" si="102"/>
        <v>8</v>
      </c>
      <c r="CT45" s="137"/>
      <c r="CU45" s="67">
        <v>11</v>
      </c>
      <c r="CV45" s="67">
        <v>7</v>
      </c>
      <c r="CW45" s="67">
        <v>12</v>
      </c>
      <c r="CX45" s="67">
        <v>8</v>
      </c>
      <c r="CY45" s="141">
        <f t="shared" si="103"/>
        <v>38</v>
      </c>
      <c r="CZ45" s="153">
        <f t="shared" si="104"/>
        <v>32</v>
      </c>
      <c r="DA45" s="67">
        <v>26</v>
      </c>
      <c r="DB45" s="153">
        <f t="shared" si="105"/>
        <v>13</v>
      </c>
      <c r="DC45" s="153">
        <f t="shared" si="106"/>
        <v>45</v>
      </c>
      <c r="DD45" s="154">
        <f t="shared" si="107"/>
        <v>35</v>
      </c>
      <c r="DE45" s="155">
        <f t="shared" si="108"/>
        <v>7</v>
      </c>
      <c r="DF45" s="149">
        <f t="shared" si="109"/>
        <v>422</v>
      </c>
      <c r="DG45" s="149">
        <f>IFERROR(IF(AND(K45,W45,AI45,AU45,BG45,BS45,CE45,CQ45,DC45)="","",SUM(K45,W45,AI45,AU45,LARGE((BG45,BS45,CE45,CQ45,DC45),{1,2}))),"")</f>
        <v>288</v>
      </c>
      <c r="DH45" s="149">
        <f>IFERROR(IF(AND(M45,Y45,AK45,AW45,,BI45,BU45,CG45,CS45,DE45)="","",SUM(M45,Y45,AK45,AW45,SMALL((BI45,BU45,CG45,CS45,DE45),{1,2}))),"")</f>
        <v>42</v>
      </c>
      <c r="DI45" s="157" t="str">
        <f>IFERROR(pos&amp;IF(AND(MOD(ABS(18),100)&gt;10,MOD(ABS(pos),100)&lt;14),"th", CHOOSE(MOD(ABS(pos),10)+1,"th","st","nd","rd","th","th","th","th","th","th")),"")</f>
        <v>48th</v>
      </c>
      <c r="DJ45" s="131">
        <f>ROWS($B$10:$B45)</f>
        <v>36</v>
      </c>
      <c r="DK45" s="131" t="str">
        <f>IF($B45=Rept1D!$B$9,$DJ45,"")</f>
        <v/>
      </c>
      <c r="DM45" s="151"/>
    </row>
    <row r="46" spans="1:117" ht="19.5" customHeight="1">
      <c r="A46" s="138" t="s">
        <v>123</v>
      </c>
      <c r="B46" s="152" t="s">
        <v>569</v>
      </c>
      <c r="C46" s="67">
        <v>15</v>
      </c>
      <c r="D46" s="67">
        <v>14</v>
      </c>
      <c r="E46" s="67">
        <v>10</v>
      </c>
      <c r="F46" s="67">
        <v>10</v>
      </c>
      <c r="G46" s="141">
        <f t="shared" si="55"/>
        <v>49</v>
      </c>
      <c r="H46" s="153">
        <f t="shared" si="56"/>
        <v>41</v>
      </c>
      <c r="I46" s="67">
        <v>35</v>
      </c>
      <c r="J46" s="153">
        <f t="shared" si="57"/>
        <v>18</v>
      </c>
      <c r="K46" s="153">
        <f t="shared" si="58"/>
        <v>59</v>
      </c>
      <c r="L46" s="154">
        <f t="shared" si="59"/>
        <v>30</v>
      </c>
      <c r="M46" s="155">
        <f t="shared" si="60"/>
        <v>5</v>
      </c>
      <c r="N46" s="146"/>
      <c r="O46" s="67">
        <v>11</v>
      </c>
      <c r="P46" s="67">
        <v>13</v>
      </c>
      <c r="Q46" s="67">
        <v>5</v>
      </c>
      <c r="R46" s="67">
        <v>8</v>
      </c>
      <c r="S46" s="141">
        <f t="shared" si="61"/>
        <v>37</v>
      </c>
      <c r="T46" s="153">
        <f t="shared" si="62"/>
        <v>31</v>
      </c>
      <c r="U46" s="67">
        <v>48</v>
      </c>
      <c r="V46" s="153">
        <f t="shared" si="63"/>
        <v>24</v>
      </c>
      <c r="W46" s="153">
        <f t="shared" si="64"/>
        <v>55</v>
      </c>
      <c r="X46" s="154">
        <f t="shared" si="65"/>
        <v>23</v>
      </c>
      <c r="Y46" s="155">
        <f t="shared" si="66"/>
        <v>5</v>
      </c>
      <c r="Z46" s="137"/>
      <c r="AA46" s="67">
        <v>6</v>
      </c>
      <c r="AB46" s="67">
        <v>10</v>
      </c>
      <c r="AC46" s="67">
        <v>12</v>
      </c>
      <c r="AD46" s="67">
        <v>9</v>
      </c>
      <c r="AE46" s="141">
        <f t="shared" si="67"/>
        <v>37</v>
      </c>
      <c r="AF46" s="153">
        <f t="shared" si="68"/>
        <v>31</v>
      </c>
      <c r="AG46" s="67">
        <v>31</v>
      </c>
      <c r="AH46" s="153">
        <f t="shared" si="69"/>
        <v>16</v>
      </c>
      <c r="AI46" s="153">
        <f t="shared" si="70"/>
        <v>47</v>
      </c>
      <c r="AJ46" s="154">
        <f t="shared" si="71"/>
        <v>46</v>
      </c>
      <c r="AK46" s="156">
        <f t="shared" si="72"/>
        <v>7</v>
      </c>
      <c r="AL46" s="137"/>
      <c r="AM46" s="67">
        <v>7</v>
      </c>
      <c r="AN46" s="67">
        <v>9</v>
      </c>
      <c r="AO46" s="67">
        <v>14</v>
      </c>
      <c r="AP46" s="67">
        <v>14</v>
      </c>
      <c r="AQ46" s="141">
        <f t="shared" si="73"/>
        <v>44</v>
      </c>
      <c r="AR46" s="153">
        <f t="shared" si="74"/>
        <v>37</v>
      </c>
      <c r="AS46" s="67">
        <v>30</v>
      </c>
      <c r="AT46" s="153">
        <f t="shared" si="75"/>
        <v>15</v>
      </c>
      <c r="AU46" s="153">
        <f t="shared" si="76"/>
        <v>52</v>
      </c>
      <c r="AV46" s="154">
        <f t="shared" si="77"/>
        <v>32</v>
      </c>
      <c r="AW46" s="155">
        <f t="shared" si="78"/>
        <v>6</v>
      </c>
      <c r="AX46" s="137"/>
      <c r="AY46" s="182">
        <v>11</v>
      </c>
      <c r="AZ46" s="182">
        <v>11</v>
      </c>
      <c r="BA46" s="182">
        <v>10</v>
      </c>
      <c r="BB46" s="182">
        <v>12</v>
      </c>
      <c r="BC46" s="141">
        <f t="shared" si="79"/>
        <v>44</v>
      </c>
      <c r="BD46" s="153">
        <f t="shared" si="80"/>
        <v>37</v>
      </c>
      <c r="BE46" s="182">
        <v>59</v>
      </c>
      <c r="BF46" s="153">
        <f t="shared" si="81"/>
        <v>30</v>
      </c>
      <c r="BG46" s="153">
        <f t="shared" si="82"/>
        <v>67</v>
      </c>
      <c r="BH46" s="154">
        <f t="shared" si="83"/>
        <v>28</v>
      </c>
      <c r="BI46" s="156">
        <f t="shared" si="84"/>
        <v>3</v>
      </c>
      <c r="BJ46" s="137"/>
      <c r="BK46" s="67">
        <v>1</v>
      </c>
      <c r="BL46" s="67">
        <v>15</v>
      </c>
      <c r="BM46" s="67">
        <v>3</v>
      </c>
      <c r="BN46" s="67">
        <v>15</v>
      </c>
      <c r="BO46" s="141">
        <f t="shared" si="85"/>
        <v>34</v>
      </c>
      <c r="BP46" s="153">
        <f t="shared" si="86"/>
        <v>28</v>
      </c>
      <c r="BQ46" s="67">
        <v>26</v>
      </c>
      <c r="BR46" s="153">
        <f t="shared" si="87"/>
        <v>13</v>
      </c>
      <c r="BS46" s="153">
        <f t="shared" si="88"/>
        <v>41</v>
      </c>
      <c r="BT46" s="154">
        <f t="shared" si="89"/>
        <v>52</v>
      </c>
      <c r="BU46" s="155">
        <f t="shared" si="90"/>
        <v>8</v>
      </c>
      <c r="BV46" s="137"/>
      <c r="BW46" s="67">
        <v>11</v>
      </c>
      <c r="BX46" s="67">
        <v>10</v>
      </c>
      <c r="BY46" s="67">
        <v>13</v>
      </c>
      <c r="BZ46" s="67">
        <v>10</v>
      </c>
      <c r="CA46" s="141">
        <f t="shared" si="91"/>
        <v>44</v>
      </c>
      <c r="CB46" s="153">
        <f t="shared" si="92"/>
        <v>37</v>
      </c>
      <c r="CC46" s="67">
        <v>54</v>
      </c>
      <c r="CD46" s="153">
        <f t="shared" si="93"/>
        <v>27</v>
      </c>
      <c r="CE46" s="153">
        <f t="shared" si="94"/>
        <v>64</v>
      </c>
      <c r="CF46" s="154">
        <f t="shared" si="95"/>
        <v>27</v>
      </c>
      <c r="CG46" s="155">
        <f t="shared" si="96"/>
        <v>4</v>
      </c>
      <c r="CH46" s="137"/>
      <c r="CI46" s="67">
        <v>15</v>
      </c>
      <c r="CJ46" s="67">
        <v>13</v>
      </c>
      <c r="CK46" s="67">
        <v>7</v>
      </c>
      <c r="CL46" s="67">
        <v>13</v>
      </c>
      <c r="CM46" s="141">
        <f t="shared" si="97"/>
        <v>48</v>
      </c>
      <c r="CN46" s="153">
        <f t="shared" si="98"/>
        <v>40</v>
      </c>
      <c r="CO46" s="67">
        <v>40</v>
      </c>
      <c r="CP46" s="153">
        <f t="shared" si="99"/>
        <v>20</v>
      </c>
      <c r="CQ46" s="153">
        <f t="shared" si="100"/>
        <v>60</v>
      </c>
      <c r="CR46" s="154">
        <f t="shared" si="101"/>
        <v>24</v>
      </c>
      <c r="CS46" s="155">
        <f t="shared" si="102"/>
        <v>4</v>
      </c>
      <c r="CT46" s="137"/>
      <c r="CU46" s="67">
        <v>9</v>
      </c>
      <c r="CV46" s="67">
        <v>15</v>
      </c>
      <c r="CW46" s="67">
        <v>9</v>
      </c>
      <c r="CX46" s="67">
        <v>11</v>
      </c>
      <c r="CY46" s="141">
        <f t="shared" si="103"/>
        <v>44</v>
      </c>
      <c r="CZ46" s="153">
        <f t="shared" si="104"/>
        <v>37</v>
      </c>
      <c r="DA46" s="67">
        <v>27</v>
      </c>
      <c r="DB46" s="153">
        <f t="shared" si="105"/>
        <v>14</v>
      </c>
      <c r="DC46" s="153">
        <f t="shared" si="106"/>
        <v>51</v>
      </c>
      <c r="DD46" s="154">
        <f t="shared" si="107"/>
        <v>27</v>
      </c>
      <c r="DE46" s="155">
        <f t="shared" si="108"/>
        <v>6</v>
      </c>
      <c r="DF46" s="149">
        <f t="shared" si="109"/>
        <v>496</v>
      </c>
      <c r="DG46" s="149">
        <f>IFERROR(IF(AND(K46,W46,AI46,AU46,BG46,BS46,CE46,CQ46,DC46)="","",SUM(K46,W46,AI46,AU46,LARGE((BG46,BS46,CE46,CQ46,DC46),{1,2}))),"")</f>
        <v>344</v>
      </c>
      <c r="DH46" s="149">
        <f>IFERROR(IF(AND(M46,Y46,AK46,AW46,,BI46,BU46,CG46,CS46,DE46)="","",SUM(M46,Y46,AK46,AW46,SMALL((BI46,BU46,CG46,CS46,DE46),{1,2}))),"")</f>
        <v>30</v>
      </c>
      <c r="DI46" s="157" t="str">
        <f>IFERROR(pos&amp;IF(AND(MOD(ABS(18),100)&gt;10,MOD(ABS(pos),100)&lt;14),"th", CHOOSE(MOD(ABS(pos),10)+1,"th","st","nd","rd","th","th","th","th","th","th")),"")</f>
        <v>31st</v>
      </c>
      <c r="DJ46" s="131">
        <f>ROWS($B$10:$B46)</f>
        <v>37</v>
      </c>
      <c r="DK46" s="131" t="str">
        <f>IF($B46=Rept1D!$B$9,$DJ46,"")</f>
        <v/>
      </c>
      <c r="DM46" s="151"/>
    </row>
    <row r="47" spans="1:117" ht="19.5" customHeight="1">
      <c r="A47" s="138" t="s">
        <v>123</v>
      </c>
      <c r="B47" s="152" t="s">
        <v>570</v>
      </c>
      <c r="C47" s="67">
        <v>5</v>
      </c>
      <c r="D47" s="67">
        <v>5</v>
      </c>
      <c r="E47" s="67">
        <v>5</v>
      </c>
      <c r="F47" s="67">
        <v>5</v>
      </c>
      <c r="G47" s="141">
        <f t="shared" si="55"/>
        <v>20</v>
      </c>
      <c r="H47" s="153">
        <f t="shared" si="56"/>
        <v>17</v>
      </c>
      <c r="I47" s="67">
        <v>54</v>
      </c>
      <c r="J47" s="153">
        <f t="shared" si="57"/>
        <v>27</v>
      </c>
      <c r="K47" s="153">
        <f t="shared" si="58"/>
        <v>44</v>
      </c>
      <c r="L47" s="154">
        <f t="shared" si="59"/>
        <v>53</v>
      </c>
      <c r="M47" s="155">
        <f t="shared" si="60"/>
        <v>8</v>
      </c>
      <c r="N47" s="146"/>
      <c r="O47" s="67">
        <v>9</v>
      </c>
      <c r="P47" s="67">
        <v>13</v>
      </c>
      <c r="Q47" s="67">
        <v>11</v>
      </c>
      <c r="R47" s="67">
        <v>10</v>
      </c>
      <c r="S47" s="141">
        <f t="shared" si="61"/>
        <v>43</v>
      </c>
      <c r="T47" s="153">
        <f t="shared" si="62"/>
        <v>36</v>
      </c>
      <c r="U47" s="67">
        <v>36</v>
      </c>
      <c r="V47" s="153">
        <f t="shared" si="63"/>
        <v>18</v>
      </c>
      <c r="W47" s="153">
        <f t="shared" si="64"/>
        <v>54</v>
      </c>
      <c r="X47" s="154">
        <f t="shared" si="65"/>
        <v>24</v>
      </c>
      <c r="Y47" s="155">
        <f t="shared" si="66"/>
        <v>6</v>
      </c>
      <c r="Z47" s="137"/>
      <c r="AA47" s="67">
        <v>6</v>
      </c>
      <c r="AB47" s="67">
        <v>10</v>
      </c>
      <c r="AC47" s="67">
        <v>8</v>
      </c>
      <c r="AD47" s="67">
        <v>12</v>
      </c>
      <c r="AE47" s="141">
        <f t="shared" si="67"/>
        <v>36</v>
      </c>
      <c r="AF47" s="153">
        <f t="shared" si="68"/>
        <v>30</v>
      </c>
      <c r="AG47" s="67">
        <v>57</v>
      </c>
      <c r="AH47" s="153">
        <f t="shared" si="69"/>
        <v>29</v>
      </c>
      <c r="AI47" s="153">
        <f t="shared" si="70"/>
        <v>59</v>
      </c>
      <c r="AJ47" s="154">
        <f t="shared" si="71"/>
        <v>26</v>
      </c>
      <c r="AK47" s="156">
        <f t="shared" si="72"/>
        <v>5</v>
      </c>
      <c r="AL47" s="137"/>
      <c r="AM47" s="67">
        <v>6</v>
      </c>
      <c r="AN47" s="67">
        <v>8</v>
      </c>
      <c r="AO47" s="67">
        <v>9</v>
      </c>
      <c r="AP47" s="67">
        <v>15</v>
      </c>
      <c r="AQ47" s="141">
        <f t="shared" si="73"/>
        <v>38</v>
      </c>
      <c r="AR47" s="153">
        <f t="shared" si="74"/>
        <v>32</v>
      </c>
      <c r="AS47" s="67">
        <v>45</v>
      </c>
      <c r="AT47" s="153">
        <f t="shared" si="75"/>
        <v>23</v>
      </c>
      <c r="AU47" s="153">
        <f t="shared" si="76"/>
        <v>55</v>
      </c>
      <c r="AV47" s="154">
        <f t="shared" si="77"/>
        <v>25</v>
      </c>
      <c r="AW47" s="155">
        <f t="shared" si="78"/>
        <v>5</v>
      </c>
      <c r="AX47" s="137"/>
      <c r="AY47" s="67">
        <v>12</v>
      </c>
      <c r="AZ47" s="67">
        <v>10</v>
      </c>
      <c r="BA47" s="67">
        <v>12</v>
      </c>
      <c r="BB47" s="67">
        <v>15</v>
      </c>
      <c r="BC47" s="141">
        <f t="shared" si="79"/>
        <v>49</v>
      </c>
      <c r="BD47" s="153">
        <f t="shared" si="80"/>
        <v>41</v>
      </c>
      <c r="BE47" s="67">
        <v>75</v>
      </c>
      <c r="BF47" s="153">
        <f t="shared" si="81"/>
        <v>38</v>
      </c>
      <c r="BG47" s="153">
        <f t="shared" si="82"/>
        <v>79</v>
      </c>
      <c r="BH47" s="154">
        <f t="shared" si="83"/>
        <v>6</v>
      </c>
      <c r="BI47" s="156">
        <f t="shared" si="84"/>
        <v>1</v>
      </c>
      <c r="BJ47" s="137"/>
      <c r="BK47" s="67">
        <v>14</v>
      </c>
      <c r="BL47" s="67">
        <v>6</v>
      </c>
      <c r="BM47" s="67">
        <v>7</v>
      </c>
      <c r="BN47" s="67">
        <v>15</v>
      </c>
      <c r="BO47" s="141">
        <f t="shared" si="85"/>
        <v>42</v>
      </c>
      <c r="BP47" s="153">
        <f t="shared" si="86"/>
        <v>35</v>
      </c>
      <c r="BQ47" s="67">
        <v>45</v>
      </c>
      <c r="BR47" s="153">
        <f t="shared" si="87"/>
        <v>23</v>
      </c>
      <c r="BS47" s="153">
        <f t="shared" si="88"/>
        <v>58</v>
      </c>
      <c r="BT47" s="154">
        <f t="shared" si="89"/>
        <v>19</v>
      </c>
      <c r="BU47" s="155">
        <f t="shared" si="90"/>
        <v>5</v>
      </c>
      <c r="BV47" s="137"/>
      <c r="BW47" s="67">
        <v>14</v>
      </c>
      <c r="BX47" s="67">
        <v>12</v>
      </c>
      <c r="BY47" s="67">
        <v>13</v>
      </c>
      <c r="BZ47" s="67">
        <v>12</v>
      </c>
      <c r="CA47" s="141">
        <f t="shared" si="91"/>
        <v>51</v>
      </c>
      <c r="CB47" s="153">
        <f t="shared" si="92"/>
        <v>43</v>
      </c>
      <c r="CC47" s="67">
        <v>75</v>
      </c>
      <c r="CD47" s="153">
        <f t="shared" si="93"/>
        <v>38</v>
      </c>
      <c r="CE47" s="153">
        <f t="shared" si="94"/>
        <v>81</v>
      </c>
      <c r="CF47" s="154">
        <f t="shared" si="95"/>
        <v>6</v>
      </c>
      <c r="CG47" s="155">
        <f t="shared" si="96"/>
        <v>1</v>
      </c>
      <c r="CH47" s="137"/>
      <c r="CI47" s="67">
        <v>14</v>
      </c>
      <c r="CJ47" s="67">
        <v>13</v>
      </c>
      <c r="CK47" s="67">
        <v>13</v>
      </c>
      <c r="CL47" s="67">
        <v>15</v>
      </c>
      <c r="CM47" s="141">
        <f t="shared" si="97"/>
        <v>55</v>
      </c>
      <c r="CN47" s="153">
        <f t="shared" si="98"/>
        <v>46</v>
      </c>
      <c r="CO47" s="67">
        <v>39</v>
      </c>
      <c r="CP47" s="153">
        <f t="shared" si="99"/>
        <v>20</v>
      </c>
      <c r="CQ47" s="153">
        <f t="shared" si="100"/>
        <v>66</v>
      </c>
      <c r="CR47" s="154">
        <f t="shared" si="101"/>
        <v>13</v>
      </c>
      <c r="CS47" s="155">
        <f t="shared" si="102"/>
        <v>3</v>
      </c>
      <c r="CT47" s="137"/>
      <c r="CU47" s="67">
        <v>12</v>
      </c>
      <c r="CV47" s="67">
        <v>10</v>
      </c>
      <c r="CW47" s="67">
        <v>15</v>
      </c>
      <c r="CX47" s="67">
        <v>8</v>
      </c>
      <c r="CY47" s="141">
        <f t="shared" si="103"/>
        <v>45</v>
      </c>
      <c r="CZ47" s="153">
        <f t="shared" si="104"/>
        <v>38</v>
      </c>
      <c r="DA47" s="67">
        <v>47</v>
      </c>
      <c r="DB47" s="153">
        <f t="shared" si="105"/>
        <v>24</v>
      </c>
      <c r="DC47" s="153">
        <f t="shared" si="106"/>
        <v>62</v>
      </c>
      <c r="DD47" s="154">
        <f t="shared" si="107"/>
        <v>10</v>
      </c>
      <c r="DE47" s="155">
        <f t="shared" si="108"/>
        <v>4</v>
      </c>
      <c r="DF47" s="149">
        <f t="shared" si="109"/>
        <v>558</v>
      </c>
      <c r="DG47" s="149">
        <f>IFERROR(IF(AND(K47,W47,AI47,AU47,BG47,BS47,CE47,CQ47,DC47)="","",SUM(K47,W47,AI47,AU47,LARGE((BG47,BS47,CE47,CQ47,DC47),{1,2}))),"")</f>
        <v>372</v>
      </c>
      <c r="DH47" s="149">
        <f>IFERROR(IF(AND(M47,Y47,AK47,AW47,,BI47,BU47,CG47,CS47,DE47)="","",SUM(M47,Y47,AK47,AW47,SMALL((BI47,BU47,CG47,CS47,DE47),{1,2}))),"")</f>
        <v>26</v>
      </c>
      <c r="DI47" s="157" t="str">
        <f>IFERROR(pos&amp;IF(AND(MOD(ABS(18),100)&gt;10,MOD(ABS(pos),100)&lt;14),"th", CHOOSE(MOD(ABS(pos),10)+1,"th","st","nd","rd","th","th","th","th","th","th")),"")</f>
        <v>16th</v>
      </c>
      <c r="DJ47" s="131">
        <f>ROWS($B$10:$B47)</f>
        <v>38</v>
      </c>
      <c r="DK47" s="131" t="str">
        <f>IF($B47=Rept1D!$B$9,$DJ47,"")</f>
        <v/>
      </c>
      <c r="DM47" s="151"/>
    </row>
    <row r="48" spans="1:117" ht="19.5" customHeight="1">
      <c r="A48" s="138" t="s">
        <v>123</v>
      </c>
      <c r="B48" s="152" t="s">
        <v>599</v>
      </c>
      <c r="C48" s="67">
        <v>15</v>
      </c>
      <c r="D48" s="67">
        <v>15</v>
      </c>
      <c r="E48" s="67">
        <v>9</v>
      </c>
      <c r="F48" s="67">
        <v>10</v>
      </c>
      <c r="G48" s="141">
        <f t="shared" si="55"/>
        <v>49</v>
      </c>
      <c r="H48" s="153">
        <f t="shared" si="56"/>
        <v>41</v>
      </c>
      <c r="I48" s="67">
        <v>36</v>
      </c>
      <c r="J48" s="153">
        <f t="shared" si="57"/>
        <v>18</v>
      </c>
      <c r="K48" s="153">
        <f t="shared" si="58"/>
        <v>59</v>
      </c>
      <c r="L48" s="154">
        <f t="shared" si="59"/>
        <v>30</v>
      </c>
      <c r="M48" s="155">
        <f t="shared" si="60"/>
        <v>5</v>
      </c>
      <c r="N48" s="146"/>
      <c r="O48" s="67">
        <v>5</v>
      </c>
      <c r="P48" s="67">
        <v>13</v>
      </c>
      <c r="Q48" s="67">
        <v>8</v>
      </c>
      <c r="R48" s="67">
        <v>11</v>
      </c>
      <c r="S48" s="141">
        <f t="shared" si="61"/>
        <v>37</v>
      </c>
      <c r="T48" s="153">
        <f t="shared" si="62"/>
        <v>31</v>
      </c>
      <c r="U48" s="67">
        <v>42</v>
      </c>
      <c r="V48" s="153">
        <f t="shared" si="63"/>
        <v>21</v>
      </c>
      <c r="W48" s="153">
        <f t="shared" si="64"/>
        <v>52</v>
      </c>
      <c r="X48" s="154">
        <f t="shared" si="65"/>
        <v>29</v>
      </c>
      <c r="Y48" s="155">
        <f t="shared" si="66"/>
        <v>6</v>
      </c>
      <c r="Z48" s="137"/>
      <c r="AA48" s="67">
        <v>12</v>
      </c>
      <c r="AB48" s="67">
        <v>10</v>
      </c>
      <c r="AC48" s="67">
        <v>6</v>
      </c>
      <c r="AD48" s="67">
        <v>10</v>
      </c>
      <c r="AE48" s="141">
        <f t="shared" si="67"/>
        <v>38</v>
      </c>
      <c r="AF48" s="153">
        <f t="shared" si="68"/>
        <v>32</v>
      </c>
      <c r="AG48" s="67">
        <v>47</v>
      </c>
      <c r="AH48" s="153">
        <f t="shared" si="69"/>
        <v>24</v>
      </c>
      <c r="AI48" s="153">
        <f t="shared" si="70"/>
        <v>56</v>
      </c>
      <c r="AJ48" s="154">
        <f t="shared" si="71"/>
        <v>29</v>
      </c>
      <c r="AK48" s="156">
        <f t="shared" si="72"/>
        <v>5</v>
      </c>
      <c r="AL48" s="137"/>
      <c r="AM48" s="67">
        <v>7</v>
      </c>
      <c r="AN48" s="67">
        <v>7</v>
      </c>
      <c r="AO48" s="67">
        <v>15</v>
      </c>
      <c r="AP48" s="67">
        <v>15</v>
      </c>
      <c r="AQ48" s="141">
        <f t="shared" si="73"/>
        <v>44</v>
      </c>
      <c r="AR48" s="153">
        <f t="shared" si="74"/>
        <v>37</v>
      </c>
      <c r="AS48" s="67">
        <v>41</v>
      </c>
      <c r="AT48" s="153">
        <f t="shared" si="75"/>
        <v>21</v>
      </c>
      <c r="AU48" s="153">
        <f t="shared" si="76"/>
        <v>58</v>
      </c>
      <c r="AV48" s="154">
        <f t="shared" si="77"/>
        <v>17</v>
      </c>
      <c r="AW48" s="155">
        <f t="shared" si="78"/>
        <v>5</v>
      </c>
      <c r="AX48" s="137"/>
      <c r="AY48" s="67">
        <v>10</v>
      </c>
      <c r="AZ48" s="67">
        <v>14</v>
      </c>
      <c r="BA48" s="67">
        <v>10</v>
      </c>
      <c r="BB48" s="67">
        <v>12</v>
      </c>
      <c r="BC48" s="141">
        <f t="shared" si="79"/>
        <v>46</v>
      </c>
      <c r="BD48" s="153">
        <f t="shared" si="80"/>
        <v>38</v>
      </c>
      <c r="BE48" s="67">
        <v>69</v>
      </c>
      <c r="BF48" s="153">
        <f t="shared" si="81"/>
        <v>35</v>
      </c>
      <c r="BG48" s="153">
        <f t="shared" si="82"/>
        <v>73</v>
      </c>
      <c r="BH48" s="154">
        <f t="shared" si="83"/>
        <v>16</v>
      </c>
      <c r="BI48" s="156">
        <f t="shared" si="84"/>
        <v>2</v>
      </c>
      <c r="BJ48" s="137"/>
      <c r="BK48" s="67">
        <v>15</v>
      </c>
      <c r="BL48" s="67">
        <v>8</v>
      </c>
      <c r="BM48" s="67">
        <v>2</v>
      </c>
      <c r="BN48" s="67">
        <v>15</v>
      </c>
      <c r="BO48" s="141">
        <f t="shared" si="85"/>
        <v>40</v>
      </c>
      <c r="BP48" s="153">
        <f t="shared" si="86"/>
        <v>33</v>
      </c>
      <c r="BQ48" s="67">
        <v>39</v>
      </c>
      <c r="BR48" s="153">
        <f t="shared" si="87"/>
        <v>20</v>
      </c>
      <c r="BS48" s="153">
        <f t="shared" si="88"/>
        <v>53</v>
      </c>
      <c r="BT48" s="154">
        <f t="shared" si="89"/>
        <v>25</v>
      </c>
      <c r="BU48" s="155">
        <f t="shared" si="90"/>
        <v>6</v>
      </c>
      <c r="BV48" s="137"/>
      <c r="BW48" s="67">
        <v>7</v>
      </c>
      <c r="BX48" s="67">
        <v>10</v>
      </c>
      <c r="BY48" s="67">
        <v>11</v>
      </c>
      <c r="BZ48" s="67">
        <v>12</v>
      </c>
      <c r="CA48" s="141">
        <f t="shared" si="91"/>
        <v>40</v>
      </c>
      <c r="CB48" s="153">
        <f t="shared" si="92"/>
        <v>33</v>
      </c>
      <c r="CC48" s="67">
        <v>59</v>
      </c>
      <c r="CD48" s="153">
        <f t="shared" si="93"/>
        <v>30</v>
      </c>
      <c r="CE48" s="153">
        <f t="shared" si="94"/>
        <v>63</v>
      </c>
      <c r="CF48" s="154">
        <f t="shared" si="95"/>
        <v>30</v>
      </c>
      <c r="CG48" s="155">
        <f t="shared" si="96"/>
        <v>4</v>
      </c>
      <c r="CH48" s="137"/>
      <c r="CI48" s="67">
        <v>15</v>
      </c>
      <c r="CJ48" s="67">
        <v>15</v>
      </c>
      <c r="CK48" s="67">
        <v>12</v>
      </c>
      <c r="CL48" s="67">
        <v>13</v>
      </c>
      <c r="CM48" s="141">
        <f t="shared" si="97"/>
        <v>55</v>
      </c>
      <c r="CN48" s="153">
        <f t="shared" si="98"/>
        <v>46</v>
      </c>
      <c r="CO48" s="67">
        <v>45</v>
      </c>
      <c r="CP48" s="153">
        <f t="shared" si="99"/>
        <v>23</v>
      </c>
      <c r="CQ48" s="153">
        <f t="shared" si="100"/>
        <v>69</v>
      </c>
      <c r="CR48" s="154">
        <f t="shared" si="101"/>
        <v>7</v>
      </c>
      <c r="CS48" s="155">
        <f t="shared" si="102"/>
        <v>3</v>
      </c>
      <c r="CT48" s="137"/>
      <c r="CU48" s="67">
        <v>8</v>
      </c>
      <c r="CV48" s="67">
        <v>11</v>
      </c>
      <c r="CW48" s="67">
        <v>12</v>
      </c>
      <c r="CX48" s="67">
        <v>7</v>
      </c>
      <c r="CY48" s="141">
        <f t="shared" si="103"/>
        <v>38</v>
      </c>
      <c r="CZ48" s="153">
        <f t="shared" si="104"/>
        <v>32</v>
      </c>
      <c r="DA48" s="67">
        <v>33</v>
      </c>
      <c r="DB48" s="153">
        <f t="shared" si="105"/>
        <v>17</v>
      </c>
      <c r="DC48" s="153">
        <f t="shared" si="106"/>
        <v>49</v>
      </c>
      <c r="DD48" s="154">
        <f t="shared" si="107"/>
        <v>30</v>
      </c>
      <c r="DE48" s="155">
        <f t="shared" si="108"/>
        <v>7</v>
      </c>
      <c r="DF48" s="149">
        <f t="shared" si="109"/>
        <v>532</v>
      </c>
      <c r="DG48" s="149">
        <f>IFERROR(IF(AND(K48,W48,AI48,AU48,BG48,BS48,CE48,CQ48,DC48)="","",SUM(K48,W48,AI48,AU48,LARGE((BG48,BS48,CE48,CQ48,DC48),{1,2}))),"")</f>
        <v>367</v>
      </c>
      <c r="DH48" s="149">
        <f>IFERROR(IF(AND(M48,Y48,AK48,AW48,,BI48,BU48,CG48,CS48,DE48)="","",SUM(M48,Y48,AK48,AW48,SMALL((BI48,BU48,CG48,CS48,DE48),{1,2}))),"")</f>
        <v>26</v>
      </c>
      <c r="DI48" s="157" t="str">
        <f>IFERROR(pos&amp;IF(AND(MOD(ABS(18),100)&gt;10,MOD(ABS(pos),100)&lt;14),"th", CHOOSE(MOD(ABS(pos),10)+1,"th","st","nd","rd","th","th","th","th","th","th")),"")</f>
        <v>24th</v>
      </c>
      <c r="DJ48" s="131">
        <f>ROWS($B$10:$B48)</f>
        <v>39</v>
      </c>
      <c r="DK48" s="131" t="str">
        <f>IF($B48=Rept1D!$B$9,$DJ48,"")</f>
        <v/>
      </c>
      <c r="DM48" s="151"/>
    </row>
    <row r="49" spans="1:117" ht="19.5" customHeight="1">
      <c r="A49" s="138" t="s">
        <v>123</v>
      </c>
      <c r="B49" s="152" t="s">
        <v>571</v>
      </c>
      <c r="C49" s="67">
        <v>14</v>
      </c>
      <c r="D49" s="67">
        <v>8</v>
      </c>
      <c r="E49" s="67">
        <v>10</v>
      </c>
      <c r="F49" s="67">
        <v>15</v>
      </c>
      <c r="G49" s="141">
        <f t="shared" si="55"/>
        <v>47</v>
      </c>
      <c r="H49" s="153">
        <f t="shared" si="56"/>
        <v>39</v>
      </c>
      <c r="I49" s="67">
        <v>43</v>
      </c>
      <c r="J49" s="153">
        <f t="shared" si="57"/>
        <v>22</v>
      </c>
      <c r="K49" s="153">
        <f t="shared" si="58"/>
        <v>61</v>
      </c>
      <c r="L49" s="154">
        <f t="shared" si="59"/>
        <v>25</v>
      </c>
      <c r="M49" s="155">
        <f t="shared" si="60"/>
        <v>4</v>
      </c>
      <c r="N49" s="146"/>
      <c r="O49" s="67">
        <v>5</v>
      </c>
      <c r="P49" s="67">
        <v>13</v>
      </c>
      <c r="Q49" s="67">
        <v>5</v>
      </c>
      <c r="R49" s="67">
        <v>8</v>
      </c>
      <c r="S49" s="141">
        <f t="shared" si="61"/>
        <v>31</v>
      </c>
      <c r="T49" s="153">
        <f t="shared" si="62"/>
        <v>26</v>
      </c>
      <c r="U49" s="67">
        <v>16</v>
      </c>
      <c r="V49" s="153">
        <f t="shared" si="63"/>
        <v>8</v>
      </c>
      <c r="W49" s="153">
        <f t="shared" si="64"/>
        <v>34</v>
      </c>
      <c r="X49" s="154">
        <f t="shared" si="65"/>
        <v>53</v>
      </c>
      <c r="Y49" s="155">
        <f t="shared" si="66"/>
        <v>9</v>
      </c>
      <c r="Z49" s="137"/>
      <c r="AA49" s="67">
        <v>5</v>
      </c>
      <c r="AB49" s="67">
        <v>10</v>
      </c>
      <c r="AC49" s="67">
        <v>8</v>
      </c>
      <c r="AD49" s="67">
        <v>13</v>
      </c>
      <c r="AE49" s="141">
        <f t="shared" si="67"/>
        <v>36</v>
      </c>
      <c r="AF49" s="153">
        <f t="shared" si="68"/>
        <v>30</v>
      </c>
      <c r="AG49" s="67">
        <v>38</v>
      </c>
      <c r="AH49" s="153">
        <f t="shared" si="69"/>
        <v>19</v>
      </c>
      <c r="AI49" s="153">
        <f t="shared" si="70"/>
        <v>49</v>
      </c>
      <c r="AJ49" s="154">
        <f t="shared" si="71"/>
        <v>42</v>
      </c>
      <c r="AK49" s="156">
        <f t="shared" si="72"/>
        <v>7</v>
      </c>
      <c r="AL49" s="137"/>
      <c r="AM49" s="67">
        <v>7</v>
      </c>
      <c r="AN49" s="67">
        <v>8</v>
      </c>
      <c r="AO49" s="67">
        <v>10</v>
      </c>
      <c r="AP49" s="67">
        <v>14</v>
      </c>
      <c r="AQ49" s="141">
        <f t="shared" si="73"/>
        <v>39</v>
      </c>
      <c r="AR49" s="153">
        <f t="shared" si="74"/>
        <v>33</v>
      </c>
      <c r="AS49" s="67">
        <v>33</v>
      </c>
      <c r="AT49" s="153">
        <f t="shared" si="75"/>
        <v>17</v>
      </c>
      <c r="AU49" s="153">
        <f t="shared" si="76"/>
        <v>50</v>
      </c>
      <c r="AV49" s="154">
        <f t="shared" si="77"/>
        <v>38</v>
      </c>
      <c r="AW49" s="155">
        <f t="shared" si="78"/>
        <v>6</v>
      </c>
      <c r="AX49" s="137"/>
      <c r="AY49" s="67">
        <v>12</v>
      </c>
      <c r="AZ49" s="67">
        <v>12</v>
      </c>
      <c r="BA49" s="67">
        <v>10</v>
      </c>
      <c r="BB49" s="67">
        <v>8</v>
      </c>
      <c r="BC49" s="141">
        <f t="shared" si="79"/>
        <v>42</v>
      </c>
      <c r="BD49" s="153">
        <f t="shared" si="80"/>
        <v>35</v>
      </c>
      <c r="BE49" s="67">
        <v>61</v>
      </c>
      <c r="BF49" s="153">
        <f t="shared" si="81"/>
        <v>31</v>
      </c>
      <c r="BG49" s="153">
        <f t="shared" si="82"/>
        <v>66</v>
      </c>
      <c r="BH49" s="154">
        <f t="shared" si="83"/>
        <v>30</v>
      </c>
      <c r="BI49" s="156">
        <f t="shared" si="84"/>
        <v>3</v>
      </c>
      <c r="BJ49" s="137"/>
      <c r="BK49" s="67">
        <v>15</v>
      </c>
      <c r="BL49" s="67">
        <v>1</v>
      </c>
      <c r="BM49" s="67">
        <v>13</v>
      </c>
      <c r="BN49" s="67">
        <v>15</v>
      </c>
      <c r="BO49" s="141">
        <f t="shared" si="85"/>
        <v>44</v>
      </c>
      <c r="BP49" s="153">
        <f t="shared" si="86"/>
        <v>37</v>
      </c>
      <c r="BQ49" s="67">
        <v>31</v>
      </c>
      <c r="BR49" s="153">
        <f t="shared" si="87"/>
        <v>16</v>
      </c>
      <c r="BS49" s="153">
        <f t="shared" si="88"/>
        <v>53</v>
      </c>
      <c r="BT49" s="154">
        <f t="shared" si="89"/>
        <v>25</v>
      </c>
      <c r="BU49" s="155">
        <f t="shared" si="90"/>
        <v>6</v>
      </c>
      <c r="BV49" s="137"/>
      <c r="BW49" s="67">
        <v>15</v>
      </c>
      <c r="BX49" s="67">
        <v>12</v>
      </c>
      <c r="BY49" s="67">
        <v>13</v>
      </c>
      <c r="BZ49" s="67">
        <v>11</v>
      </c>
      <c r="CA49" s="141">
        <f t="shared" si="91"/>
        <v>51</v>
      </c>
      <c r="CB49" s="153">
        <f t="shared" si="92"/>
        <v>43</v>
      </c>
      <c r="CC49" s="67">
        <v>58</v>
      </c>
      <c r="CD49" s="153">
        <f t="shared" si="93"/>
        <v>29</v>
      </c>
      <c r="CE49" s="153">
        <f t="shared" si="94"/>
        <v>72</v>
      </c>
      <c r="CF49" s="154">
        <f t="shared" si="95"/>
        <v>15</v>
      </c>
      <c r="CG49" s="155">
        <f t="shared" si="96"/>
        <v>2</v>
      </c>
      <c r="CH49" s="137"/>
      <c r="CI49" s="67">
        <v>12</v>
      </c>
      <c r="CJ49" s="67">
        <v>13</v>
      </c>
      <c r="CK49" s="67">
        <v>14</v>
      </c>
      <c r="CL49" s="67">
        <v>12</v>
      </c>
      <c r="CM49" s="141">
        <f t="shared" si="97"/>
        <v>51</v>
      </c>
      <c r="CN49" s="153">
        <f t="shared" si="98"/>
        <v>43</v>
      </c>
      <c r="CO49" s="67">
        <v>47</v>
      </c>
      <c r="CP49" s="153">
        <f t="shared" si="99"/>
        <v>24</v>
      </c>
      <c r="CQ49" s="153">
        <f t="shared" si="100"/>
        <v>67</v>
      </c>
      <c r="CR49" s="154">
        <f t="shared" si="101"/>
        <v>11</v>
      </c>
      <c r="CS49" s="155">
        <f t="shared" si="102"/>
        <v>3</v>
      </c>
      <c r="CT49" s="137"/>
      <c r="CU49" s="67">
        <v>12</v>
      </c>
      <c r="CV49" s="67">
        <v>12</v>
      </c>
      <c r="CW49" s="67">
        <v>12</v>
      </c>
      <c r="CX49" s="67">
        <v>10</v>
      </c>
      <c r="CY49" s="141">
        <f t="shared" si="103"/>
        <v>46</v>
      </c>
      <c r="CZ49" s="153">
        <f t="shared" si="104"/>
        <v>38</v>
      </c>
      <c r="DA49" s="67">
        <v>35</v>
      </c>
      <c r="DB49" s="153">
        <f t="shared" si="105"/>
        <v>18</v>
      </c>
      <c r="DC49" s="153">
        <f t="shared" si="106"/>
        <v>56</v>
      </c>
      <c r="DD49" s="154">
        <f t="shared" si="107"/>
        <v>19</v>
      </c>
      <c r="DE49" s="155">
        <f t="shared" si="108"/>
        <v>5</v>
      </c>
      <c r="DF49" s="149">
        <f t="shared" si="109"/>
        <v>508</v>
      </c>
      <c r="DG49" s="149">
        <f>IFERROR(IF(AND(K49,W49,AI49,AU49,BG49,BS49,CE49,CQ49,DC49)="","",SUM(K49,W49,AI49,AU49,LARGE((BG49,BS49,CE49,CQ49,DC49),{1,2}))),"")</f>
        <v>333</v>
      </c>
      <c r="DH49" s="149">
        <f>IFERROR(IF(AND(M49,Y49,AK49,AW49,,BI49,BU49,CG49,CS49,DE49)="","",SUM(M49,Y49,AK49,AW49,SMALL((BI49,BU49,CG49,CS49,DE49),{1,2}))),"")</f>
        <v>31</v>
      </c>
      <c r="DI49" s="157" t="str">
        <f>IFERROR(pos&amp;IF(AND(MOD(ABS(18),100)&gt;10,MOD(ABS(pos),100)&lt;14),"th", CHOOSE(MOD(ABS(pos),10)+1,"th","st","nd","rd","th","th","th","th","th","th")),"")</f>
        <v>29th</v>
      </c>
      <c r="DJ49" s="131">
        <f>ROWS($B$10:$B49)</f>
        <v>40</v>
      </c>
      <c r="DK49" s="131" t="str">
        <f>IF($B49=Rept1D!$B$9,$DJ49,"")</f>
        <v/>
      </c>
      <c r="DM49" s="151"/>
    </row>
    <row r="50" spans="1:117" ht="19.5" customHeight="1">
      <c r="A50" s="138" t="s">
        <v>123</v>
      </c>
      <c r="B50" s="152" t="s">
        <v>572</v>
      </c>
      <c r="C50" s="67">
        <v>15</v>
      </c>
      <c r="D50" s="67">
        <v>13</v>
      </c>
      <c r="E50" s="67">
        <v>15</v>
      </c>
      <c r="F50" s="67">
        <v>10</v>
      </c>
      <c r="G50" s="141">
        <f t="shared" si="55"/>
        <v>53</v>
      </c>
      <c r="H50" s="153">
        <f t="shared" si="56"/>
        <v>44</v>
      </c>
      <c r="I50" s="67">
        <v>54</v>
      </c>
      <c r="J50" s="153">
        <f t="shared" si="57"/>
        <v>27</v>
      </c>
      <c r="K50" s="153">
        <f t="shared" si="58"/>
        <v>71</v>
      </c>
      <c r="L50" s="154">
        <f t="shared" si="59"/>
        <v>8</v>
      </c>
      <c r="M50" s="155">
        <f t="shared" si="60"/>
        <v>2</v>
      </c>
      <c r="N50" s="146"/>
      <c r="O50" s="67">
        <v>7</v>
      </c>
      <c r="P50" s="67">
        <v>13</v>
      </c>
      <c r="Q50" s="67">
        <v>9</v>
      </c>
      <c r="R50" s="67">
        <v>12</v>
      </c>
      <c r="S50" s="141">
        <f t="shared" si="61"/>
        <v>41</v>
      </c>
      <c r="T50" s="153">
        <f t="shared" si="62"/>
        <v>34</v>
      </c>
      <c r="U50" s="67">
        <v>65</v>
      </c>
      <c r="V50" s="153">
        <f t="shared" si="63"/>
        <v>33</v>
      </c>
      <c r="W50" s="153">
        <f t="shared" si="64"/>
        <v>67</v>
      </c>
      <c r="X50" s="154">
        <f t="shared" si="65"/>
        <v>8</v>
      </c>
      <c r="Y50" s="155">
        <f t="shared" si="66"/>
        <v>3</v>
      </c>
      <c r="Z50" s="137"/>
      <c r="AA50" s="67">
        <v>15</v>
      </c>
      <c r="AB50" s="67">
        <v>10</v>
      </c>
      <c r="AC50" s="67">
        <v>12</v>
      </c>
      <c r="AD50" s="67">
        <v>14</v>
      </c>
      <c r="AE50" s="141">
        <f t="shared" si="67"/>
        <v>51</v>
      </c>
      <c r="AF50" s="153">
        <f t="shared" si="68"/>
        <v>43</v>
      </c>
      <c r="AG50" s="67">
        <v>71</v>
      </c>
      <c r="AH50" s="153">
        <f t="shared" si="69"/>
        <v>36</v>
      </c>
      <c r="AI50" s="153">
        <f t="shared" si="70"/>
        <v>79</v>
      </c>
      <c r="AJ50" s="154">
        <f t="shared" si="71"/>
        <v>4</v>
      </c>
      <c r="AK50" s="156">
        <f t="shared" si="72"/>
        <v>1</v>
      </c>
      <c r="AL50" s="137"/>
      <c r="AM50" s="67">
        <v>10</v>
      </c>
      <c r="AN50" s="67">
        <v>12</v>
      </c>
      <c r="AO50" s="67">
        <v>9</v>
      </c>
      <c r="AP50" s="67">
        <v>15</v>
      </c>
      <c r="AQ50" s="141">
        <f t="shared" si="73"/>
        <v>46</v>
      </c>
      <c r="AR50" s="153">
        <f t="shared" si="74"/>
        <v>38</v>
      </c>
      <c r="AS50" s="67">
        <v>41</v>
      </c>
      <c r="AT50" s="153">
        <f t="shared" si="75"/>
        <v>21</v>
      </c>
      <c r="AU50" s="153">
        <f t="shared" si="76"/>
        <v>59</v>
      </c>
      <c r="AV50" s="154">
        <f t="shared" si="77"/>
        <v>14</v>
      </c>
      <c r="AW50" s="155">
        <f t="shared" si="78"/>
        <v>5</v>
      </c>
      <c r="AX50" s="137"/>
      <c r="AY50" s="67">
        <v>12</v>
      </c>
      <c r="AZ50" s="67">
        <v>15</v>
      </c>
      <c r="BA50" s="67">
        <v>10</v>
      </c>
      <c r="BB50" s="67">
        <v>12</v>
      </c>
      <c r="BC50" s="141">
        <f t="shared" si="79"/>
        <v>49</v>
      </c>
      <c r="BD50" s="153">
        <f t="shared" si="80"/>
        <v>41</v>
      </c>
      <c r="BE50" s="67">
        <v>81</v>
      </c>
      <c r="BF50" s="153">
        <f t="shared" si="81"/>
        <v>41</v>
      </c>
      <c r="BG50" s="153">
        <f t="shared" si="82"/>
        <v>82</v>
      </c>
      <c r="BH50" s="154">
        <f t="shared" si="83"/>
        <v>4</v>
      </c>
      <c r="BI50" s="156">
        <f t="shared" si="84"/>
        <v>1</v>
      </c>
      <c r="BJ50" s="137"/>
      <c r="BK50" s="67">
        <v>13</v>
      </c>
      <c r="BL50" s="67">
        <v>14</v>
      </c>
      <c r="BM50" s="67">
        <v>4</v>
      </c>
      <c r="BN50" s="67">
        <v>15</v>
      </c>
      <c r="BO50" s="141">
        <f t="shared" si="85"/>
        <v>46</v>
      </c>
      <c r="BP50" s="153">
        <f t="shared" si="86"/>
        <v>38</v>
      </c>
      <c r="BQ50" s="67">
        <v>48</v>
      </c>
      <c r="BR50" s="153">
        <f t="shared" si="87"/>
        <v>24</v>
      </c>
      <c r="BS50" s="153">
        <f t="shared" si="88"/>
        <v>62</v>
      </c>
      <c r="BT50" s="154">
        <f t="shared" si="89"/>
        <v>16</v>
      </c>
      <c r="BU50" s="155">
        <f t="shared" si="90"/>
        <v>4</v>
      </c>
      <c r="BV50" s="137"/>
      <c r="BW50" s="67">
        <v>13</v>
      </c>
      <c r="BX50" s="67">
        <v>14</v>
      </c>
      <c r="BY50" s="67">
        <v>10</v>
      </c>
      <c r="BZ50" s="67">
        <v>15</v>
      </c>
      <c r="CA50" s="141">
        <f t="shared" si="91"/>
        <v>52</v>
      </c>
      <c r="CB50" s="153">
        <f t="shared" si="92"/>
        <v>43</v>
      </c>
      <c r="CC50" s="67">
        <v>61</v>
      </c>
      <c r="CD50" s="153">
        <f t="shared" si="93"/>
        <v>31</v>
      </c>
      <c r="CE50" s="153">
        <f t="shared" si="94"/>
        <v>74</v>
      </c>
      <c r="CF50" s="154">
        <f t="shared" si="95"/>
        <v>13</v>
      </c>
      <c r="CG50" s="155">
        <f t="shared" si="96"/>
        <v>2</v>
      </c>
      <c r="CH50" s="137"/>
      <c r="CI50" s="67">
        <v>15</v>
      </c>
      <c r="CJ50" s="67">
        <v>13</v>
      </c>
      <c r="CK50" s="67" t="s">
        <v>588</v>
      </c>
      <c r="CL50" s="67">
        <v>14</v>
      </c>
      <c r="CM50" s="141">
        <f t="shared" si="97"/>
        <v>42</v>
      </c>
      <c r="CN50" s="153">
        <f t="shared" si="98"/>
        <v>35</v>
      </c>
      <c r="CO50" s="67">
        <v>29</v>
      </c>
      <c r="CP50" s="153">
        <f t="shared" si="99"/>
        <v>15</v>
      </c>
      <c r="CQ50" s="153">
        <f t="shared" si="100"/>
        <v>50</v>
      </c>
      <c r="CR50" s="154">
        <f t="shared" si="101"/>
        <v>42</v>
      </c>
      <c r="CS50" s="155">
        <f t="shared" si="102"/>
        <v>6</v>
      </c>
      <c r="CT50" s="137"/>
      <c r="CU50" s="67">
        <v>12</v>
      </c>
      <c r="CV50" s="67">
        <v>5</v>
      </c>
      <c r="CW50" s="67">
        <v>5</v>
      </c>
      <c r="CX50" s="67">
        <v>5</v>
      </c>
      <c r="CY50" s="141">
        <f t="shared" si="103"/>
        <v>27</v>
      </c>
      <c r="CZ50" s="153">
        <f t="shared" si="104"/>
        <v>23</v>
      </c>
      <c r="DA50" s="67">
        <v>74</v>
      </c>
      <c r="DB50" s="153">
        <f t="shared" si="105"/>
        <v>37</v>
      </c>
      <c r="DC50" s="153">
        <f t="shared" si="106"/>
        <v>60</v>
      </c>
      <c r="DD50" s="154">
        <f t="shared" si="107"/>
        <v>13</v>
      </c>
      <c r="DE50" s="155">
        <f t="shared" si="108"/>
        <v>4</v>
      </c>
      <c r="DF50" s="149">
        <f t="shared" si="109"/>
        <v>604</v>
      </c>
      <c r="DG50" s="149">
        <f>IFERROR(IF(AND(K50,W50,AI50,AU50,BG50,BS50,CE50,CQ50,DC50)="","",SUM(K50,W50,AI50,AU50,LARGE((BG50,BS50,CE50,CQ50,DC50),{1,2}))),"")</f>
        <v>432</v>
      </c>
      <c r="DH50" s="149">
        <f>IFERROR(IF(AND(M50,Y50,AK50,AW50,,BI50,BU50,CG50,CS50,DE50)="","",SUM(M50,Y50,AK50,AW50,SMALL((BI50,BU50,CG50,CS50,DE50),{1,2}))),"")</f>
        <v>14</v>
      </c>
      <c r="DI50" s="157" t="str">
        <f>IFERROR(pos&amp;IF(AND(MOD(ABS(18),100)&gt;10,MOD(ABS(pos),100)&lt;14),"th", CHOOSE(MOD(ABS(pos),10)+1,"th","st","nd","rd","th","th","th","th","th","th")),"")</f>
        <v>12th</v>
      </c>
      <c r="DJ50" s="131">
        <f>ROWS($B$10:$B50)</f>
        <v>41</v>
      </c>
      <c r="DK50" s="131" t="str">
        <f>IF($B50=Rept1D!$B$9,$DJ50,"")</f>
        <v/>
      </c>
      <c r="DM50" s="151"/>
    </row>
    <row r="51" spans="1:117" ht="19.5" customHeight="1">
      <c r="A51" s="138" t="s">
        <v>123</v>
      </c>
      <c r="B51" s="152" t="s">
        <v>591</v>
      </c>
      <c r="C51" s="67">
        <v>12</v>
      </c>
      <c r="D51" s="67">
        <v>15</v>
      </c>
      <c r="E51" s="67">
        <v>15</v>
      </c>
      <c r="F51" s="67">
        <v>9</v>
      </c>
      <c r="G51" s="141">
        <f t="shared" si="55"/>
        <v>51</v>
      </c>
      <c r="H51" s="153">
        <f t="shared" si="56"/>
        <v>43</v>
      </c>
      <c r="I51" s="67">
        <v>40</v>
      </c>
      <c r="J51" s="153">
        <f t="shared" si="57"/>
        <v>20</v>
      </c>
      <c r="K51" s="153">
        <f t="shared" si="58"/>
        <v>63</v>
      </c>
      <c r="L51" s="154">
        <f t="shared" si="59"/>
        <v>22</v>
      </c>
      <c r="M51" s="155">
        <f t="shared" si="60"/>
        <v>4</v>
      </c>
      <c r="N51" s="146"/>
      <c r="O51" s="67">
        <v>9</v>
      </c>
      <c r="P51" s="67">
        <v>10</v>
      </c>
      <c r="Q51" s="67">
        <v>5</v>
      </c>
      <c r="R51" s="67">
        <v>12</v>
      </c>
      <c r="S51" s="141">
        <f t="shared" si="61"/>
        <v>36</v>
      </c>
      <c r="T51" s="153">
        <f t="shared" si="62"/>
        <v>30</v>
      </c>
      <c r="U51" s="67">
        <v>28</v>
      </c>
      <c r="V51" s="153">
        <f t="shared" si="63"/>
        <v>14</v>
      </c>
      <c r="W51" s="153">
        <f t="shared" si="64"/>
        <v>44</v>
      </c>
      <c r="X51" s="154">
        <f t="shared" si="65"/>
        <v>39</v>
      </c>
      <c r="Y51" s="155">
        <f t="shared" si="66"/>
        <v>8</v>
      </c>
      <c r="Z51" s="137"/>
      <c r="AA51" s="67">
        <v>8</v>
      </c>
      <c r="AB51" s="67">
        <v>10</v>
      </c>
      <c r="AC51" s="67">
        <v>10</v>
      </c>
      <c r="AD51" s="67">
        <v>8</v>
      </c>
      <c r="AE51" s="141">
        <f t="shared" si="67"/>
        <v>36</v>
      </c>
      <c r="AF51" s="153">
        <f t="shared" si="68"/>
        <v>30</v>
      </c>
      <c r="AG51" s="67">
        <v>31</v>
      </c>
      <c r="AH51" s="153">
        <f t="shared" si="69"/>
        <v>16</v>
      </c>
      <c r="AI51" s="153">
        <f t="shared" si="70"/>
        <v>46</v>
      </c>
      <c r="AJ51" s="154">
        <f t="shared" si="71"/>
        <v>48</v>
      </c>
      <c r="AK51" s="156">
        <f t="shared" si="72"/>
        <v>7</v>
      </c>
      <c r="AL51" s="137"/>
      <c r="AM51" s="67">
        <v>7</v>
      </c>
      <c r="AN51" s="67">
        <v>10</v>
      </c>
      <c r="AO51" s="67">
        <v>13</v>
      </c>
      <c r="AP51" s="67">
        <v>15</v>
      </c>
      <c r="AQ51" s="141">
        <f t="shared" si="73"/>
        <v>45</v>
      </c>
      <c r="AR51" s="153">
        <f t="shared" si="74"/>
        <v>38</v>
      </c>
      <c r="AS51" s="67">
        <v>36</v>
      </c>
      <c r="AT51" s="153">
        <f t="shared" si="75"/>
        <v>18</v>
      </c>
      <c r="AU51" s="153">
        <f t="shared" si="76"/>
        <v>56</v>
      </c>
      <c r="AV51" s="154">
        <f t="shared" si="77"/>
        <v>23</v>
      </c>
      <c r="AW51" s="155">
        <f t="shared" si="78"/>
        <v>5</v>
      </c>
      <c r="AX51" s="137"/>
      <c r="AY51" s="67">
        <v>12</v>
      </c>
      <c r="AZ51" s="67">
        <v>10</v>
      </c>
      <c r="BA51" s="67">
        <v>10</v>
      </c>
      <c r="BB51" s="67">
        <v>14</v>
      </c>
      <c r="BC51" s="141">
        <f t="shared" si="79"/>
        <v>46</v>
      </c>
      <c r="BD51" s="153">
        <f t="shared" si="80"/>
        <v>38</v>
      </c>
      <c r="BE51" s="67">
        <v>68</v>
      </c>
      <c r="BF51" s="153">
        <f t="shared" si="81"/>
        <v>34</v>
      </c>
      <c r="BG51" s="153">
        <f t="shared" si="82"/>
        <v>72</v>
      </c>
      <c r="BH51" s="154">
        <f t="shared" si="83"/>
        <v>18</v>
      </c>
      <c r="BI51" s="156">
        <f t="shared" si="84"/>
        <v>2</v>
      </c>
      <c r="BJ51" s="137"/>
      <c r="BK51" s="67">
        <v>5</v>
      </c>
      <c r="BL51" s="67">
        <v>5</v>
      </c>
      <c r="BM51" s="67">
        <v>5</v>
      </c>
      <c r="BN51" s="67">
        <v>15</v>
      </c>
      <c r="BO51" s="141">
        <f t="shared" si="85"/>
        <v>30</v>
      </c>
      <c r="BP51" s="153">
        <f t="shared" si="86"/>
        <v>25</v>
      </c>
      <c r="BQ51" s="67">
        <v>39</v>
      </c>
      <c r="BR51" s="153">
        <f t="shared" si="87"/>
        <v>20</v>
      </c>
      <c r="BS51" s="153">
        <f t="shared" si="88"/>
        <v>45</v>
      </c>
      <c r="BT51" s="154">
        <f t="shared" si="89"/>
        <v>38</v>
      </c>
      <c r="BU51" s="155">
        <f t="shared" si="90"/>
        <v>7</v>
      </c>
      <c r="BV51" s="137"/>
      <c r="BW51" s="67">
        <v>9</v>
      </c>
      <c r="BX51" s="67">
        <v>11</v>
      </c>
      <c r="BY51" s="67">
        <v>15</v>
      </c>
      <c r="BZ51" s="67">
        <v>15</v>
      </c>
      <c r="CA51" s="141">
        <f t="shared" si="91"/>
        <v>50</v>
      </c>
      <c r="CB51" s="153">
        <f t="shared" si="92"/>
        <v>42</v>
      </c>
      <c r="CC51" s="67">
        <v>55</v>
      </c>
      <c r="CD51" s="153">
        <f t="shared" si="93"/>
        <v>28</v>
      </c>
      <c r="CE51" s="153">
        <f t="shared" si="94"/>
        <v>70</v>
      </c>
      <c r="CF51" s="154">
        <f t="shared" si="95"/>
        <v>18</v>
      </c>
      <c r="CG51" s="155">
        <f t="shared" si="96"/>
        <v>2</v>
      </c>
      <c r="CH51" s="137"/>
      <c r="CI51" s="67">
        <v>15</v>
      </c>
      <c r="CJ51" s="67">
        <v>15</v>
      </c>
      <c r="CK51" s="67">
        <v>9</v>
      </c>
      <c r="CL51" s="67">
        <v>14</v>
      </c>
      <c r="CM51" s="141">
        <f t="shared" si="97"/>
        <v>53</v>
      </c>
      <c r="CN51" s="153">
        <f t="shared" si="98"/>
        <v>44</v>
      </c>
      <c r="CO51" s="67">
        <v>35</v>
      </c>
      <c r="CP51" s="153">
        <f t="shared" si="99"/>
        <v>18</v>
      </c>
      <c r="CQ51" s="153">
        <f t="shared" si="100"/>
        <v>62</v>
      </c>
      <c r="CR51" s="154">
        <f t="shared" si="101"/>
        <v>21</v>
      </c>
      <c r="CS51" s="155">
        <f t="shared" si="102"/>
        <v>4</v>
      </c>
      <c r="CT51" s="137"/>
      <c r="CU51" s="67">
        <v>15</v>
      </c>
      <c r="CV51" s="67">
        <v>4</v>
      </c>
      <c r="CW51" s="67">
        <v>8</v>
      </c>
      <c r="CX51" s="67">
        <v>12</v>
      </c>
      <c r="CY51" s="141">
        <f t="shared" si="103"/>
        <v>39</v>
      </c>
      <c r="CZ51" s="153">
        <f t="shared" si="104"/>
        <v>33</v>
      </c>
      <c r="DA51" s="67">
        <v>35</v>
      </c>
      <c r="DB51" s="153">
        <f t="shared" si="105"/>
        <v>18</v>
      </c>
      <c r="DC51" s="153">
        <f t="shared" si="106"/>
        <v>51</v>
      </c>
      <c r="DD51" s="154">
        <f t="shared" si="107"/>
        <v>27</v>
      </c>
      <c r="DE51" s="155">
        <f t="shared" si="108"/>
        <v>6</v>
      </c>
      <c r="DF51" s="149">
        <f t="shared" si="109"/>
        <v>509</v>
      </c>
      <c r="DG51" s="149">
        <f>IFERROR(IF(AND(K51,W51,AI51,AU51,BG51,BS51,CE51,CQ51,DC51)="","",SUM(K51,W51,AI51,AU51,LARGE((BG51,BS51,CE51,CQ51,DC51),{1,2}))),"")</f>
        <v>351</v>
      </c>
      <c r="DH51" s="149">
        <f>IFERROR(IF(AND(M51,Y51,AK51,AW51,,BI51,BU51,CG51,CS51,DE51)="","",SUM(M51,Y51,AK51,AW51,SMALL((BI51,BU51,CG51,CS51,DE51),{1,2}))),"")</f>
        <v>28</v>
      </c>
      <c r="DI51" s="157" t="str">
        <f>IFERROR(pos&amp;IF(AND(MOD(ABS(18),100)&gt;10,MOD(ABS(pos),100)&lt;14),"th", CHOOSE(MOD(ABS(pos),10)+1,"th","st","nd","rd","th","th","th","th","th","th")),"")</f>
        <v>28th</v>
      </c>
      <c r="DJ51" s="131">
        <f>ROWS($B$10:$B51)</f>
        <v>42</v>
      </c>
      <c r="DK51" s="131" t="str">
        <f>IF($B51=Rept1D!$B$9,$DJ51,"")</f>
        <v/>
      </c>
      <c r="DM51" s="151"/>
    </row>
    <row r="52" spans="1:117" ht="19.5" customHeight="1">
      <c r="A52" s="138" t="s">
        <v>123</v>
      </c>
      <c r="B52" s="152" t="s">
        <v>573</v>
      </c>
      <c r="C52" s="67">
        <v>15</v>
      </c>
      <c r="D52" s="67">
        <v>14</v>
      </c>
      <c r="E52" s="67">
        <v>15</v>
      </c>
      <c r="F52" s="67">
        <v>11</v>
      </c>
      <c r="G52" s="141">
        <f t="shared" si="55"/>
        <v>55</v>
      </c>
      <c r="H52" s="153">
        <f t="shared" si="56"/>
        <v>46</v>
      </c>
      <c r="I52" s="67">
        <v>57</v>
      </c>
      <c r="J52" s="153">
        <f t="shared" si="57"/>
        <v>29</v>
      </c>
      <c r="K52" s="153">
        <f t="shared" si="58"/>
        <v>75</v>
      </c>
      <c r="L52" s="154">
        <f t="shared" si="59"/>
        <v>3</v>
      </c>
      <c r="M52" s="155">
        <f t="shared" si="60"/>
        <v>1</v>
      </c>
      <c r="N52" s="146"/>
      <c r="O52" s="67">
        <v>5</v>
      </c>
      <c r="P52" s="67">
        <v>12</v>
      </c>
      <c r="Q52" s="67">
        <v>11</v>
      </c>
      <c r="R52" s="67">
        <v>13</v>
      </c>
      <c r="S52" s="141">
        <f t="shared" si="61"/>
        <v>41</v>
      </c>
      <c r="T52" s="153">
        <f t="shared" si="62"/>
        <v>34</v>
      </c>
      <c r="U52" s="67">
        <v>60</v>
      </c>
      <c r="V52" s="153">
        <f t="shared" si="63"/>
        <v>30</v>
      </c>
      <c r="W52" s="153">
        <f t="shared" si="64"/>
        <v>64</v>
      </c>
      <c r="X52" s="154">
        <f t="shared" si="65"/>
        <v>10</v>
      </c>
      <c r="Y52" s="155">
        <f t="shared" si="66"/>
        <v>4</v>
      </c>
      <c r="Z52" s="137"/>
      <c r="AA52" s="67">
        <v>14</v>
      </c>
      <c r="AB52" s="67">
        <v>10</v>
      </c>
      <c r="AC52" s="67">
        <v>7</v>
      </c>
      <c r="AD52" s="67">
        <v>12</v>
      </c>
      <c r="AE52" s="141">
        <f t="shared" si="67"/>
        <v>43</v>
      </c>
      <c r="AF52" s="153">
        <f t="shared" si="68"/>
        <v>36</v>
      </c>
      <c r="AG52" s="67">
        <v>72</v>
      </c>
      <c r="AH52" s="153">
        <f t="shared" si="69"/>
        <v>36</v>
      </c>
      <c r="AI52" s="153">
        <f t="shared" si="70"/>
        <v>72</v>
      </c>
      <c r="AJ52" s="154">
        <f t="shared" si="71"/>
        <v>10</v>
      </c>
      <c r="AK52" s="156">
        <f t="shared" si="72"/>
        <v>2</v>
      </c>
      <c r="AL52" s="137"/>
      <c r="AM52" s="67">
        <v>12</v>
      </c>
      <c r="AN52" s="67">
        <v>10</v>
      </c>
      <c r="AO52" s="67">
        <v>11</v>
      </c>
      <c r="AP52" s="67">
        <v>14</v>
      </c>
      <c r="AQ52" s="141">
        <f t="shared" si="73"/>
        <v>47</v>
      </c>
      <c r="AR52" s="153">
        <f t="shared" si="74"/>
        <v>39</v>
      </c>
      <c r="AS52" s="67">
        <v>48</v>
      </c>
      <c r="AT52" s="153">
        <f t="shared" si="75"/>
        <v>24</v>
      </c>
      <c r="AU52" s="153">
        <f t="shared" si="76"/>
        <v>63</v>
      </c>
      <c r="AV52" s="154">
        <f t="shared" si="77"/>
        <v>6</v>
      </c>
      <c r="AW52" s="155">
        <f t="shared" si="78"/>
        <v>4</v>
      </c>
      <c r="AX52" s="137"/>
      <c r="AY52" s="67">
        <v>12</v>
      </c>
      <c r="AZ52" s="67">
        <v>8</v>
      </c>
      <c r="BA52" s="67">
        <v>12</v>
      </c>
      <c r="BB52" s="67">
        <v>15</v>
      </c>
      <c r="BC52" s="141">
        <f t="shared" si="79"/>
        <v>47</v>
      </c>
      <c r="BD52" s="153">
        <f t="shared" si="80"/>
        <v>39</v>
      </c>
      <c r="BE52" s="67">
        <v>68</v>
      </c>
      <c r="BF52" s="153">
        <f t="shared" si="81"/>
        <v>34</v>
      </c>
      <c r="BG52" s="153">
        <f t="shared" si="82"/>
        <v>73</v>
      </c>
      <c r="BH52" s="154">
        <f t="shared" si="83"/>
        <v>16</v>
      </c>
      <c r="BI52" s="156">
        <f t="shared" si="84"/>
        <v>2</v>
      </c>
      <c r="BJ52" s="137"/>
      <c r="BK52" s="67">
        <v>15</v>
      </c>
      <c r="BL52" s="67">
        <v>15</v>
      </c>
      <c r="BM52" s="67">
        <v>11</v>
      </c>
      <c r="BN52" s="67">
        <v>15</v>
      </c>
      <c r="BO52" s="141">
        <f t="shared" si="85"/>
        <v>56</v>
      </c>
      <c r="BP52" s="153">
        <f t="shared" si="86"/>
        <v>47</v>
      </c>
      <c r="BQ52" s="67">
        <v>55</v>
      </c>
      <c r="BR52" s="153">
        <f t="shared" si="87"/>
        <v>28</v>
      </c>
      <c r="BS52" s="153">
        <f t="shared" si="88"/>
        <v>75</v>
      </c>
      <c r="BT52" s="154">
        <f t="shared" si="89"/>
        <v>2</v>
      </c>
      <c r="BU52" s="155">
        <f t="shared" si="90"/>
        <v>1</v>
      </c>
      <c r="BV52" s="137"/>
      <c r="BW52" s="67">
        <v>12</v>
      </c>
      <c r="BX52" s="67">
        <v>13</v>
      </c>
      <c r="BY52" s="67">
        <v>15</v>
      </c>
      <c r="BZ52" s="67">
        <v>15</v>
      </c>
      <c r="CA52" s="141">
        <f t="shared" si="91"/>
        <v>55</v>
      </c>
      <c r="CB52" s="153">
        <f t="shared" si="92"/>
        <v>46</v>
      </c>
      <c r="CC52" s="67">
        <v>58</v>
      </c>
      <c r="CD52" s="153">
        <f t="shared" si="93"/>
        <v>29</v>
      </c>
      <c r="CE52" s="153">
        <f t="shared" si="94"/>
        <v>75</v>
      </c>
      <c r="CF52" s="154">
        <f t="shared" si="95"/>
        <v>12</v>
      </c>
      <c r="CG52" s="155">
        <f t="shared" si="96"/>
        <v>1</v>
      </c>
      <c r="CH52" s="137"/>
      <c r="CI52" s="67">
        <v>15</v>
      </c>
      <c r="CJ52" s="67">
        <v>13</v>
      </c>
      <c r="CK52" s="67">
        <v>11</v>
      </c>
      <c r="CL52" s="67">
        <v>15</v>
      </c>
      <c r="CM52" s="141">
        <f t="shared" si="97"/>
        <v>54</v>
      </c>
      <c r="CN52" s="153">
        <f t="shared" si="98"/>
        <v>45</v>
      </c>
      <c r="CO52" s="67">
        <v>37</v>
      </c>
      <c r="CP52" s="153">
        <f t="shared" si="99"/>
        <v>19</v>
      </c>
      <c r="CQ52" s="153">
        <f t="shared" si="100"/>
        <v>64</v>
      </c>
      <c r="CR52" s="154">
        <f t="shared" si="101"/>
        <v>17</v>
      </c>
      <c r="CS52" s="155">
        <f t="shared" si="102"/>
        <v>4</v>
      </c>
      <c r="CT52" s="137"/>
      <c r="CU52" s="67">
        <v>11</v>
      </c>
      <c r="CV52" s="67">
        <v>15</v>
      </c>
      <c r="CW52" s="67">
        <v>10</v>
      </c>
      <c r="CX52" s="67">
        <v>13</v>
      </c>
      <c r="CY52" s="141">
        <f t="shared" si="103"/>
        <v>49</v>
      </c>
      <c r="CZ52" s="153">
        <f t="shared" si="104"/>
        <v>41</v>
      </c>
      <c r="DA52" s="67">
        <v>56</v>
      </c>
      <c r="DB52" s="153">
        <f t="shared" si="105"/>
        <v>28</v>
      </c>
      <c r="DC52" s="153">
        <f t="shared" si="106"/>
        <v>69</v>
      </c>
      <c r="DD52" s="154">
        <f t="shared" si="107"/>
        <v>6</v>
      </c>
      <c r="DE52" s="155">
        <f t="shared" si="108"/>
        <v>3</v>
      </c>
      <c r="DF52" s="149">
        <f t="shared" si="109"/>
        <v>630</v>
      </c>
      <c r="DG52" s="149">
        <f>IFERROR(IF(AND(K52,W52,AI52,AU52,BG52,BS52,CE52,CQ52,DC52)="","",SUM(K52,W52,AI52,AU52,LARGE((BG52,BS52,CE52,CQ52,DC52),{1,2}))),"")</f>
        <v>424</v>
      </c>
      <c r="DH52" s="149">
        <f>IFERROR(IF(AND(M52,Y52,AK52,AW52,,BI52,BU52,CG52,CS52,DE52)="","",SUM(M52,Y52,AK52,AW52,SMALL((BI52,BU52,CG52,CS52,DE52),{1,2}))),"")</f>
        <v>13</v>
      </c>
      <c r="DI52" s="157" t="str">
        <f>IFERROR(pos&amp;IF(AND(MOD(ABS(18),100)&gt;10,MOD(ABS(pos),100)&lt;14),"th", CHOOSE(MOD(ABS(pos),10)+1,"th","st","nd","rd","th","th","th","th","th","th")),"")</f>
        <v>7th</v>
      </c>
      <c r="DJ52" s="131">
        <f>ROWS($B$10:$B52)</f>
        <v>43</v>
      </c>
      <c r="DK52" s="131" t="str">
        <f>IF($B52=Rept1D!$B$9,$DJ52,"")</f>
        <v/>
      </c>
      <c r="DM52" s="151"/>
    </row>
    <row r="53" spans="1:117" ht="19.5" customHeight="1">
      <c r="A53" s="138" t="s">
        <v>123</v>
      </c>
      <c r="B53" s="152" t="s">
        <v>574</v>
      </c>
      <c r="C53" s="67">
        <v>9</v>
      </c>
      <c r="D53" s="67">
        <v>15</v>
      </c>
      <c r="E53" s="67">
        <v>11</v>
      </c>
      <c r="F53" s="67">
        <v>12</v>
      </c>
      <c r="G53" s="141">
        <f t="shared" si="55"/>
        <v>47</v>
      </c>
      <c r="H53" s="153">
        <f t="shared" si="56"/>
        <v>39</v>
      </c>
      <c r="I53" s="67">
        <v>32</v>
      </c>
      <c r="J53" s="153">
        <f t="shared" si="57"/>
        <v>16</v>
      </c>
      <c r="K53" s="153">
        <f t="shared" si="58"/>
        <v>55</v>
      </c>
      <c r="L53" s="154">
        <f t="shared" si="59"/>
        <v>41</v>
      </c>
      <c r="M53" s="155">
        <f t="shared" si="60"/>
        <v>5</v>
      </c>
      <c r="N53" s="146"/>
      <c r="O53" s="67">
        <v>5</v>
      </c>
      <c r="P53" s="67">
        <v>14</v>
      </c>
      <c r="Q53" s="67">
        <v>7</v>
      </c>
      <c r="R53" s="67">
        <v>12</v>
      </c>
      <c r="S53" s="141">
        <f t="shared" si="61"/>
        <v>38</v>
      </c>
      <c r="T53" s="153">
        <f t="shared" si="62"/>
        <v>32</v>
      </c>
      <c r="U53" s="67">
        <v>20</v>
      </c>
      <c r="V53" s="153">
        <f t="shared" si="63"/>
        <v>10</v>
      </c>
      <c r="W53" s="153">
        <f t="shared" si="64"/>
        <v>42</v>
      </c>
      <c r="X53" s="154">
        <f t="shared" si="65"/>
        <v>44</v>
      </c>
      <c r="Y53" s="155">
        <f t="shared" si="66"/>
        <v>8</v>
      </c>
      <c r="Z53" s="137"/>
      <c r="AA53" s="67">
        <v>10</v>
      </c>
      <c r="AB53" s="67">
        <v>10</v>
      </c>
      <c r="AC53" s="67">
        <v>6</v>
      </c>
      <c r="AD53" s="67">
        <v>10</v>
      </c>
      <c r="AE53" s="141">
        <f t="shared" si="67"/>
        <v>36</v>
      </c>
      <c r="AF53" s="153">
        <f t="shared" si="68"/>
        <v>30</v>
      </c>
      <c r="AG53" s="67">
        <v>27</v>
      </c>
      <c r="AH53" s="153">
        <f t="shared" si="69"/>
        <v>14</v>
      </c>
      <c r="AI53" s="153">
        <f t="shared" si="70"/>
        <v>44</v>
      </c>
      <c r="AJ53" s="154">
        <f t="shared" si="71"/>
        <v>51</v>
      </c>
      <c r="AK53" s="156">
        <f t="shared" si="72"/>
        <v>8</v>
      </c>
      <c r="AL53" s="137"/>
      <c r="AM53" s="67">
        <v>7</v>
      </c>
      <c r="AN53" s="67">
        <v>6</v>
      </c>
      <c r="AO53" s="67">
        <v>15</v>
      </c>
      <c r="AP53" s="67">
        <v>15</v>
      </c>
      <c r="AQ53" s="141">
        <f t="shared" si="73"/>
        <v>43</v>
      </c>
      <c r="AR53" s="153">
        <f t="shared" si="74"/>
        <v>36</v>
      </c>
      <c r="AS53" s="67">
        <v>19</v>
      </c>
      <c r="AT53" s="153">
        <f t="shared" si="75"/>
        <v>10</v>
      </c>
      <c r="AU53" s="153">
        <f t="shared" si="76"/>
        <v>46</v>
      </c>
      <c r="AV53" s="154">
        <f t="shared" si="77"/>
        <v>51</v>
      </c>
      <c r="AW53" s="155">
        <f t="shared" si="78"/>
        <v>7</v>
      </c>
      <c r="AX53" s="137"/>
      <c r="AY53" s="67">
        <v>8</v>
      </c>
      <c r="AZ53" s="67">
        <v>13</v>
      </c>
      <c r="BA53" s="67">
        <v>11</v>
      </c>
      <c r="BB53" s="67">
        <v>12</v>
      </c>
      <c r="BC53" s="141">
        <f t="shared" si="79"/>
        <v>44</v>
      </c>
      <c r="BD53" s="153">
        <f t="shared" si="80"/>
        <v>37</v>
      </c>
      <c r="BE53" s="67">
        <v>37</v>
      </c>
      <c r="BF53" s="153">
        <f t="shared" si="81"/>
        <v>19</v>
      </c>
      <c r="BG53" s="153">
        <f t="shared" si="82"/>
        <v>56</v>
      </c>
      <c r="BH53" s="154">
        <f t="shared" si="83"/>
        <v>41</v>
      </c>
      <c r="BI53" s="156">
        <f t="shared" si="84"/>
        <v>5</v>
      </c>
      <c r="BJ53" s="137"/>
      <c r="BK53" s="67">
        <v>12</v>
      </c>
      <c r="BL53" s="67">
        <v>2</v>
      </c>
      <c r="BM53" s="67">
        <v>3</v>
      </c>
      <c r="BN53" s="67">
        <v>15</v>
      </c>
      <c r="BO53" s="141">
        <f t="shared" si="85"/>
        <v>32</v>
      </c>
      <c r="BP53" s="153">
        <f t="shared" si="86"/>
        <v>27</v>
      </c>
      <c r="BQ53" s="67">
        <v>27</v>
      </c>
      <c r="BR53" s="153">
        <f t="shared" si="87"/>
        <v>14</v>
      </c>
      <c r="BS53" s="153">
        <f t="shared" si="88"/>
        <v>41</v>
      </c>
      <c r="BT53" s="154">
        <f t="shared" si="89"/>
        <v>52</v>
      </c>
      <c r="BU53" s="155">
        <f t="shared" si="90"/>
        <v>8</v>
      </c>
      <c r="BV53" s="137"/>
      <c r="BW53" s="67">
        <v>8</v>
      </c>
      <c r="BX53" s="67">
        <v>8</v>
      </c>
      <c r="BY53" s="67">
        <v>8</v>
      </c>
      <c r="BZ53" s="67">
        <v>2</v>
      </c>
      <c r="CA53" s="141">
        <f t="shared" si="91"/>
        <v>26</v>
      </c>
      <c r="CB53" s="153">
        <f t="shared" si="92"/>
        <v>22</v>
      </c>
      <c r="CC53" s="67">
        <v>23</v>
      </c>
      <c r="CD53" s="153">
        <f t="shared" si="93"/>
        <v>12</v>
      </c>
      <c r="CE53" s="153">
        <f t="shared" si="94"/>
        <v>34</v>
      </c>
      <c r="CF53" s="154">
        <f t="shared" si="95"/>
        <v>54</v>
      </c>
      <c r="CG53" s="155">
        <f t="shared" si="96"/>
        <v>9</v>
      </c>
      <c r="CH53" s="137"/>
      <c r="CI53" s="67">
        <v>7</v>
      </c>
      <c r="CJ53" s="67">
        <v>15</v>
      </c>
      <c r="CK53" s="67">
        <v>10</v>
      </c>
      <c r="CL53" s="67">
        <v>12</v>
      </c>
      <c r="CM53" s="141">
        <f t="shared" si="97"/>
        <v>44</v>
      </c>
      <c r="CN53" s="153">
        <f t="shared" si="98"/>
        <v>37</v>
      </c>
      <c r="CO53" s="67">
        <v>25</v>
      </c>
      <c r="CP53" s="153">
        <f t="shared" si="99"/>
        <v>13</v>
      </c>
      <c r="CQ53" s="153">
        <f t="shared" si="100"/>
        <v>50</v>
      </c>
      <c r="CR53" s="154">
        <f t="shared" si="101"/>
        <v>42</v>
      </c>
      <c r="CS53" s="155">
        <f t="shared" si="102"/>
        <v>6</v>
      </c>
      <c r="CT53" s="137"/>
      <c r="CU53" s="67">
        <v>12</v>
      </c>
      <c r="CV53" s="67">
        <v>14</v>
      </c>
      <c r="CW53" s="67">
        <v>14</v>
      </c>
      <c r="CX53" s="67">
        <v>8</v>
      </c>
      <c r="CY53" s="141">
        <f t="shared" si="103"/>
        <v>48</v>
      </c>
      <c r="CZ53" s="153">
        <f t="shared" si="104"/>
        <v>40</v>
      </c>
      <c r="DA53" s="67">
        <v>32</v>
      </c>
      <c r="DB53" s="153">
        <f t="shared" si="105"/>
        <v>16</v>
      </c>
      <c r="DC53" s="153">
        <f t="shared" si="106"/>
        <v>56</v>
      </c>
      <c r="DD53" s="154">
        <f t="shared" si="107"/>
        <v>19</v>
      </c>
      <c r="DE53" s="155">
        <f t="shared" si="108"/>
        <v>5</v>
      </c>
      <c r="DF53" s="149">
        <f t="shared" si="109"/>
        <v>424</v>
      </c>
      <c r="DG53" s="149">
        <f>IFERROR(IF(AND(K53,W53,AI53,AU53,BG53,BS53,CE53,CQ53,DC53)="","",SUM(K53,W53,AI53,AU53,LARGE((BG53,BS53,CE53,CQ53,DC53),{1,2}))),"")</f>
        <v>299</v>
      </c>
      <c r="DH53" s="149">
        <f>IFERROR(IF(AND(M53,Y53,AK53,AW53,,BI53,BU53,CG53,CS53,DE53)="","",SUM(M53,Y53,AK53,AW53,SMALL((BI53,BU53,CG53,CS53,DE53),{1,2}))),"")</f>
        <v>38</v>
      </c>
      <c r="DI53" s="157" t="str">
        <f>IFERROR(pos&amp;IF(AND(MOD(ABS(18),100)&gt;10,MOD(ABS(pos),100)&lt;14),"th", CHOOSE(MOD(ABS(pos),10)+1,"th","st","nd","rd","th","th","th","th","th","th")),"")</f>
        <v>47th</v>
      </c>
      <c r="DJ53" s="131">
        <f>ROWS($B$10:$B53)</f>
        <v>44</v>
      </c>
      <c r="DK53" s="131" t="str">
        <f>IF($B53=Rept1D!$B$9,$DJ53,"")</f>
        <v/>
      </c>
      <c r="DM53" s="151"/>
    </row>
    <row r="54" spans="1:117" ht="19.5" customHeight="1">
      <c r="A54" s="138" t="s">
        <v>123</v>
      </c>
      <c r="B54" s="152" t="s">
        <v>575</v>
      </c>
      <c r="C54" s="67">
        <v>10</v>
      </c>
      <c r="D54" s="67">
        <v>12</v>
      </c>
      <c r="E54" s="67">
        <v>15</v>
      </c>
      <c r="F54" s="67">
        <v>15</v>
      </c>
      <c r="G54" s="141">
        <f t="shared" si="55"/>
        <v>52</v>
      </c>
      <c r="H54" s="153">
        <f t="shared" si="56"/>
        <v>43</v>
      </c>
      <c r="I54" s="67">
        <v>24</v>
      </c>
      <c r="J54" s="153">
        <f t="shared" si="57"/>
        <v>12</v>
      </c>
      <c r="K54" s="153">
        <f t="shared" si="58"/>
        <v>55</v>
      </c>
      <c r="L54" s="154">
        <f t="shared" si="59"/>
        <v>41</v>
      </c>
      <c r="M54" s="155">
        <f t="shared" si="60"/>
        <v>5</v>
      </c>
      <c r="N54" s="146"/>
      <c r="O54" s="67">
        <v>5</v>
      </c>
      <c r="P54" s="67">
        <v>10</v>
      </c>
      <c r="Q54" s="67">
        <v>5</v>
      </c>
      <c r="R54" s="67">
        <v>5</v>
      </c>
      <c r="S54" s="141">
        <f t="shared" si="61"/>
        <v>25</v>
      </c>
      <c r="T54" s="153">
        <f t="shared" si="62"/>
        <v>21</v>
      </c>
      <c r="U54" s="67">
        <v>16</v>
      </c>
      <c r="V54" s="153">
        <f t="shared" si="63"/>
        <v>8</v>
      </c>
      <c r="W54" s="153">
        <f t="shared" si="64"/>
        <v>29</v>
      </c>
      <c r="X54" s="154">
        <f t="shared" si="65"/>
        <v>57</v>
      </c>
      <c r="Y54" s="155">
        <f t="shared" si="66"/>
        <v>9</v>
      </c>
      <c r="Z54" s="137"/>
      <c r="AA54" s="67">
        <v>8</v>
      </c>
      <c r="AB54" s="67">
        <v>10</v>
      </c>
      <c r="AC54" s="67">
        <v>10</v>
      </c>
      <c r="AD54" s="67">
        <v>8</v>
      </c>
      <c r="AE54" s="141">
        <f t="shared" si="67"/>
        <v>36</v>
      </c>
      <c r="AF54" s="153">
        <f t="shared" si="68"/>
        <v>30</v>
      </c>
      <c r="AG54" s="67">
        <v>39</v>
      </c>
      <c r="AH54" s="153">
        <f t="shared" si="69"/>
        <v>20</v>
      </c>
      <c r="AI54" s="153">
        <f t="shared" si="70"/>
        <v>50</v>
      </c>
      <c r="AJ54" s="154">
        <f t="shared" si="71"/>
        <v>41</v>
      </c>
      <c r="AK54" s="156">
        <f t="shared" si="72"/>
        <v>6</v>
      </c>
      <c r="AL54" s="137"/>
      <c r="AM54" s="67">
        <v>7</v>
      </c>
      <c r="AN54" s="67">
        <v>6</v>
      </c>
      <c r="AO54" s="67">
        <v>10</v>
      </c>
      <c r="AP54" s="67">
        <v>15</v>
      </c>
      <c r="AQ54" s="141">
        <f t="shared" si="73"/>
        <v>38</v>
      </c>
      <c r="AR54" s="153">
        <f t="shared" si="74"/>
        <v>32</v>
      </c>
      <c r="AS54" s="67">
        <v>22</v>
      </c>
      <c r="AT54" s="153">
        <f t="shared" si="75"/>
        <v>11</v>
      </c>
      <c r="AU54" s="153">
        <f t="shared" si="76"/>
        <v>43</v>
      </c>
      <c r="AV54" s="154">
        <f t="shared" si="77"/>
        <v>55</v>
      </c>
      <c r="AW54" s="155">
        <f t="shared" si="78"/>
        <v>8</v>
      </c>
      <c r="AX54" s="137"/>
      <c r="AY54" s="67">
        <v>6</v>
      </c>
      <c r="AZ54" s="67">
        <v>10</v>
      </c>
      <c r="BA54" s="67">
        <v>8</v>
      </c>
      <c r="BB54" s="67">
        <v>15</v>
      </c>
      <c r="BC54" s="141">
        <f t="shared" si="79"/>
        <v>39</v>
      </c>
      <c r="BD54" s="153">
        <f t="shared" si="80"/>
        <v>33</v>
      </c>
      <c r="BE54" s="67">
        <v>27</v>
      </c>
      <c r="BF54" s="153">
        <f t="shared" si="81"/>
        <v>14</v>
      </c>
      <c r="BG54" s="153">
        <f t="shared" si="82"/>
        <v>47</v>
      </c>
      <c r="BH54" s="154">
        <f t="shared" si="83"/>
        <v>53</v>
      </c>
      <c r="BI54" s="156">
        <f t="shared" si="84"/>
        <v>7</v>
      </c>
      <c r="BJ54" s="137"/>
      <c r="BK54" s="67">
        <v>2</v>
      </c>
      <c r="BL54" s="67">
        <v>8</v>
      </c>
      <c r="BM54" s="67">
        <v>1</v>
      </c>
      <c r="BN54" s="67">
        <v>15</v>
      </c>
      <c r="BO54" s="141">
        <f t="shared" si="85"/>
        <v>26</v>
      </c>
      <c r="BP54" s="153">
        <f t="shared" si="86"/>
        <v>22</v>
      </c>
      <c r="BQ54" s="67">
        <v>24</v>
      </c>
      <c r="BR54" s="153">
        <f t="shared" si="87"/>
        <v>12</v>
      </c>
      <c r="BS54" s="153">
        <f t="shared" si="88"/>
        <v>34</v>
      </c>
      <c r="BT54" s="154">
        <f t="shared" si="89"/>
        <v>56</v>
      </c>
      <c r="BU54" s="155">
        <f t="shared" si="90"/>
        <v>9</v>
      </c>
      <c r="BV54" s="137"/>
      <c r="BW54" s="67">
        <v>7</v>
      </c>
      <c r="BX54" s="67">
        <v>1</v>
      </c>
      <c r="BY54" s="67">
        <v>14</v>
      </c>
      <c r="BZ54" s="67">
        <v>8</v>
      </c>
      <c r="CA54" s="141">
        <f t="shared" si="91"/>
        <v>30</v>
      </c>
      <c r="CB54" s="153">
        <f t="shared" si="92"/>
        <v>25</v>
      </c>
      <c r="CC54" s="67">
        <v>23</v>
      </c>
      <c r="CD54" s="153">
        <f t="shared" si="93"/>
        <v>12</v>
      </c>
      <c r="CE54" s="153">
        <f t="shared" si="94"/>
        <v>37</v>
      </c>
      <c r="CF54" s="154">
        <f t="shared" si="95"/>
        <v>53</v>
      </c>
      <c r="CG54" s="155">
        <f t="shared" si="96"/>
        <v>9</v>
      </c>
      <c r="CH54" s="137"/>
      <c r="CI54" s="67">
        <v>9</v>
      </c>
      <c r="CJ54" s="67">
        <v>15</v>
      </c>
      <c r="CK54" s="67">
        <v>8</v>
      </c>
      <c r="CL54" s="67">
        <v>10</v>
      </c>
      <c r="CM54" s="141">
        <f t="shared" si="97"/>
        <v>42</v>
      </c>
      <c r="CN54" s="153">
        <f t="shared" si="98"/>
        <v>35</v>
      </c>
      <c r="CO54" s="67">
        <v>16</v>
      </c>
      <c r="CP54" s="153">
        <f t="shared" si="99"/>
        <v>8</v>
      </c>
      <c r="CQ54" s="153">
        <f t="shared" si="100"/>
        <v>43</v>
      </c>
      <c r="CR54" s="154">
        <f t="shared" si="101"/>
        <v>49</v>
      </c>
      <c r="CS54" s="155">
        <f t="shared" si="102"/>
        <v>8</v>
      </c>
      <c r="CT54" s="137"/>
      <c r="CU54" s="67">
        <v>13</v>
      </c>
      <c r="CV54" s="67">
        <v>4</v>
      </c>
      <c r="CW54" s="67">
        <v>6</v>
      </c>
      <c r="CX54" s="67">
        <v>4</v>
      </c>
      <c r="CY54" s="141">
        <f t="shared" si="103"/>
        <v>27</v>
      </c>
      <c r="CZ54" s="153">
        <f t="shared" si="104"/>
        <v>23</v>
      </c>
      <c r="DA54" s="67">
        <v>24</v>
      </c>
      <c r="DB54" s="153">
        <f t="shared" si="105"/>
        <v>12</v>
      </c>
      <c r="DC54" s="153">
        <f t="shared" si="106"/>
        <v>35</v>
      </c>
      <c r="DD54" s="154">
        <f t="shared" si="107"/>
        <v>51</v>
      </c>
      <c r="DE54" s="155">
        <f t="shared" si="108"/>
        <v>9</v>
      </c>
      <c r="DF54" s="149">
        <f t="shared" si="109"/>
        <v>373</v>
      </c>
      <c r="DG54" s="149">
        <f>IFERROR(IF(AND(K54,W54,AI54,AU54,BG54,BS54,CE54,CQ54,DC54)="","",SUM(K54,W54,AI54,AU54,LARGE((BG54,BS54,CE54,CQ54,DC54),{1,2}))),"")</f>
        <v>267</v>
      </c>
      <c r="DH54" s="149">
        <f>IFERROR(IF(AND(M54,Y54,AK54,AW54,,BI54,BU54,CG54,CS54,DE54)="","",SUM(M54,Y54,AK54,AW54,SMALL((BI54,BU54,CG54,CS54,DE54),{1,2}))),"")</f>
        <v>43</v>
      </c>
      <c r="DI54" s="157" t="str">
        <f>IFERROR(pos&amp;IF(AND(MOD(ABS(18),100)&gt;10,MOD(ABS(pos),100)&lt;14),"th", CHOOSE(MOD(ABS(pos),10)+1,"th","st","nd","rd","th","th","th","th","th","th")),"")</f>
        <v>53rd</v>
      </c>
      <c r="DJ54" s="131">
        <f>ROWS($B$10:$B54)</f>
        <v>45</v>
      </c>
      <c r="DK54" s="131" t="str">
        <f>IF($B54=Rept1D!$B$9,$DJ54,"")</f>
        <v/>
      </c>
      <c r="DM54" s="151"/>
    </row>
    <row r="55" spans="1:117" ht="19.5" customHeight="1">
      <c r="A55" s="138" t="s">
        <v>123</v>
      </c>
      <c r="B55" s="152" t="s">
        <v>576</v>
      </c>
      <c r="C55" s="67">
        <v>15</v>
      </c>
      <c r="D55" s="67">
        <v>13</v>
      </c>
      <c r="E55" s="67">
        <v>10</v>
      </c>
      <c r="F55" s="67">
        <v>9</v>
      </c>
      <c r="G55" s="141">
        <f t="shared" si="55"/>
        <v>47</v>
      </c>
      <c r="H55" s="153">
        <f t="shared" si="56"/>
        <v>39</v>
      </c>
      <c r="I55" s="67">
        <v>57</v>
      </c>
      <c r="J55" s="153">
        <f t="shared" si="57"/>
        <v>29</v>
      </c>
      <c r="K55" s="153">
        <f t="shared" si="58"/>
        <v>68</v>
      </c>
      <c r="L55" s="154">
        <f t="shared" si="59"/>
        <v>13</v>
      </c>
      <c r="M55" s="155">
        <f t="shared" si="60"/>
        <v>3</v>
      </c>
      <c r="N55" s="146"/>
      <c r="O55" s="67">
        <v>11</v>
      </c>
      <c r="P55" s="67">
        <v>13</v>
      </c>
      <c r="Q55" s="67">
        <v>7</v>
      </c>
      <c r="R55" s="67">
        <v>12</v>
      </c>
      <c r="S55" s="141">
        <f t="shared" si="61"/>
        <v>43</v>
      </c>
      <c r="T55" s="153">
        <f t="shared" si="62"/>
        <v>36</v>
      </c>
      <c r="U55" s="67">
        <v>46</v>
      </c>
      <c r="V55" s="153">
        <f t="shared" si="63"/>
        <v>23</v>
      </c>
      <c r="W55" s="153">
        <f t="shared" si="64"/>
        <v>59</v>
      </c>
      <c r="X55" s="154">
        <f t="shared" si="65"/>
        <v>15</v>
      </c>
      <c r="Y55" s="155">
        <f t="shared" si="66"/>
        <v>5</v>
      </c>
      <c r="Z55" s="137"/>
      <c r="AA55" s="67">
        <v>11</v>
      </c>
      <c r="AB55" s="67">
        <v>10</v>
      </c>
      <c r="AC55" s="67">
        <v>12</v>
      </c>
      <c r="AD55" s="67">
        <v>12</v>
      </c>
      <c r="AE55" s="141">
        <f t="shared" si="67"/>
        <v>45</v>
      </c>
      <c r="AF55" s="153">
        <f t="shared" si="68"/>
        <v>38</v>
      </c>
      <c r="AG55" s="67">
        <v>66</v>
      </c>
      <c r="AH55" s="153">
        <f t="shared" si="69"/>
        <v>33</v>
      </c>
      <c r="AI55" s="153">
        <f t="shared" si="70"/>
        <v>71</v>
      </c>
      <c r="AJ55" s="154">
        <f t="shared" si="71"/>
        <v>12</v>
      </c>
      <c r="AK55" s="156">
        <f t="shared" si="72"/>
        <v>2</v>
      </c>
      <c r="AL55" s="137"/>
      <c r="AM55" s="67">
        <v>6</v>
      </c>
      <c r="AN55" s="67">
        <v>7</v>
      </c>
      <c r="AO55" s="67">
        <v>10</v>
      </c>
      <c r="AP55" s="67">
        <v>14</v>
      </c>
      <c r="AQ55" s="141">
        <f t="shared" si="73"/>
        <v>37</v>
      </c>
      <c r="AR55" s="153">
        <f t="shared" si="74"/>
        <v>31</v>
      </c>
      <c r="AS55" s="67">
        <v>37</v>
      </c>
      <c r="AT55" s="153">
        <f t="shared" si="75"/>
        <v>19</v>
      </c>
      <c r="AU55" s="153">
        <f t="shared" si="76"/>
        <v>50</v>
      </c>
      <c r="AV55" s="154">
        <f t="shared" si="77"/>
        <v>38</v>
      </c>
      <c r="AW55" s="155">
        <f t="shared" si="78"/>
        <v>6</v>
      </c>
      <c r="AX55" s="137"/>
      <c r="AY55" s="67">
        <v>12</v>
      </c>
      <c r="AZ55" s="67">
        <v>12</v>
      </c>
      <c r="BA55" s="67">
        <v>15</v>
      </c>
      <c r="BB55" s="67">
        <v>10</v>
      </c>
      <c r="BC55" s="141">
        <f t="shared" si="79"/>
        <v>49</v>
      </c>
      <c r="BD55" s="153">
        <f t="shared" si="80"/>
        <v>41</v>
      </c>
      <c r="BE55" s="67">
        <v>75</v>
      </c>
      <c r="BF55" s="153">
        <f t="shared" si="81"/>
        <v>38</v>
      </c>
      <c r="BG55" s="153">
        <f t="shared" si="82"/>
        <v>79</v>
      </c>
      <c r="BH55" s="154">
        <f t="shared" si="83"/>
        <v>6</v>
      </c>
      <c r="BI55" s="156">
        <f t="shared" si="84"/>
        <v>1</v>
      </c>
      <c r="BJ55" s="137"/>
      <c r="BK55" s="67">
        <v>12</v>
      </c>
      <c r="BL55" s="67">
        <v>5</v>
      </c>
      <c r="BM55" s="67">
        <v>2</v>
      </c>
      <c r="BN55" s="67">
        <v>15</v>
      </c>
      <c r="BO55" s="141">
        <f t="shared" si="85"/>
        <v>34</v>
      </c>
      <c r="BP55" s="153">
        <f t="shared" si="86"/>
        <v>28</v>
      </c>
      <c r="BQ55" s="67">
        <v>33</v>
      </c>
      <c r="BR55" s="153">
        <f t="shared" si="87"/>
        <v>17</v>
      </c>
      <c r="BS55" s="153">
        <f t="shared" si="88"/>
        <v>45</v>
      </c>
      <c r="BT55" s="154">
        <f t="shared" si="89"/>
        <v>38</v>
      </c>
      <c r="BU55" s="155">
        <f t="shared" si="90"/>
        <v>7</v>
      </c>
      <c r="BV55" s="137"/>
      <c r="BW55" s="67">
        <v>7</v>
      </c>
      <c r="BX55" s="67">
        <v>11</v>
      </c>
      <c r="BY55" s="67">
        <v>13</v>
      </c>
      <c r="BZ55" s="67">
        <v>13</v>
      </c>
      <c r="CA55" s="141">
        <f t="shared" si="91"/>
        <v>44</v>
      </c>
      <c r="CB55" s="153">
        <f t="shared" si="92"/>
        <v>37</v>
      </c>
      <c r="CC55" s="67">
        <v>52</v>
      </c>
      <c r="CD55" s="153">
        <f t="shared" si="93"/>
        <v>26</v>
      </c>
      <c r="CE55" s="153">
        <f t="shared" si="94"/>
        <v>63</v>
      </c>
      <c r="CF55" s="154">
        <f t="shared" si="95"/>
        <v>30</v>
      </c>
      <c r="CG55" s="155">
        <f t="shared" si="96"/>
        <v>4</v>
      </c>
      <c r="CH55" s="137"/>
      <c r="CI55" s="67">
        <v>10</v>
      </c>
      <c r="CJ55" s="67">
        <v>15</v>
      </c>
      <c r="CK55" s="67">
        <v>11</v>
      </c>
      <c r="CL55" s="67">
        <v>15</v>
      </c>
      <c r="CM55" s="141">
        <f t="shared" si="97"/>
        <v>51</v>
      </c>
      <c r="CN55" s="153">
        <f t="shared" si="98"/>
        <v>43</v>
      </c>
      <c r="CO55" s="67">
        <v>36</v>
      </c>
      <c r="CP55" s="153">
        <f t="shared" si="99"/>
        <v>18</v>
      </c>
      <c r="CQ55" s="153">
        <f t="shared" si="100"/>
        <v>61</v>
      </c>
      <c r="CR55" s="154">
        <f t="shared" si="101"/>
        <v>23</v>
      </c>
      <c r="CS55" s="155">
        <f t="shared" si="102"/>
        <v>4</v>
      </c>
      <c r="CT55" s="137"/>
      <c r="CU55" s="67">
        <v>7</v>
      </c>
      <c r="CV55" s="67">
        <v>15</v>
      </c>
      <c r="CW55" s="67">
        <v>7</v>
      </c>
      <c r="CX55" s="67">
        <v>10</v>
      </c>
      <c r="CY55" s="141">
        <f t="shared" si="103"/>
        <v>39</v>
      </c>
      <c r="CZ55" s="153">
        <f t="shared" si="104"/>
        <v>33</v>
      </c>
      <c r="DA55" s="67">
        <v>55</v>
      </c>
      <c r="DB55" s="153">
        <f t="shared" si="105"/>
        <v>28</v>
      </c>
      <c r="DC55" s="153">
        <f t="shared" si="106"/>
        <v>61</v>
      </c>
      <c r="DD55" s="154">
        <f t="shared" si="107"/>
        <v>12</v>
      </c>
      <c r="DE55" s="155">
        <f t="shared" si="108"/>
        <v>4</v>
      </c>
      <c r="DF55" s="149">
        <f t="shared" si="109"/>
        <v>557</v>
      </c>
      <c r="DG55" s="149">
        <f>IFERROR(IF(AND(K55,W55,AI55,AU55,BG55,BS55,CE55,CQ55,DC55)="","",SUM(K55,W55,AI55,AU55,LARGE((BG55,BS55,CE55,CQ55,DC55),{1,2}))),"")</f>
        <v>390</v>
      </c>
      <c r="DH55" s="149">
        <f>IFERROR(IF(AND(M55,Y55,AK55,AW55,,BI55,BU55,CG55,CS55,DE55)="","",SUM(M55,Y55,AK55,AW55,SMALL((BI55,BU55,CG55,CS55,DE55),{1,2}))),"")</f>
        <v>21</v>
      </c>
      <c r="DI55" s="157" t="str">
        <f>IFERROR(pos&amp;IF(AND(MOD(ABS(18),100)&gt;10,MOD(ABS(pos),100)&lt;14),"th", CHOOSE(MOD(ABS(pos),10)+1,"th","st","nd","rd","th","th","th","th","th","th")),"")</f>
        <v>19th</v>
      </c>
      <c r="DJ55" s="131">
        <f>ROWS($B$10:$B55)</f>
        <v>46</v>
      </c>
      <c r="DK55" s="131" t="str">
        <f>IF($B55=Rept1D!$B$9,$DJ55,"")</f>
        <v/>
      </c>
      <c r="DM55" s="151"/>
    </row>
    <row r="56" spans="1:117" ht="19.5" customHeight="1">
      <c r="A56" s="138" t="s">
        <v>123</v>
      </c>
      <c r="B56" s="152" t="s">
        <v>597</v>
      </c>
      <c r="C56" s="67">
        <v>12</v>
      </c>
      <c r="D56" s="67">
        <v>12</v>
      </c>
      <c r="E56" s="67">
        <v>15</v>
      </c>
      <c r="F56" s="67">
        <v>5</v>
      </c>
      <c r="G56" s="141">
        <f t="shared" si="55"/>
        <v>44</v>
      </c>
      <c r="H56" s="153">
        <f t="shared" si="56"/>
        <v>37</v>
      </c>
      <c r="I56" s="67">
        <v>34</v>
      </c>
      <c r="J56" s="153">
        <f t="shared" si="57"/>
        <v>17</v>
      </c>
      <c r="K56" s="153">
        <f t="shared" si="58"/>
        <v>54</v>
      </c>
      <c r="L56" s="154">
        <f t="shared" si="59"/>
        <v>44</v>
      </c>
      <c r="M56" s="155">
        <f t="shared" si="60"/>
        <v>6</v>
      </c>
      <c r="N56" s="146"/>
      <c r="O56" s="67">
        <v>5</v>
      </c>
      <c r="P56" s="67">
        <v>13</v>
      </c>
      <c r="Q56" s="67">
        <v>5</v>
      </c>
      <c r="R56" s="67">
        <v>8</v>
      </c>
      <c r="S56" s="141">
        <f t="shared" si="61"/>
        <v>31</v>
      </c>
      <c r="T56" s="153">
        <f t="shared" si="62"/>
        <v>26</v>
      </c>
      <c r="U56" s="67">
        <v>34</v>
      </c>
      <c r="V56" s="153">
        <f t="shared" si="63"/>
        <v>17</v>
      </c>
      <c r="W56" s="153">
        <f t="shared" si="64"/>
        <v>43</v>
      </c>
      <c r="X56" s="154">
        <f t="shared" si="65"/>
        <v>41</v>
      </c>
      <c r="Y56" s="155">
        <f t="shared" si="66"/>
        <v>8</v>
      </c>
      <c r="Z56" s="137"/>
      <c r="AA56" s="67">
        <v>14</v>
      </c>
      <c r="AB56" s="67">
        <v>10</v>
      </c>
      <c r="AC56" s="67">
        <v>10</v>
      </c>
      <c r="AD56" s="67">
        <v>14</v>
      </c>
      <c r="AE56" s="141">
        <f t="shared" si="67"/>
        <v>48</v>
      </c>
      <c r="AF56" s="153">
        <f t="shared" si="68"/>
        <v>40</v>
      </c>
      <c r="AG56" s="67">
        <v>35</v>
      </c>
      <c r="AH56" s="153">
        <f t="shared" si="69"/>
        <v>18</v>
      </c>
      <c r="AI56" s="153">
        <f t="shared" si="70"/>
        <v>58</v>
      </c>
      <c r="AJ56" s="154">
        <f t="shared" si="71"/>
        <v>28</v>
      </c>
      <c r="AK56" s="156">
        <f t="shared" si="72"/>
        <v>5</v>
      </c>
      <c r="AL56" s="137"/>
      <c r="AM56" s="67">
        <v>6</v>
      </c>
      <c r="AN56" s="67">
        <v>10</v>
      </c>
      <c r="AO56" s="67">
        <v>12</v>
      </c>
      <c r="AP56" s="67">
        <v>14</v>
      </c>
      <c r="AQ56" s="141">
        <f t="shared" si="73"/>
        <v>42</v>
      </c>
      <c r="AR56" s="153">
        <f t="shared" si="74"/>
        <v>35</v>
      </c>
      <c r="AS56" s="67">
        <v>34</v>
      </c>
      <c r="AT56" s="153">
        <f t="shared" si="75"/>
        <v>17</v>
      </c>
      <c r="AU56" s="153">
        <f t="shared" si="76"/>
        <v>52</v>
      </c>
      <c r="AV56" s="154">
        <f t="shared" si="77"/>
        <v>32</v>
      </c>
      <c r="AW56" s="155">
        <f t="shared" si="78"/>
        <v>6</v>
      </c>
      <c r="AX56" s="137"/>
      <c r="AY56" s="67">
        <v>15</v>
      </c>
      <c r="AZ56" s="67">
        <v>8</v>
      </c>
      <c r="BA56" s="67">
        <v>10</v>
      </c>
      <c r="BB56" s="67">
        <v>10</v>
      </c>
      <c r="BC56" s="141">
        <f t="shared" si="79"/>
        <v>43</v>
      </c>
      <c r="BD56" s="153">
        <f t="shared" si="80"/>
        <v>36</v>
      </c>
      <c r="BE56" s="67">
        <v>24</v>
      </c>
      <c r="BF56" s="153">
        <f t="shared" si="81"/>
        <v>12</v>
      </c>
      <c r="BG56" s="153">
        <f t="shared" si="82"/>
        <v>48</v>
      </c>
      <c r="BH56" s="154">
        <f t="shared" si="83"/>
        <v>51</v>
      </c>
      <c r="BI56" s="156">
        <f t="shared" si="84"/>
        <v>7</v>
      </c>
      <c r="BJ56" s="137"/>
      <c r="BK56" s="67">
        <v>11</v>
      </c>
      <c r="BL56" s="67">
        <v>12</v>
      </c>
      <c r="BM56" s="67">
        <v>10</v>
      </c>
      <c r="BN56" s="67">
        <v>11</v>
      </c>
      <c r="BO56" s="141">
        <f t="shared" si="85"/>
        <v>44</v>
      </c>
      <c r="BP56" s="153">
        <f t="shared" si="86"/>
        <v>37</v>
      </c>
      <c r="BQ56" s="67">
        <v>37</v>
      </c>
      <c r="BR56" s="153">
        <f t="shared" si="87"/>
        <v>19</v>
      </c>
      <c r="BS56" s="153">
        <f t="shared" si="88"/>
        <v>56</v>
      </c>
      <c r="BT56" s="154">
        <f t="shared" si="89"/>
        <v>23</v>
      </c>
      <c r="BU56" s="155">
        <f t="shared" si="90"/>
        <v>5</v>
      </c>
      <c r="BV56" s="137"/>
      <c r="BW56" s="67">
        <v>10</v>
      </c>
      <c r="BX56" s="67">
        <v>8</v>
      </c>
      <c r="BY56" s="67">
        <v>10</v>
      </c>
      <c r="BZ56" s="67">
        <v>8</v>
      </c>
      <c r="CA56" s="141">
        <f t="shared" si="91"/>
        <v>36</v>
      </c>
      <c r="CB56" s="153">
        <f t="shared" si="92"/>
        <v>30</v>
      </c>
      <c r="CC56" s="67">
        <v>21</v>
      </c>
      <c r="CD56" s="153">
        <f t="shared" si="93"/>
        <v>11</v>
      </c>
      <c r="CE56" s="153">
        <f t="shared" si="94"/>
        <v>41</v>
      </c>
      <c r="CF56" s="154">
        <f t="shared" si="95"/>
        <v>49</v>
      </c>
      <c r="CG56" s="155">
        <f t="shared" si="96"/>
        <v>8</v>
      </c>
      <c r="CH56" s="137"/>
      <c r="CI56" s="67">
        <v>14</v>
      </c>
      <c r="CJ56" s="67">
        <v>13</v>
      </c>
      <c r="CK56" s="67">
        <v>13</v>
      </c>
      <c r="CL56" s="67">
        <v>15</v>
      </c>
      <c r="CM56" s="141">
        <f t="shared" si="97"/>
        <v>55</v>
      </c>
      <c r="CN56" s="153">
        <f t="shared" si="98"/>
        <v>46</v>
      </c>
      <c r="CO56" s="67">
        <v>24</v>
      </c>
      <c r="CP56" s="153">
        <f t="shared" si="99"/>
        <v>12</v>
      </c>
      <c r="CQ56" s="153">
        <f t="shared" si="100"/>
        <v>58</v>
      </c>
      <c r="CR56" s="154">
        <f t="shared" si="101"/>
        <v>27</v>
      </c>
      <c r="CS56" s="155">
        <f t="shared" si="102"/>
        <v>5</v>
      </c>
      <c r="CT56" s="137"/>
      <c r="CU56" s="67">
        <v>8</v>
      </c>
      <c r="CV56" s="67">
        <v>8</v>
      </c>
      <c r="CW56" s="67">
        <v>8</v>
      </c>
      <c r="CX56" s="67">
        <v>8</v>
      </c>
      <c r="CY56" s="141">
        <f t="shared" si="103"/>
        <v>32</v>
      </c>
      <c r="CZ56" s="153">
        <f t="shared" si="104"/>
        <v>27</v>
      </c>
      <c r="DA56" s="67">
        <v>24</v>
      </c>
      <c r="DB56" s="153">
        <f t="shared" si="105"/>
        <v>12</v>
      </c>
      <c r="DC56" s="153">
        <f t="shared" si="106"/>
        <v>39</v>
      </c>
      <c r="DD56" s="154">
        <f t="shared" si="107"/>
        <v>45</v>
      </c>
      <c r="DE56" s="155">
        <f t="shared" si="108"/>
        <v>9</v>
      </c>
      <c r="DF56" s="149">
        <f t="shared" si="109"/>
        <v>449</v>
      </c>
      <c r="DG56" s="149">
        <f>IFERROR(IF(AND(K56,W56,AI56,AU56,BG56,BS56,CE56,CQ56,DC56)="","",SUM(K56,W56,AI56,AU56,LARGE((BG56,BS56,CE56,CQ56,DC56),{1,2}))),"")</f>
        <v>321</v>
      </c>
      <c r="DH56" s="149">
        <f>IFERROR(IF(AND(M56,Y56,AK56,AW56,,BI56,BU56,CG56,CS56,DE56)="","",SUM(M56,Y56,AK56,AW56,SMALL((BI56,BU56,CG56,CS56,DE56),{1,2}))),"")</f>
        <v>35</v>
      </c>
      <c r="DI56" s="157" t="str">
        <f>IFERROR(pos&amp;IF(AND(MOD(ABS(18),100)&gt;10,MOD(ABS(pos),100)&lt;14),"th", CHOOSE(MOD(ABS(pos),10)+1,"th","st","nd","rd","th","th","th","th","th","th")),"")</f>
        <v>44th</v>
      </c>
      <c r="DJ56" s="131">
        <f>ROWS($B$10:$B56)</f>
        <v>47</v>
      </c>
      <c r="DK56" s="131" t="str">
        <f>IF($B56=Rept1D!$B$9,$DJ56,"")</f>
        <v/>
      </c>
      <c r="DM56" s="151"/>
    </row>
    <row r="57" spans="1:117" ht="19.5" customHeight="1">
      <c r="A57" s="138" t="s">
        <v>123</v>
      </c>
      <c r="B57" s="152" t="s">
        <v>577</v>
      </c>
      <c r="C57" s="67">
        <v>15</v>
      </c>
      <c r="D57" s="67">
        <v>9</v>
      </c>
      <c r="E57" s="67">
        <v>15</v>
      </c>
      <c r="F57" s="67">
        <v>15</v>
      </c>
      <c r="G57" s="141">
        <f t="shared" si="55"/>
        <v>54</v>
      </c>
      <c r="H57" s="153">
        <f t="shared" si="56"/>
        <v>45</v>
      </c>
      <c r="I57" s="67">
        <v>40</v>
      </c>
      <c r="J57" s="153">
        <f t="shared" si="57"/>
        <v>20</v>
      </c>
      <c r="K57" s="153">
        <f t="shared" si="58"/>
        <v>65</v>
      </c>
      <c r="L57" s="154">
        <f t="shared" si="59"/>
        <v>17</v>
      </c>
      <c r="M57" s="155">
        <f t="shared" si="60"/>
        <v>3</v>
      </c>
      <c r="N57" s="146"/>
      <c r="O57" s="67">
        <v>5</v>
      </c>
      <c r="P57" s="67">
        <v>7</v>
      </c>
      <c r="Q57" s="67">
        <v>9</v>
      </c>
      <c r="R57" s="67">
        <v>8</v>
      </c>
      <c r="S57" s="141">
        <f t="shared" si="61"/>
        <v>29</v>
      </c>
      <c r="T57" s="153">
        <f t="shared" si="62"/>
        <v>24</v>
      </c>
      <c r="U57" s="67">
        <v>43</v>
      </c>
      <c r="V57" s="153">
        <f t="shared" si="63"/>
        <v>22</v>
      </c>
      <c r="W57" s="153">
        <f t="shared" si="64"/>
        <v>46</v>
      </c>
      <c r="X57" s="154">
        <f t="shared" si="65"/>
        <v>34</v>
      </c>
      <c r="Y57" s="155">
        <f t="shared" si="66"/>
        <v>7</v>
      </c>
      <c r="Z57" s="137"/>
      <c r="AA57" s="67">
        <v>5</v>
      </c>
      <c r="AB57" s="67">
        <v>10</v>
      </c>
      <c r="AC57" s="67">
        <v>10</v>
      </c>
      <c r="AD57" s="67">
        <v>14</v>
      </c>
      <c r="AE57" s="141">
        <f t="shared" si="67"/>
        <v>39</v>
      </c>
      <c r="AF57" s="153">
        <f t="shared" si="68"/>
        <v>33</v>
      </c>
      <c r="AG57" s="67">
        <v>35</v>
      </c>
      <c r="AH57" s="153">
        <f t="shared" si="69"/>
        <v>18</v>
      </c>
      <c r="AI57" s="153">
        <f t="shared" si="70"/>
        <v>51</v>
      </c>
      <c r="AJ57" s="154">
        <f t="shared" si="71"/>
        <v>40</v>
      </c>
      <c r="AK57" s="156">
        <f t="shared" si="72"/>
        <v>6</v>
      </c>
      <c r="AL57" s="137"/>
      <c r="AM57" s="67">
        <v>6</v>
      </c>
      <c r="AN57" s="67">
        <v>9</v>
      </c>
      <c r="AO57" s="67">
        <v>10</v>
      </c>
      <c r="AP57" s="67">
        <v>15</v>
      </c>
      <c r="AQ57" s="141">
        <f t="shared" si="73"/>
        <v>40</v>
      </c>
      <c r="AR57" s="153">
        <f t="shared" si="74"/>
        <v>33</v>
      </c>
      <c r="AS57" s="67">
        <v>35</v>
      </c>
      <c r="AT57" s="153">
        <f t="shared" si="75"/>
        <v>18</v>
      </c>
      <c r="AU57" s="153">
        <f t="shared" si="76"/>
        <v>51</v>
      </c>
      <c r="AV57" s="154">
        <f t="shared" si="77"/>
        <v>34</v>
      </c>
      <c r="AW57" s="155">
        <f t="shared" si="78"/>
        <v>6</v>
      </c>
      <c r="AX57" s="137"/>
      <c r="AY57" s="67">
        <v>15</v>
      </c>
      <c r="AZ57" s="67">
        <v>9</v>
      </c>
      <c r="BA57" s="67">
        <v>11</v>
      </c>
      <c r="BB57" s="67">
        <v>12</v>
      </c>
      <c r="BC57" s="141">
        <f t="shared" si="79"/>
        <v>47</v>
      </c>
      <c r="BD57" s="153">
        <f t="shared" si="80"/>
        <v>39</v>
      </c>
      <c r="BE57" s="67">
        <v>59</v>
      </c>
      <c r="BF57" s="153">
        <f t="shared" si="81"/>
        <v>30</v>
      </c>
      <c r="BG57" s="153">
        <f t="shared" si="82"/>
        <v>69</v>
      </c>
      <c r="BH57" s="154">
        <f t="shared" si="83"/>
        <v>23</v>
      </c>
      <c r="BI57" s="156">
        <f t="shared" si="84"/>
        <v>3</v>
      </c>
      <c r="BJ57" s="137"/>
      <c r="BK57" s="67">
        <v>11</v>
      </c>
      <c r="BL57" s="67">
        <v>3</v>
      </c>
      <c r="BM57" s="67">
        <v>1</v>
      </c>
      <c r="BN57" s="67">
        <v>15</v>
      </c>
      <c r="BO57" s="141">
        <f t="shared" si="85"/>
        <v>30</v>
      </c>
      <c r="BP57" s="153">
        <f t="shared" si="86"/>
        <v>25</v>
      </c>
      <c r="BQ57" s="67">
        <v>38</v>
      </c>
      <c r="BR57" s="153">
        <f t="shared" si="87"/>
        <v>19</v>
      </c>
      <c r="BS57" s="153">
        <f t="shared" si="88"/>
        <v>44</v>
      </c>
      <c r="BT57" s="154">
        <f t="shared" si="89"/>
        <v>43</v>
      </c>
      <c r="BU57" s="155">
        <f t="shared" si="90"/>
        <v>8</v>
      </c>
      <c r="BV57" s="137"/>
      <c r="BW57" s="67">
        <v>13</v>
      </c>
      <c r="BX57" s="67">
        <v>5</v>
      </c>
      <c r="BY57" s="67">
        <v>13</v>
      </c>
      <c r="BZ57" s="67">
        <v>15</v>
      </c>
      <c r="CA57" s="141">
        <f t="shared" si="91"/>
        <v>46</v>
      </c>
      <c r="CB57" s="153">
        <f t="shared" si="92"/>
        <v>38</v>
      </c>
      <c r="CC57" s="67">
        <v>53</v>
      </c>
      <c r="CD57" s="153">
        <f t="shared" si="93"/>
        <v>27</v>
      </c>
      <c r="CE57" s="153">
        <f t="shared" si="94"/>
        <v>65</v>
      </c>
      <c r="CF57" s="154">
        <f t="shared" si="95"/>
        <v>26</v>
      </c>
      <c r="CG57" s="155">
        <f t="shared" si="96"/>
        <v>3</v>
      </c>
      <c r="CH57" s="137"/>
      <c r="CI57" s="67">
        <v>12</v>
      </c>
      <c r="CJ57" s="67">
        <v>13</v>
      </c>
      <c r="CK57" s="67">
        <v>12</v>
      </c>
      <c r="CL57" s="67">
        <v>12</v>
      </c>
      <c r="CM57" s="141">
        <f t="shared" si="97"/>
        <v>49</v>
      </c>
      <c r="CN57" s="153">
        <f t="shared" si="98"/>
        <v>41</v>
      </c>
      <c r="CO57" s="67">
        <v>43</v>
      </c>
      <c r="CP57" s="153">
        <f t="shared" si="99"/>
        <v>22</v>
      </c>
      <c r="CQ57" s="153">
        <f t="shared" si="100"/>
        <v>63</v>
      </c>
      <c r="CR57" s="154">
        <f t="shared" si="101"/>
        <v>19</v>
      </c>
      <c r="CS57" s="155">
        <f t="shared" si="102"/>
        <v>4</v>
      </c>
      <c r="CT57" s="137"/>
      <c r="CU57" s="67">
        <v>12</v>
      </c>
      <c r="CV57" s="67">
        <v>8</v>
      </c>
      <c r="CW57" s="67">
        <v>7</v>
      </c>
      <c r="CX57" s="67">
        <v>10</v>
      </c>
      <c r="CY57" s="141">
        <f t="shared" si="103"/>
        <v>37</v>
      </c>
      <c r="CZ57" s="153">
        <f t="shared" si="104"/>
        <v>31</v>
      </c>
      <c r="DA57" s="67">
        <v>29</v>
      </c>
      <c r="DB57" s="153">
        <f t="shared" si="105"/>
        <v>15</v>
      </c>
      <c r="DC57" s="153">
        <f t="shared" si="106"/>
        <v>46</v>
      </c>
      <c r="DD57" s="154">
        <f t="shared" si="107"/>
        <v>33</v>
      </c>
      <c r="DE57" s="155">
        <f t="shared" si="108"/>
        <v>7</v>
      </c>
      <c r="DF57" s="149">
        <f t="shared" si="109"/>
        <v>500</v>
      </c>
      <c r="DG57" s="149">
        <f>IFERROR(IF(AND(K57,W57,AI57,AU57,BG57,BS57,CE57,CQ57,DC57)="","",SUM(K57,W57,AI57,AU57,LARGE((BG57,BS57,CE57,CQ57,DC57),{1,2}))),"")</f>
        <v>347</v>
      </c>
      <c r="DH57" s="149">
        <f>IFERROR(IF(AND(M57,Y57,AK57,AW57,,BI57,BU57,CG57,CS57,DE57)="","",SUM(M57,Y57,AK57,AW57,SMALL((BI57,BU57,CG57,CS57,DE57),{1,2}))),"")</f>
        <v>28</v>
      </c>
      <c r="DI57" s="157" t="str">
        <f>IFERROR(pos&amp;IF(AND(MOD(ABS(18),100)&gt;10,MOD(ABS(pos),100)&lt;14),"th", CHOOSE(MOD(ABS(pos),10)+1,"th","st","nd","rd","th","th","th","th","th","th")),"")</f>
        <v>30th</v>
      </c>
      <c r="DJ57" s="131">
        <f>ROWS($B$10:$B57)</f>
        <v>48</v>
      </c>
      <c r="DK57" s="131" t="str">
        <f>IF($B57=Rept1D!$B$9,$DJ57,"")</f>
        <v/>
      </c>
      <c r="DM57" s="151"/>
    </row>
    <row r="58" spans="1:117" ht="19.5" customHeight="1">
      <c r="A58" s="138" t="s">
        <v>123</v>
      </c>
      <c r="B58" s="152" t="s">
        <v>578</v>
      </c>
      <c r="C58" s="67">
        <v>15</v>
      </c>
      <c r="D58" s="67">
        <v>9</v>
      </c>
      <c r="E58" s="67">
        <v>14</v>
      </c>
      <c r="F58" s="67">
        <v>15</v>
      </c>
      <c r="G58" s="141">
        <f t="shared" si="55"/>
        <v>53</v>
      </c>
      <c r="H58" s="153">
        <f t="shared" si="56"/>
        <v>44</v>
      </c>
      <c r="I58" s="67">
        <v>29</v>
      </c>
      <c r="J58" s="153">
        <f t="shared" si="57"/>
        <v>15</v>
      </c>
      <c r="K58" s="153">
        <f t="shared" si="58"/>
        <v>59</v>
      </c>
      <c r="L58" s="154">
        <f t="shared" si="59"/>
        <v>30</v>
      </c>
      <c r="M58" s="155">
        <f t="shared" si="60"/>
        <v>5</v>
      </c>
      <c r="N58" s="146"/>
      <c r="O58" s="67">
        <v>5</v>
      </c>
      <c r="P58" s="67">
        <v>13</v>
      </c>
      <c r="Q58" s="67">
        <v>5</v>
      </c>
      <c r="R58" s="67">
        <v>11</v>
      </c>
      <c r="S58" s="141">
        <f t="shared" si="61"/>
        <v>34</v>
      </c>
      <c r="T58" s="153">
        <f t="shared" si="62"/>
        <v>28</v>
      </c>
      <c r="U58" s="67">
        <v>32</v>
      </c>
      <c r="V58" s="153">
        <f t="shared" si="63"/>
        <v>16</v>
      </c>
      <c r="W58" s="153">
        <f t="shared" si="64"/>
        <v>44</v>
      </c>
      <c r="X58" s="154">
        <f t="shared" si="65"/>
        <v>39</v>
      </c>
      <c r="Y58" s="155">
        <f t="shared" si="66"/>
        <v>8</v>
      </c>
      <c r="Z58" s="137"/>
      <c r="AA58" s="67">
        <v>12</v>
      </c>
      <c r="AB58" s="67">
        <v>12</v>
      </c>
      <c r="AC58" s="67">
        <v>12</v>
      </c>
      <c r="AD58" s="67">
        <v>13</v>
      </c>
      <c r="AE58" s="141">
        <f t="shared" si="67"/>
        <v>49</v>
      </c>
      <c r="AF58" s="153">
        <f t="shared" si="68"/>
        <v>41</v>
      </c>
      <c r="AG58" s="67">
        <v>64</v>
      </c>
      <c r="AH58" s="153">
        <f t="shared" si="69"/>
        <v>32</v>
      </c>
      <c r="AI58" s="153">
        <f t="shared" si="70"/>
        <v>73</v>
      </c>
      <c r="AJ58" s="154">
        <f t="shared" si="71"/>
        <v>9</v>
      </c>
      <c r="AK58" s="156">
        <f t="shared" si="72"/>
        <v>2</v>
      </c>
      <c r="AL58" s="137"/>
      <c r="AM58" s="67">
        <v>10</v>
      </c>
      <c r="AN58" s="67">
        <v>11</v>
      </c>
      <c r="AO58" s="67">
        <v>13</v>
      </c>
      <c r="AP58" s="67">
        <v>15</v>
      </c>
      <c r="AQ58" s="141">
        <f t="shared" si="73"/>
        <v>49</v>
      </c>
      <c r="AR58" s="153">
        <f t="shared" si="74"/>
        <v>41</v>
      </c>
      <c r="AS58" s="67">
        <v>31</v>
      </c>
      <c r="AT58" s="153">
        <f t="shared" si="75"/>
        <v>16</v>
      </c>
      <c r="AU58" s="153">
        <f t="shared" si="76"/>
        <v>57</v>
      </c>
      <c r="AV58" s="154">
        <f t="shared" si="77"/>
        <v>20</v>
      </c>
      <c r="AW58" s="155">
        <f t="shared" si="78"/>
        <v>5</v>
      </c>
      <c r="AX58" s="137"/>
      <c r="AY58" s="67">
        <v>12</v>
      </c>
      <c r="AZ58" s="67">
        <v>10</v>
      </c>
      <c r="BA58" s="67">
        <v>10</v>
      </c>
      <c r="BB58" s="67">
        <v>10</v>
      </c>
      <c r="BC58" s="141">
        <f t="shared" si="79"/>
        <v>42</v>
      </c>
      <c r="BD58" s="153">
        <f t="shared" si="80"/>
        <v>35</v>
      </c>
      <c r="BE58" s="67">
        <v>36</v>
      </c>
      <c r="BF58" s="153">
        <f t="shared" si="81"/>
        <v>18</v>
      </c>
      <c r="BG58" s="153">
        <f t="shared" si="82"/>
        <v>53</v>
      </c>
      <c r="BH58" s="154">
        <f t="shared" si="83"/>
        <v>47</v>
      </c>
      <c r="BI58" s="156">
        <f t="shared" si="84"/>
        <v>6</v>
      </c>
      <c r="BJ58" s="137"/>
      <c r="BK58" s="67">
        <v>14</v>
      </c>
      <c r="BL58" s="67">
        <v>10</v>
      </c>
      <c r="BM58" s="67">
        <v>5</v>
      </c>
      <c r="BN58" s="67">
        <v>15</v>
      </c>
      <c r="BO58" s="141">
        <f t="shared" si="85"/>
        <v>44</v>
      </c>
      <c r="BP58" s="153">
        <f t="shared" si="86"/>
        <v>37</v>
      </c>
      <c r="BQ58" s="67">
        <v>29</v>
      </c>
      <c r="BR58" s="153">
        <f t="shared" si="87"/>
        <v>15</v>
      </c>
      <c r="BS58" s="153">
        <f t="shared" si="88"/>
        <v>52</v>
      </c>
      <c r="BT58" s="154">
        <f t="shared" si="89"/>
        <v>29</v>
      </c>
      <c r="BU58" s="155">
        <f t="shared" si="90"/>
        <v>6</v>
      </c>
      <c r="BV58" s="137"/>
      <c r="BW58" s="67">
        <v>8</v>
      </c>
      <c r="BX58" s="67">
        <v>13</v>
      </c>
      <c r="BY58" s="67">
        <v>14</v>
      </c>
      <c r="BZ58" s="67">
        <v>15</v>
      </c>
      <c r="CA58" s="141">
        <f t="shared" si="91"/>
        <v>50</v>
      </c>
      <c r="CB58" s="153">
        <f t="shared" si="92"/>
        <v>42</v>
      </c>
      <c r="CC58" s="67">
        <v>39</v>
      </c>
      <c r="CD58" s="153">
        <f t="shared" si="93"/>
        <v>20</v>
      </c>
      <c r="CE58" s="153">
        <f t="shared" si="94"/>
        <v>62</v>
      </c>
      <c r="CF58" s="154">
        <f t="shared" si="95"/>
        <v>32</v>
      </c>
      <c r="CG58" s="155">
        <f t="shared" si="96"/>
        <v>4</v>
      </c>
      <c r="CH58" s="137"/>
      <c r="CI58" s="67">
        <v>15</v>
      </c>
      <c r="CJ58" s="67">
        <v>13</v>
      </c>
      <c r="CK58" s="67">
        <v>14</v>
      </c>
      <c r="CL58" s="67">
        <v>15</v>
      </c>
      <c r="CM58" s="141">
        <f t="shared" si="97"/>
        <v>57</v>
      </c>
      <c r="CN58" s="153">
        <f t="shared" si="98"/>
        <v>48</v>
      </c>
      <c r="CO58" s="67">
        <v>22</v>
      </c>
      <c r="CP58" s="153">
        <f t="shared" si="99"/>
        <v>11</v>
      </c>
      <c r="CQ58" s="153">
        <f t="shared" si="100"/>
        <v>59</v>
      </c>
      <c r="CR58" s="154">
        <f t="shared" si="101"/>
        <v>25</v>
      </c>
      <c r="CS58" s="155">
        <f t="shared" si="102"/>
        <v>5</v>
      </c>
      <c r="CT58" s="137"/>
      <c r="CU58" s="67">
        <v>10</v>
      </c>
      <c r="CV58" s="67">
        <v>11</v>
      </c>
      <c r="CW58" s="67">
        <v>10</v>
      </c>
      <c r="CX58" s="67">
        <v>12</v>
      </c>
      <c r="CY58" s="141">
        <f t="shared" si="103"/>
        <v>43</v>
      </c>
      <c r="CZ58" s="153">
        <f t="shared" si="104"/>
        <v>36</v>
      </c>
      <c r="DA58" s="67">
        <v>39</v>
      </c>
      <c r="DB58" s="153">
        <f t="shared" si="105"/>
        <v>20</v>
      </c>
      <c r="DC58" s="153">
        <f t="shared" si="106"/>
        <v>56</v>
      </c>
      <c r="DD58" s="154">
        <f t="shared" si="107"/>
        <v>19</v>
      </c>
      <c r="DE58" s="155">
        <f t="shared" si="108"/>
        <v>5</v>
      </c>
      <c r="DF58" s="149">
        <f t="shared" si="109"/>
        <v>515</v>
      </c>
      <c r="DG58" s="149">
        <f>IFERROR(IF(AND(K58,W58,AI58,AU58,BG58,BS58,CE58,CQ58,DC58)="","",SUM(K58,W58,AI58,AU58,LARGE((BG58,BS58,CE58,CQ58,DC58),{1,2}))),"")</f>
        <v>354</v>
      </c>
      <c r="DH58" s="149">
        <f>IFERROR(IF(AND(M58,Y58,AK58,AW58,,BI58,BU58,CG58,CS58,DE58)="","",SUM(M58,Y58,AK58,AW58,SMALL((BI58,BU58,CG58,CS58,DE58),{1,2}))),"")</f>
        <v>29</v>
      </c>
      <c r="DI58" s="157" t="str">
        <f>IFERROR(pos&amp;IF(AND(MOD(ABS(18),100)&gt;10,MOD(ABS(pos),100)&lt;14),"th", CHOOSE(MOD(ABS(pos),10)+1,"th","st","nd","rd","th","th","th","th","th","th")),"")</f>
        <v>27th</v>
      </c>
      <c r="DJ58" s="131">
        <f>ROWS($B$10:$B58)</f>
        <v>49</v>
      </c>
      <c r="DK58" s="131" t="str">
        <f>IF($B58=Rept1D!$B$9,$DJ58,"")</f>
        <v/>
      </c>
      <c r="DM58" s="151"/>
    </row>
    <row r="59" spans="1:117" ht="19.5" customHeight="1">
      <c r="A59" s="138" t="s">
        <v>123</v>
      </c>
      <c r="B59" s="152" t="s">
        <v>579</v>
      </c>
      <c r="C59" s="67">
        <v>14</v>
      </c>
      <c r="D59" s="67">
        <v>15</v>
      </c>
      <c r="E59" s="67">
        <v>15</v>
      </c>
      <c r="F59" s="67">
        <v>10</v>
      </c>
      <c r="G59" s="141">
        <f t="shared" si="55"/>
        <v>54</v>
      </c>
      <c r="H59" s="153">
        <f t="shared" si="56"/>
        <v>45</v>
      </c>
      <c r="I59" s="67">
        <v>44</v>
      </c>
      <c r="J59" s="153">
        <f t="shared" si="57"/>
        <v>22</v>
      </c>
      <c r="K59" s="153">
        <f t="shared" si="58"/>
        <v>67</v>
      </c>
      <c r="L59" s="154">
        <f t="shared" si="59"/>
        <v>14</v>
      </c>
      <c r="M59" s="155">
        <f t="shared" si="60"/>
        <v>3</v>
      </c>
      <c r="N59" s="146"/>
      <c r="O59" s="67">
        <v>9</v>
      </c>
      <c r="P59" s="67">
        <v>12</v>
      </c>
      <c r="Q59" s="67">
        <v>9</v>
      </c>
      <c r="R59" s="67">
        <v>10</v>
      </c>
      <c r="S59" s="141">
        <f t="shared" si="61"/>
        <v>40</v>
      </c>
      <c r="T59" s="153">
        <f t="shared" si="62"/>
        <v>33</v>
      </c>
      <c r="U59" s="67">
        <v>39</v>
      </c>
      <c r="V59" s="153">
        <f t="shared" si="63"/>
        <v>20</v>
      </c>
      <c r="W59" s="153">
        <f t="shared" si="64"/>
        <v>53</v>
      </c>
      <c r="X59" s="154">
        <f t="shared" si="65"/>
        <v>27</v>
      </c>
      <c r="Y59" s="155">
        <f t="shared" si="66"/>
        <v>6</v>
      </c>
      <c r="Z59" s="137"/>
      <c r="AA59" s="67">
        <v>9</v>
      </c>
      <c r="AB59" s="67">
        <v>10</v>
      </c>
      <c r="AC59" s="67">
        <v>8</v>
      </c>
      <c r="AD59" s="67">
        <v>14</v>
      </c>
      <c r="AE59" s="141">
        <f t="shared" si="67"/>
        <v>41</v>
      </c>
      <c r="AF59" s="153">
        <f t="shared" si="68"/>
        <v>34</v>
      </c>
      <c r="AG59" s="67">
        <v>43</v>
      </c>
      <c r="AH59" s="153">
        <f t="shared" si="69"/>
        <v>22</v>
      </c>
      <c r="AI59" s="153">
        <f t="shared" si="70"/>
        <v>56</v>
      </c>
      <c r="AJ59" s="154">
        <f t="shared" si="71"/>
        <v>29</v>
      </c>
      <c r="AK59" s="156">
        <f t="shared" si="72"/>
        <v>5</v>
      </c>
      <c r="AL59" s="137"/>
      <c r="AM59" s="67">
        <v>9</v>
      </c>
      <c r="AN59" s="67">
        <v>10</v>
      </c>
      <c r="AO59" s="67">
        <v>6</v>
      </c>
      <c r="AP59" s="67">
        <v>14</v>
      </c>
      <c r="AQ59" s="141">
        <f t="shared" si="73"/>
        <v>39</v>
      </c>
      <c r="AR59" s="153">
        <f t="shared" si="74"/>
        <v>33</v>
      </c>
      <c r="AS59" s="67">
        <v>27</v>
      </c>
      <c r="AT59" s="153">
        <f t="shared" si="75"/>
        <v>14</v>
      </c>
      <c r="AU59" s="153">
        <f t="shared" si="76"/>
        <v>47</v>
      </c>
      <c r="AV59" s="154">
        <f t="shared" si="77"/>
        <v>48</v>
      </c>
      <c r="AW59" s="155">
        <f t="shared" si="78"/>
        <v>7</v>
      </c>
      <c r="AX59" s="137"/>
      <c r="AY59" s="67">
        <v>12</v>
      </c>
      <c r="AZ59" s="67">
        <v>10</v>
      </c>
      <c r="BA59" s="67">
        <v>14</v>
      </c>
      <c r="BB59" s="67">
        <v>10</v>
      </c>
      <c r="BC59" s="141">
        <f t="shared" si="79"/>
        <v>46</v>
      </c>
      <c r="BD59" s="153">
        <f t="shared" si="80"/>
        <v>38</v>
      </c>
      <c r="BE59" s="67">
        <v>71</v>
      </c>
      <c r="BF59" s="153">
        <f t="shared" si="81"/>
        <v>36</v>
      </c>
      <c r="BG59" s="153">
        <f t="shared" si="82"/>
        <v>74</v>
      </c>
      <c r="BH59" s="154">
        <f t="shared" si="83"/>
        <v>12</v>
      </c>
      <c r="BI59" s="156">
        <f t="shared" si="84"/>
        <v>2</v>
      </c>
      <c r="BJ59" s="137"/>
      <c r="BK59" s="67">
        <v>15</v>
      </c>
      <c r="BL59" s="67">
        <v>15</v>
      </c>
      <c r="BM59" s="67">
        <v>3</v>
      </c>
      <c r="BN59" s="67">
        <v>15</v>
      </c>
      <c r="BO59" s="141">
        <f t="shared" si="85"/>
        <v>48</v>
      </c>
      <c r="BP59" s="153">
        <f t="shared" si="86"/>
        <v>40</v>
      </c>
      <c r="BQ59" s="67">
        <v>36</v>
      </c>
      <c r="BR59" s="153">
        <f t="shared" si="87"/>
        <v>18</v>
      </c>
      <c r="BS59" s="153">
        <f t="shared" si="88"/>
        <v>58</v>
      </c>
      <c r="BT59" s="154">
        <f t="shared" si="89"/>
        <v>19</v>
      </c>
      <c r="BU59" s="155">
        <f t="shared" si="90"/>
        <v>5</v>
      </c>
      <c r="BV59" s="137"/>
      <c r="BW59" s="67">
        <v>15</v>
      </c>
      <c r="BX59" s="67">
        <v>10</v>
      </c>
      <c r="BY59" s="67">
        <v>13</v>
      </c>
      <c r="BZ59" s="67">
        <v>13</v>
      </c>
      <c r="CA59" s="141">
        <f t="shared" si="91"/>
        <v>51</v>
      </c>
      <c r="CB59" s="153">
        <f t="shared" si="92"/>
        <v>43</v>
      </c>
      <c r="CC59" s="67">
        <v>49</v>
      </c>
      <c r="CD59" s="153">
        <f t="shared" si="93"/>
        <v>25</v>
      </c>
      <c r="CE59" s="153">
        <f t="shared" si="94"/>
        <v>68</v>
      </c>
      <c r="CF59" s="154">
        <f t="shared" si="95"/>
        <v>19</v>
      </c>
      <c r="CG59" s="155">
        <f t="shared" si="96"/>
        <v>3</v>
      </c>
      <c r="CH59" s="137"/>
      <c r="CI59" s="67">
        <v>9</v>
      </c>
      <c r="CJ59" s="67">
        <v>13</v>
      </c>
      <c r="CK59" s="67">
        <v>13</v>
      </c>
      <c r="CL59" s="67">
        <v>13</v>
      </c>
      <c r="CM59" s="141">
        <f t="shared" si="97"/>
        <v>48</v>
      </c>
      <c r="CN59" s="153">
        <f t="shared" si="98"/>
        <v>40</v>
      </c>
      <c r="CO59" s="67">
        <v>31</v>
      </c>
      <c r="CP59" s="153">
        <f t="shared" si="99"/>
        <v>16</v>
      </c>
      <c r="CQ59" s="153">
        <f t="shared" si="100"/>
        <v>56</v>
      </c>
      <c r="CR59" s="154">
        <f t="shared" si="101"/>
        <v>31</v>
      </c>
      <c r="CS59" s="155">
        <f t="shared" si="102"/>
        <v>5</v>
      </c>
      <c r="CT59" s="137"/>
      <c r="CU59" s="67">
        <v>11</v>
      </c>
      <c r="CV59" s="67">
        <v>8</v>
      </c>
      <c r="CW59" s="67">
        <v>8</v>
      </c>
      <c r="CX59" s="67">
        <v>10</v>
      </c>
      <c r="CY59" s="141">
        <f t="shared" si="103"/>
        <v>37</v>
      </c>
      <c r="CZ59" s="153">
        <f t="shared" si="104"/>
        <v>31</v>
      </c>
      <c r="DA59" s="67">
        <v>19</v>
      </c>
      <c r="DB59" s="153">
        <f t="shared" si="105"/>
        <v>10</v>
      </c>
      <c r="DC59" s="153">
        <f t="shared" si="106"/>
        <v>41</v>
      </c>
      <c r="DD59" s="154">
        <f t="shared" si="107"/>
        <v>39</v>
      </c>
      <c r="DE59" s="155">
        <f t="shared" si="108"/>
        <v>8</v>
      </c>
      <c r="DF59" s="149">
        <f t="shared" si="109"/>
        <v>520</v>
      </c>
      <c r="DG59" s="149">
        <f>IFERROR(IF(AND(K59,W59,AI59,AU59,BG59,BS59,CE59,CQ59,DC59)="","",SUM(K59,W59,AI59,AU59,LARGE((BG59,BS59,CE59,CQ59,DC59),{1,2}))),"")</f>
        <v>365</v>
      </c>
      <c r="DH59" s="149">
        <f>IFERROR(IF(AND(M59,Y59,AK59,AW59,,BI59,BU59,CG59,CS59,DE59)="","",SUM(M59,Y59,AK59,AW59,SMALL((BI59,BU59,CG59,CS59,DE59),{1,2}))),"")</f>
        <v>26</v>
      </c>
      <c r="DI59" s="157" t="str">
        <f>IFERROR(pos&amp;IF(AND(MOD(ABS(18),100)&gt;10,MOD(ABS(pos),100)&lt;14),"th", CHOOSE(MOD(ABS(pos),10)+1,"th","st","nd","rd","th","th","th","th","th","th")),"")</f>
        <v>26th</v>
      </c>
      <c r="DJ59" s="131">
        <f>ROWS($B$10:$B59)</f>
        <v>50</v>
      </c>
      <c r="DK59" s="131" t="str">
        <f>IF($B59=Rept1D!$B$9,$DJ59,"")</f>
        <v/>
      </c>
      <c r="DM59" s="151"/>
    </row>
    <row r="60" spans="1:117" ht="19.5" customHeight="1">
      <c r="A60" s="138" t="s">
        <v>123</v>
      </c>
      <c r="B60" s="152" t="s">
        <v>580</v>
      </c>
      <c r="C60" s="67">
        <v>15</v>
      </c>
      <c r="D60" s="67">
        <v>15</v>
      </c>
      <c r="E60" s="67">
        <v>15</v>
      </c>
      <c r="F60" s="67">
        <v>11</v>
      </c>
      <c r="G60" s="141">
        <f t="shared" si="55"/>
        <v>56</v>
      </c>
      <c r="H60" s="153">
        <f t="shared" si="56"/>
        <v>47</v>
      </c>
      <c r="I60" s="67">
        <v>66</v>
      </c>
      <c r="J60" s="153">
        <f t="shared" si="57"/>
        <v>33</v>
      </c>
      <c r="K60" s="153">
        <f t="shared" si="58"/>
        <v>80</v>
      </c>
      <c r="L60" s="154">
        <f t="shared" si="59"/>
        <v>1</v>
      </c>
      <c r="M60" s="155">
        <f t="shared" si="60"/>
        <v>1</v>
      </c>
      <c r="N60" s="146"/>
      <c r="O60" s="67">
        <v>13</v>
      </c>
      <c r="P60" s="67">
        <v>13</v>
      </c>
      <c r="Q60" s="67">
        <v>11</v>
      </c>
      <c r="R60" s="67">
        <v>10</v>
      </c>
      <c r="S60" s="141">
        <f t="shared" si="61"/>
        <v>47</v>
      </c>
      <c r="T60" s="153">
        <f t="shared" si="62"/>
        <v>39</v>
      </c>
      <c r="U60" s="67">
        <v>49</v>
      </c>
      <c r="V60" s="153">
        <f t="shared" si="63"/>
        <v>25</v>
      </c>
      <c r="W60" s="153">
        <f t="shared" si="64"/>
        <v>64</v>
      </c>
      <c r="X60" s="154">
        <f t="shared" si="65"/>
        <v>10</v>
      </c>
      <c r="Y60" s="155">
        <f t="shared" si="66"/>
        <v>4</v>
      </c>
      <c r="Z60" s="137"/>
      <c r="AA60" s="67">
        <v>14</v>
      </c>
      <c r="AB60" s="67">
        <v>12</v>
      </c>
      <c r="AC60" s="67">
        <v>10</v>
      </c>
      <c r="AD60" s="67">
        <v>15</v>
      </c>
      <c r="AE60" s="141">
        <f t="shared" si="67"/>
        <v>51</v>
      </c>
      <c r="AF60" s="153">
        <f t="shared" si="68"/>
        <v>43</v>
      </c>
      <c r="AG60" s="67">
        <v>85</v>
      </c>
      <c r="AH60" s="153">
        <f t="shared" si="69"/>
        <v>43</v>
      </c>
      <c r="AI60" s="153">
        <f t="shared" si="70"/>
        <v>86</v>
      </c>
      <c r="AJ60" s="154">
        <f t="shared" si="71"/>
        <v>2</v>
      </c>
      <c r="AK60" s="156">
        <f t="shared" si="72"/>
        <v>1</v>
      </c>
      <c r="AL60" s="137"/>
      <c r="AM60" s="67">
        <v>10</v>
      </c>
      <c r="AN60" s="67">
        <v>15</v>
      </c>
      <c r="AO60" s="67">
        <v>6</v>
      </c>
      <c r="AP60" s="67">
        <v>15</v>
      </c>
      <c r="AQ60" s="141">
        <f t="shared" si="73"/>
        <v>46</v>
      </c>
      <c r="AR60" s="153">
        <f t="shared" si="74"/>
        <v>38</v>
      </c>
      <c r="AS60" s="67">
        <v>42</v>
      </c>
      <c r="AT60" s="153">
        <f t="shared" si="75"/>
        <v>21</v>
      </c>
      <c r="AU60" s="153">
        <f t="shared" si="76"/>
        <v>59</v>
      </c>
      <c r="AV60" s="154">
        <f t="shared" si="77"/>
        <v>14</v>
      </c>
      <c r="AW60" s="155">
        <f t="shared" si="78"/>
        <v>5</v>
      </c>
      <c r="AX60" s="137"/>
      <c r="AY60" s="67">
        <v>11</v>
      </c>
      <c r="AZ60" s="67">
        <v>10</v>
      </c>
      <c r="BA60" s="67">
        <v>15</v>
      </c>
      <c r="BB60" s="67">
        <v>10</v>
      </c>
      <c r="BC60" s="141">
        <f t="shared" si="79"/>
        <v>46</v>
      </c>
      <c r="BD60" s="153">
        <f t="shared" si="80"/>
        <v>38</v>
      </c>
      <c r="BE60" s="67">
        <v>82</v>
      </c>
      <c r="BF60" s="153">
        <f t="shared" si="81"/>
        <v>41</v>
      </c>
      <c r="BG60" s="153">
        <f t="shared" si="82"/>
        <v>79</v>
      </c>
      <c r="BH60" s="154">
        <f t="shared" si="83"/>
        <v>6</v>
      </c>
      <c r="BI60" s="156">
        <f t="shared" si="84"/>
        <v>1</v>
      </c>
      <c r="BJ60" s="137"/>
      <c r="BK60" s="67">
        <v>14</v>
      </c>
      <c r="BL60" s="67">
        <v>11</v>
      </c>
      <c r="BM60" s="67">
        <v>1</v>
      </c>
      <c r="BN60" s="67">
        <v>15</v>
      </c>
      <c r="BO60" s="141">
        <f t="shared" si="85"/>
        <v>41</v>
      </c>
      <c r="BP60" s="153">
        <f t="shared" si="86"/>
        <v>34</v>
      </c>
      <c r="BQ60" s="67">
        <v>62</v>
      </c>
      <c r="BR60" s="153">
        <f t="shared" si="87"/>
        <v>31</v>
      </c>
      <c r="BS60" s="153">
        <f t="shared" si="88"/>
        <v>65</v>
      </c>
      <c r="BT60" s="154">
        <f t="shared" si="89"/>
        <v>10</v>
      </c>
      <c r="BU60" s="155">
        <f t="shared" si="90"/>
        <v>3</v>
      </c>
      <c r="BV60" s="137"/>
      <c r="BW60" s="67">
        <v>13</v>
      </c>
      <c r="BX60" s="67">
        <v>13</v>
      </c>
      <c r="BY60" s="67">
        <v>13</v>
      </c>
      <c r="BZ60" s="67">
        <v>9</v>
      </c>
      <c r="CA60" s="141">
        <f t="shared" si="91"/>
        <v>48</v>
      </c>
      <c r="CB60" s="153">
        <f t="shared" si="92"/>
        <v>40</v>
      </c>
      <c r="CC60" s="67">
        <v>81</v>
      </c>
      <c r="CD60" s="153">
        <f t="shared" si="93"/>
        <v>41</v>
      </c>
      <c r="CE60" s="153">
        <f t="shared" si="94"/>
        <v>81</v>
      </c>
      <c r="CF60" s="154">
        <f t="shared" si="95"/>
        <v>6</v>
      </c>
      <c r="CG60" s="155">
        <f t="shared" si="96"/>
        <v>1</v>
      </c>
      <c r="CH60" s="137"/>
      <c r="CI60" s="67">
        <v>15</v>
      </c>
      <c r="CJ60" s="67">
        <v>13</v>
      </c>
      <c r="CK60" s="67">
        <v>13</v>
      </c>
      <c r="CL60" s="67">
        <v>12</v>
      </c>
      <c r="CM60" s="141">
        <f t="shared" si="97"/>
        <v>53</v>
      </c>
      <c r="CN60" s="153">
        <f t="shared" si="98"/>
        <v>44</v>
      </c>
      <c r="CO60" s="67">
        <v>36</v>
      </c>
      <c r="CP60" s="153">
        <f t="shared" si="99"/>
        <v>18</v>
      </c>
      <c r="CQ60" s="153">
        <f t="shared" si="100"/>
        <v>62</v>
      </c>
      <c r="CR60" s="154">
        <f t="shared" si="101"/>
        <v>21</v>
      </c>
      <c r="CS60" s="155">
        <f t="shared" si="102"/>
        <v>4</v>
      </c>
      <c r="CT60" s="137"/>
      <c r="CU60" s="67">
        <v>15</v>
      </c>
      <c r="CV60" s="67">
        <v>13</v>
      </c>
      <c r="CW60" s="67">
        <v>10</v>
      </c>
      <c r="CX60" s="67">
        <v>10</v>
      </c>
      <c r="CY60" s="141">
        <f t="shared" si="103"/>
        <v>48</v>
      </c>
      <c r="CZ60" s="153">
        <f t="shared" si="104"/>
        <v>40</v>
      </c>
      <c r="DA60" s="67">
        <v>70</v>
      </c>
      <c r="DB60" s="153">
        <f t="shared" si="105"/>
        <v>35</v>
      </c>
      <c r="DC60" s="153">
        <f t="shared" si="106"/>
        <v>75</v>
      </c>
      <c r="DD60" s="154">
        <f t="shared" si="107"/>
        <v>3</v>
      </c>
      <c r="DE60" s="155">
        <f t="shared" si="108"/>
        <v>1</v>
      </c>
      <c r="DF60" s="149">
        <f t="shared" si="109"/>
        <v>651</v>
      </c>
      <c r="DG60" s="149">
        <f>IFERROR(IF(AND(K60,W60,AI60,AU60,BG60,BS60,CE60,CQ60,DC60)="","",SUM(K60,W60,AI60,AU60,LARGE((BG60,BS60,CE60,CQ60,DC60),{1,2}))),"")</f>
        <v>449</v>
      </c>
      <c r="DH60" s="149">
        <f>IFERROR(IF(AND(M60,Y60,AK60,AW60,,BI60,BU60,CG60,CS60,DE60)="","",SUM(M60,Y60,AK60,AW60,SMALL((BI60,BU60,CG60,CS60,DE60),{1,2}))),"")</f>
        <v>13</v>
      </c>
      <c r="DI60" s="157" t="str">
        <f>IFERROR(pos&amp;IF(AND(MOD(ABS(18),100)&gt;10,MOD(ABS(pos),100)&lt;14),"th", CHOOSE(MOD(ABS(pos),10)+1,"th","st","nd","rd","th","th","th","th","th","th")),"")</f>
        <v>3th</v>
      </c>
      <c r="DJ60" s="131">
        <f>ROWS($B$10:$B60)</f>
        <v>51</v>
      </c>
      <c r="DK60" s="131" t="str">
        <f>IF($B60=Rept1D!$B$9,$DJ60,"")</f>
        <v/>
      </c>
      <c r="DM60" s="151"/>
    </row>
    <row r="61" spans="1:117" ht="19.5" customHeight="1">
      <c r="A61" s="138" t="s">
        <v>123</v>
      </c>
      <c r="B61" s="152" t="s">
        <v>581</v>
      </c>
      <c r="C61" s="67">
        <v>12</v>
      </c>
      <c r="D61" s="67">
        <v>15</v>
      </c>
      <c r="E61" s="67">
        <v>11</v>
      </c>
      <c r="F61" s="67">
        <v>10</v>
      </c>
      <c r="G61" s="141">
        <f t="shared" si="55"/>
        <v>48</v>
      </c>
      <c r="H61" s="153">
        <f t="shared" si="56"/>
        <v>40</v>
      </c>
      <c r="I61" s="67">
        <v>32</v>
      </c>
      <c r="J61" s="153">
        <f t="shared" si="57"/>
        <v>16</v>
      </c>
      <c r="K61" s="153">
        <f t="shared" si="58"/>
        <v>56</v>
      </c>
      <c r="L61" s="154">
        <f t="shared" si="59"/>
        <v>38</v>
      </c>
      <c r="M61" s="155">
        <f t="shared" si="60"/>
        <v>5</v>
      </c>
      <c r="N61" s="146"/>
      <c r="O61" s="67">
        <v>5</v>
      </c>
      <c r="P61" s="67">
        <v>10</v>
      </c>
      <c r="Q61" s="67">
        <v>9</v>
      </c>
      <c r="R61" s="67">
        <v>12</v>
      </c>
      <c r="S61" s="141">
        <f t="shared" si="61"/>
        <v>36</v>
      </c>
      <c r="T61" s="153">
        <f t="shared" si="62"/>
        <v>30</v>
      </c>
      <c r="U61" s="67">
        <v>31</v>
      </c>
      <c r="V61" s="153">
        <f t="shared" si="63"/>
        <v>16</v>
      </c>
      <c r="W61" s="153">
        <f t="shared" si="64"/>
        <v>46</v>
      </c>
      <c r="X61" s="154">
        <f t="shared" si="65"/>
        <v>34</v>
      </c>
      <c r="Y61" s="155">
        <f t="shared" si="66"/>
        <v>7</v>
      </c>
      <c r="Z61" s="137"/>
      <c r="AA61" s="67">
        <v>14</v>
      </c>
      <c r="AB61" s="67">
        <v>10</v>
      </c>
      <c r="AC61" s="67">
        <v>12</v>
      </c>
      <c r="AD61" s="67">
        <v>15</v>
      </c>
      <c r="AE61" s="141">
        <f t="shared" si="67"/>
        <v>51</v>
      </c>
      <c r="AF61" s="153">
        <f t="shared" si="68"/>
        <v>43</v>
      </c>
      <c r="AG61" s="67">
        <v>41</v>
      </c>
      <c r="AH61" s="153">
        <f t="shared" si="69"/>
        <v>21</v>
      </c>
      <c r="AI61" s="153">
        <f t="shared" si="70"/>
        <v>64</v>
      </c>
      <c r="AJ61" s="154">
        <f t="shared" si="71"/>
        <v>21</v>
      </c>
      <c r="AK61" s="156">
        <f t="shared" si="72"/>
        <v>4</v>
      </c>
      <c r="AL61" s="137"/>
      <c r="AM61" s="67">
        <v>13</v>
      </c>
      <c r="AN61" s="67">
        <v>10</v>
      </c>
      <c r="AO61" s="67">
        <v>15</v>
      </c>
      <c r="AP61" s="67">
        <v>14</v>
      </c>
      <c r="AQ61" s="141">
        <f t="shared" si="73"/>
        <v>52</v>
      </c>
      <c r="AR61" s="153">
        <f t="shared" si="74"/>
        <v>43</v>
      </c>
      <c r="AS61" s="67">
        <v>38</v>
      </c>
      <c r="AT61" s="153">
        <f t="shared" si="75"/>
        <v>19</v>
      </c>
      <c r="AU61" s="153">
        <f t="shared" si="76"/>
        <v>62</v>
      </c>
      <c r="AV61" s="154">
        <f t="shared" si="77"/>
        <v>7</v>
      </c>
      <c r="AW61" s="155">
        <f t="shared" si="78"/>
        <v>4</v>
      </c>
      <c r="AX61" s="137"/>
      <c r="AY61" s="67">
        <v>10</v>
      </c>
      <c r="AZ61" s="67">
        <v>11</v>
      </c>
      <c r="BA61" s="67">
        <v>10</v>
      </c>
      <c r="BB61" s="67">
        <v>10</v>
      </c>
      <c r="BC61" s="141">
        <f t="shared" si="79"/>
        <v>41</v>
      </c>
      <c r="BD61" s="153">
        <f t="shared" si="80"/>
        <v>34</v>
      </c>
      <c r="BE61" s="67">
        <v>57</v>
      </c>
      <c r="BF61" s="153">
        <f t="shared" si="81"/>
        <v>29</v>
      </c>
      <c r="BG61" s="153">
        <f t="shared" si="82"/>
        <v>63</v>
      </c>
      <c r="BH61" s="154">
        <f t="shared" si="83"/>
        <v>32</v>
      </c>
      <c r="BI61" s="156">
        <f t="shared" si="84"/>
        <v>4</v>
      </c>
      <c r="BJ61" s="137"/>
      <c r="BK61" s="67">
        <v>13</v>
      </c>
      <c r="BL61" s="67">
        <v>12</v>
      </c>
      <c r="BM61" s="67">
        <v>2</v>
      </c>
      <c r="BN61" s="67">
        <v>15</v>
      </c>
      <c r="BO61" s="141">
        <f t="shared" si="85"/>
        <v>42</v>
      </c>
      <c r="BP61" s="153">
        <f t="shared" si="86"/>
        <v>35</v>
      </c>
      <c r="BQ61" s="67">
        <v>37</v>
      </c>
      <c r="BR61" s="153">
        <f t="shared" si="87"/>
        <v>19</v>
      </c>
      <c r="BS61" s="153">
        <f t="shared" si="88"/>
        <v>54</v>
      </c>
      <c r="BT61" s="154">
        <f t="shared" si="89"/>
        <v>24</v>
      </c>
      <c r="BU61" s="155">
        <f t="shared" si="90"/>
        <v>6</v>
      </c>
      <c r="BV61" s="137"/>
      <c r="BW61" s="67">
        <v>15</v>
      </c>
      <c r="BX61" s="67">
        <v>13</v>
      </c>
      <c r="BY61" s="67">
        <v>7</v>
      </c>
      <c r="BZ61" s="67">
        <v>12</v>
      </c>
      <c r="CA61" s="141">
        <f t="shared" si="91"/>
        <v>47</v>
      </c>
      <c r="CB61" s="153">
        <f t="shared" si="92"/>
        <v>39</v>
      </c>
      <c r="CC61" s="67">
        <v>41</v>
      </c>
      <c r="CD61" s="153">
        <f t="shared" si="93"/>
        <v>21</v>
      </c>
      <c r="CE61" s="153">
        <f t="shared" si="94"/>
        <v>60</v>
      </c>
      <c r="CF61" s="154">
        <f t="shared" si="95"/>
        <v>34</v>
      </c>
      <c r="CG61" s="155">
        <f t="shared" si="96"/>
        <v>4</v>
      </c>
      <c r="CH61" s="137"/>
      <c r="CI61" s="67">
        <v>15</v>
      </c>
      <c r="CJ61" s="67">
        <v>15</v>
      </c>
      <c r="CK61" s="67">
        <v>13</v>
      </c>
      <c r="CL61" s="67">
        <v>13</v>
      </c>
      <c r="CM61" s="141">
        <f t="shared" si="97"/>
        <v>56</v>
      </c>
      <c r="CN61" s="153">
        <f t="shared" si="98"/>
        <v>47</v>
      </c>
      <c r="CO61" s="67">
        <v>24</v>
      </c>
      <c r="CP61" s="153">
        <f t="shared" si="99"/>
        <v>12</v>
      </c>
      <c r="CQ61" s="153">
        <f t="shared" si="100"/>
        <v>59</v>
      </c>
      <c r="CR61" s="154">
        <f t="shared" si="101"/>
        <v>25</v>
      </c>
      <c r="CS61" s="155">
        <f t="shared" si="102"/>
        <v>5</v>
      </c>
      <c r="CT61" s="137"/>
      <c r="CU61" s="67">
        <v>14</v>
      </c>
      <c r="CV61" s="67">
        <v>12</v>
      </c>
      <c r="CW61" s="67">
        <v>14</v>
      </c>
      <c r="CX61" s="67">
        <v>10</v>
      </c>
      <c r="CY61" s="141">
        <f t="shared" si="103"/>
        <v>50</v>
      </c>
      <c r="CZ61" s="153">
        <f t="shared" si="104"/>
        <v>42</v>
      </c>
      <c r="DA61" s="67">
        <v>59</v>
      </c>
      <c r="DB61" s="153">
        <f t="shared" si="105"/>
        <v>30</v>
      </c>
      <c r="DC61" s="153">
        <f t="shared" si="106"/>
        <v>72</v>
      </c>
      <c r="DD61" s="154">
        <f t="shared" si="107"/>
        <v>4</v>
      </c>
      <c r="DE61" s="155">
        <f t="shared" si="108"/>
        <v>2</v>
      </c>
      <c r="DF61" s="149">
        <f t="shared" si="109"/>
        <v>536</v>
      </c>
      <c r="DG61" s="149">
        <f>IFERROR(IF(AND(K61,W61,AI61,AU61,BG61,BS61,CE61,CQ61,DC61)="","",SUM(K61,W61,AI61,AU61,LARGE((BG61,BS61,CE61,CQ61,DC61),{1,2}))),"")</f>
        <v>363</v>
      </c>
      <c r="DH61" s="149">
        <f>IFERROR(IF(AND(M61,Y61,AK61,AW61,,BI61,BU61,CG61,CS61,DE61)="","",SUM(M61,Y61,AK61,AW61,SMALL((BI61,BU61,CG61,CS61,DE61),{1,2}))),"")</f>
        <v>26</v>
      </c>
      <c r="DI61" s="157" t="str">
        <f>IFERROR(pos&amp;IF(AND(MOD(ABS(18),100)&gt;10,MOD(ABS(pos),100)&lt;14),"th", CHOOSE(MOD(ABS(pos),10)+1,"th","st","nd","rd","th","th","th","th","th","th")),"")</f>
        <v>22nd</v>
      </c>
      <c r="DJ61" s="131">
        <f>ROWS($B$10:$B61)</f>
        <v>52</v>
      </c>
      <c r="DK61" s="131" t="str">
        <f>IF($B61=Rept1D!$B$9,$DJ61,"")</f>
        <v/>
      </c>
      <c r="DM61" s="151"/>
    </row>
    <row r="62" spans="1:117" ht="19.5" customHeight="1">
      <c r="A62" s="138" t="s">
        <v>123</v>
      </c>
      <c r="B62" s="152" t="s">
        <v>582</v>
      </c>
      <c r="C62" s="67">
        <v>15</v>
      </c>
      <c r="D62" s="67">
        <v>14</v>
      </c>
      <c r="E62" s="67">
        <v>9</v>
      </c>
      <c r="F62" s="67">
        <v>15</v>
      </c>
      <c r="G62" s="141">
        <f t="shared" si="55"/>
        <v>53</v>
      </c>
      <c r="H62" s="153">
        <f t="shared" si="56"/>
        <v>44</v>
      </c>
      <c r="I62" s="67">
        <v>23</v>
      </c>
      <c r="J62" s="153">
        <f t="shared" si="57"/>
        <v>12</v>
      </c>
      <c r="K62" s="153">
        <f t="shared" si="58"/>
        <v>56</v>
      </c>
      <c r="L62" s="154">
        <f t="shared" si="59"/>
        <v>38</v>
      </c>
      <c r="M62" s="155">
        <f t="shared" si="60"/>
        <v>5</v>
      </c>
      <c r="N62" s="146"/>
      <c r="O62" s="67">
        <v>5</v>
      </c>
      <c r="P62" s="67">
        <v>12</v>
      </c>
      <c r="Q62" s="67">
        <v>13</v>
      </c>
      <c r="R62" s="67">
        <v>5</v>
      </c>
      <c r="S62" s="141">
        <f t="shared" si="61"/>
        <v>35</v>
      </c>
      <c r="T62" s="153">
        <f t="shared" si="62"/>
        <v>29</v>
      </c>
      <c r="U62" s="67">
        <v>25</v>
      </c>
      <c r="V62" s="153">
        <f t="shared" si="63"/>
        <v>13</v>
      </c>
      <c r="W62" s="153">
        <f t="shared" si="64"/>
        <v>42</v>
      </c>
      <c r="X62" s="154">
        <f t="shared" si="65"/>
        <v>44</v>
      </c>
      <c r="Y62" s="155">
        <f t="shared" si="66"/>
        <v>8</v>
      </c>
      <c r="Z62" s="137"/>
      <c r="AA62" s="67">
        <v>7</v>
      </c>
      <c r="AB62" s="67">
        <v>10</v>
      </c>
      <c r="AC62" s="67">
        <v>10</v>
      </c>
      <c r="AD62" s="67">
        <v>9</v>
      </c>
      <c r="AE62" s="141">
        <f t="shared" si="67"/>
        <v>36</v>
      </c>
      <c r="AF62" s="153">
        <f t="shared" si="68"/>
        <v>30</v>
      </c>
      <c r="AG62" s="67">
        <v>32</v>
      </c>
      <c r="AH62" s="153">
        <f t="shared" si="69"/>
        <v>16</v>
      </c>
      <c r="AI62" s="153">
        <f t="shared" si="70"/>
        <v>46</v>
      </c>
      <c r="AJ62" s="154">
        <f t="shared" si="71"/>
        <v>48</v>
      </c>
      <c r="AK62" s="156">
        <f t="shared" si="72"/>
        <v>7</v>
      </c>
      <c r="AL62" s="137"/>
      <c r="AM62" s="67">
        <v>7</v>
      </c>
      <c r="AN62" s="67">
        <v>2</v>
      </c>
      <c r="AO62" s="67">
        <v>1</v>
      </c>
      <c r="AP62" s="67">
        <v>15</v>
      </c>
      <c r="AQ62" s="141">
        <f t="shared" si="73"/>
        <v>25</v>
      </c>
      <c r="AR62" s="153">
        <f t="shared" si="74"/>
        <v>21</v>
      </c>
      <c r="AS62" s="67">
        <v>19</v>
      </c>
      <c r="AT62" s="153">
        <f t="shared" si="75"/>
        <v>10</v>
      </c>
      <c r="AU62" s="153">
        <f t="shared" si="76"/>
        <v>31</v>
      </c>
      <c r="AV62" s="154">
        <f t="shared" si="77"/>
        <v>58</v>
      </c>
      <c r="AW62" s="155">
        <f t="shared" si="78"/>
        <v>9</v>
      </c>
      <c r="AX62" s="137"/>
      <c r="AY62" s="67">
        <v>13</v>
      </c>
      <c r="AZ62" s="67">
        <v>8</v>
      </c>
      <c r="BA62" s="67">
        <v>12</v>
      </c>
      <c r="BB62" s="67">
        <v>12</v>
      </c>
      <c r="BC62" s="141">
        <f t="shared" si="79"/>
        <v>45</v>
      </c>
      <c r="BD62" s="153">
        <f t="shared" si="80"/>
        <v>38</v>
      </c>
      <c r="BE62" s="67">
        <v>20</v>
      </c>
      <c r="BF62" s="153">
        <f t="shared" si="81"/>
        <v>10</v>
      </c>
      <c r="BG62" s="153">
        <f t="shared" si="82"/>
        <v>48</v>
      </c>
      <c r="BH62" s="154">
        <f t="shared" si="83"/>
        <v>51</v>
      </c>
      <c r="BI62" s="156">
        <f t="shared" si="84"/>
        <v>7</v>
      </c>
      <c r="BJ62" s="137"/>
      <c r="BK62" s="67">
        <v>11</v>
      </c>
      <c r="BL62" s="67">
        <v>6</v>
      </c>
      <c r="BM62" s="67">
        <v>3</v>
      </c>
      <c r="BN62" s="67">
        <v>15</v>
      </c>
      <c r="BO62" s="141">
        <f t="shared" si="85"/>
        <v>35</v>
      </c>
      <c r="BP62" s="153">
        <f t="shared" si="86"/>
        <v>29</v>
      </c>
      <c r="BQ62" s="67">
        <v>25</v>
      </c>
      <c r="BR62" s="153">
        <f t="shared" si="87"/>
        <v>13</v>
      </c>
      <c r="BS62" s="153">
        <f t="shared" si="88"/>
        <v>42</v>
      </c>
      <c r="BT62" s="154">
        <f t="shared" si="89"/>
        <v>49</v>
      </c>
      <c r="BU62" s="155">
        <f t="shared" si="90"/>
        <v>8</v>
      </c>
      <c r="BV62" s="137"/>
      <c r="BW62" s="67">
        <v>4</v>
      </c>
      <c r="BX62" s="67">
        <v>9</v>
      </c>
      <c r="BY62" s="67">
        <v>13</v>
      </c>
      <c r="BZ62" s="67">
        <v>10</v>
      </c>
      <c r="CA62" s="141">
        <f t="shared" si="91"/>
        <v>36</v>
      </c>
      <c r="CB62" s="153">
        <f t="shared" si="92"/>
        <v>30</v>
      </c>
      <c r="CC62" s="67">
        <v>19</v>
      </c>
      <c r="CD62" s="153">
        <f t="shared" si="93"/>
        <v>10</v>
      </c>
      <c r="CE62" s="153">
        <f t="shared" si="94"/>
        <v>40</v>
      </c>
      <c r="CF62" s="154">
        <f t="shared" si="95"/>
        <v>50</v>
      </c>
      <c r="CG62" s="155">
        <f t="shared" si="96"/>
        <v>8</v>
      </c>
      <c r="CH62" s="137"/>
      <c r="CI62" s="67">
        <v>9</v>
      </c>
      <c r="CJ62" s="67">
        <v>14</v>
      </c>
      <c r="CK62" s="67">
        <v>5</v>
      </c>
      <c r="CL62" s="67">
        <v>11</v>
      </c>
      <c r="CM62" s="141">
        <f t="shared" si="97"/>
        <v>39</v>
      </c>
      <c r="CN62" s="153">
        <f t="shared" si="98"/>
        <v>33</v>
      </c>
      <c r="CO62" s="67">
        <v>9</v>
      </c>
      <c r="CP62" s="153">
        <f t="shared" si="99"/>
        <v>5</v>
      </c>
      <c r="CQ62" s="153">
        <f t="shared" si="100"/>
        <v>38</v>
      </c>
      <c r="CR62" s="154">
        <f t="shared" si="101"/>
        <v>55</v>
      </c>
      <c r="CS62" s="155">
        <f t="shared" si="102"/>
        <v>9</v>
      </c>
      <c r="CT62" s="137"/>
      <c r="CU62" s="67">
        <v>6</v>
      </c>
      <c r="CV62" s="67">
        <v>6</v>
      </c>
      <c r="CW62" s="67">
        <v>6</v>
      </c>
      <c r="CX62" s="67">
        <v>6</v>
      </c>
      <c r="CY62" s="141">
        <f t="shared" si="103"/>
        <v>24</v>
      </c>
      <c r="CZ62" s="153">
        <f t="shared" si="104"/>
        <v>20</v>
      </c>
      <c r="DA62" s="67">
        <v>35</v>
      </c>
      <c r="DB62" s="153">
        <f t="shared" si="105"/>
        <v>18</v>
      </c>
      <c r="DC62" s="153">
        <f t="shared" si="106"/>
        <v>38</v>
      </c>
      <c r="DD62" s="154">
        <f t="shared" si="107"/>
        <v>47</v>
      </c>
      <c r="DE62" s="155">
        <f t="shared" si="108"/>
        <v>9</v>
      </c>
      <c r="DF62" s="149">
        <f t="shared" si="109"/>
        <v>381</v>
      </c>
      <c r="DG62" s="149">
        <f>IFERROR(IF(AND(K62,W62,AI62,AU62,BG62,BS62,CE62,CQ62,DC62)="","",SUM(K62,W62,AI62,AU62,LARGE((BG62,BS62,CE62,CQ62,DC62),{1,2}))),"")</f>
        <v>265</v>
      </c>
      <c r="DH62" s="149">
        <f>IFERROR(IF(AND(M62,Y62,AK62,AW62,,BI62,BU62,CG62,CS62,DE62)="","",SUM(M62,Y62,AK62,AW62,SMALL((BI62,BU62,CG62,CS62,DE62),{1,2}))),"")</f>
        <v>44</v>
      </c>
      <c r="DI62" s="157" t="str">
        <f>IFERROR(pos&amp;IF(AND(MOD(ABS(18),100)&gt;10,MOD(ABS(pos),100)&lt;14),"th", CHOOSE(MOD(ABS(pos),10)+1,"th","st","nd","rd","th","th","th","th","th","th")),"")</f>
        <v>52nd</v>
      </c>
      <c r="DJ62" s="131">
        <f>ROWS($B$10:$B62)</f>
        <v>53</v>
      </c>
      <c r="DK62" s="131" t="str">
        <f>IF($B62=Rept1D!$B$9,$DJ62,"")</f>
        <v/>
      </c>
      <c r="DM62" s="151"/>
    </row>
    <row r="63" spans="1:117" ht="19.5" customHeight="1">
      <c r="A63" s="138" t="s">
        <v>123</v>
      </c>
      <c r="B63" s="152" t="s">
        <v>595</v>
      </c>
      <c r="C63" s="67">
        <v>15</v>
      </c>
      <c r="D63" s="67">
        <v>15</v>
      </c>
      <c r="E63" s="67">
        <v>10</v>
      </c>
      <c r="F63" s="67">
        <v>9</v>
      </c>
      <c r="G63" s="141">
        <f t="shared" si="55"/>
        <v>49</v>
      </c>
      <c r="H63" s="153">
        <f t="shared" si="56"/>
        <v>41</v>
      </c>
      <c r="I63" s="67">
        <v>56</v>
      </c>
      <c r="J63" s="153">
        <f t="shared" si="57"/>
        <v>28</v>
      </c>
      <c r="K63" s="153">
        <f t="shared" si="58"/>
        <v>69</v>
      </c>
      <c r="L63" s="154">
        <f t="shared" si="59"/>
        <v>10</v>
      </c>
      <c r="M63" s="155">
        <f t="shared" si="60"/>
        <v>3</v>
      </c>
      <c r="N63" s="146"/>
      <c r="O63" s="67">
        <v>10</v>
      </c>
      <c r="P63" s="67">
        <v>10</v>
      </c>
      <c r="Q63" s="67">
        <v>11</v>
      </c>
      <c r="R63" s="67">
        <v>11</v>
      </c>
      <c r="S63" s="141">
        <f t="shared" si="61"/>
        <v>42</v>
      </c>
      <c r="T63" s="153">
        <f t="shared" si="62"/>
        <v>35</v>
      </c>
      <c r="U63" s="67">
        <v>46</v>
      </c>
      <c r="V63" s="153">
        <f t="shared" si="63"/>
        <v>23</v>
      </c>
      <c r="W63" s="153">
        <f t="shared" si="64"/>
        <v>58</v>
      </c>
      <c r="X63" s="154">
        <f t="shared" si="65"/>
        <v>16</v>
      </c>
      <c r="Y63" s="155">
        <f t="shared" si="66"/>
        <v>5</v>
      </c>
      <c r="Z63" s="137"/>
      <c r="AA63" s="67">
        <v>12</v>
      </c>
      <c r="AB63" s="67">
        <v>12</v>
      </c>
      <c r="AC63" s="67">
        <v>12</v>
      </c>
      <c r="AD63" s="67">
        <v>14</v>
      </c>
      <c r="AE63" s="141">
        <f t="shared" si="67"/>
        <v>50</v>
      </c>
      <c r="AF63" s="153">
        <f t="shared" si="68"/>
        <v>42</v>
      </c>
      <c r="AG63" s="67">
        <v>65</v>
      </c>
      <c r="AH63" s="153">
        <f t="shared" si="69"/>
        <v>33</v>
      </c>
      <c r="AI63" s="153">
        <f t="shared" si="70"/>
        <v>75</v>
      </c>
      <c r="AJ63" s="154">
        <f t="shared" si="71"/>
        <v>7</v>
      </c>
      <c r="AK63" s="156">
        <f t="shared" si="72"/>
        <v>1</v>
      </c>
      <c r="AL63" s="137"/>
      <c r="AM63" s="67">
        <v>8</v>
      </c>
      <c r="AN63" s="67">
        <v>10</v>
      </c>
      <c r="AO63" s="67">
        <v>12</v>
      </c>
      <c r="AP63" s="67">
        <v>15</v>
      </c>
      <c r="AQ63" s="141">
        <f t="shared" si="73"/>
        <v>45</v>
      </c>
      <c r="AR63" s="153">
        <f t="shared" si="74"/>
        <v>38</v>
      </c>
      <c r="AS63" s="67">
        <v>39</v>
      </c>
      <c r="AT63" s="153">
        <f t="shared" si="75"/>
        <v>20</v>
      </c>
      <c r="AU63" s="153">
        <f t="shared" si="76"/>
        <v>58</v>
      </c>
      <c r="AV63" s="154">
        <f t="shared" si="77"/>
        <v>17</v>
      </c>
      <c r="AW63" s="155">
        <f t="shared" si="78"/>
        <v>5</v>
      </c>
      <c r="AX63" s="137"/>
      <c r="AY63" s="67">
        <v>13</v>
      </c>
      <c r="AZ63" s="67">
        <v>9</v>
      </c>
      <c r="BA63" s="67">
        <v>13</v>
      </c>
      <c r="BB63" s="67">
        <v>15</v>
      </c>
      <c r="BC63" s="141">
        <f t="shared" si="79"/>
        <v>50</v>
      </c>
      <c r="BD63" s="153">
        <f t="shared" si="80"/>
        <v>42</v>
      </c>
      <c r="BE63" s="67">
        <v>53</v>
      </c>
      <c r="BF63" s="153">
        <f t="shared" si="81"/>
        <v>27</v>
      </c>
      <c r="BG63" s="153">
        <f t="shared" si="82"/>
        <v>69</v>
      </c>
      <c r="BH63" s="154">
        <f t="shared" si="83"/>
        <v>23</v>
      </c>
      <c r="BI63" s="156">
        <f t="shared" si="84"/>
        <v>3</v>
      </c>
      <c r="BJ63" s="137"/>
      <c r="BK63" s="67">
        <v>14</v>
      </c>
      <c r="BL63" s="67">
        <v>15</v>
      </c>
      <c r="BM63" s="67">
        <v>5</v>
      </c>
      <c r="BN63" s="67">
        <v>15</v>
      </c>
      <c r="BO63" s="141">
        <f t="shared" si="85"/>
        <v>49</v>
      </c>
      <c r="BP63" s="153">
        <f t="shared" si="86"/>
        <v>41</v>
      </c>
      <c r="BQ63" s="67">
        <v>45</v>
      </c>
      <c r="BR63" s="153">
        <f t="shared" si="87"/>
        <v>23</v>
      </c>
      <c r="BS63" s="153">
        <f t="shared" si="88"/>
        <v>64</v>
      </c>
      <c r="BT63" s="154">
        <f t="shared" si="89"/>
        <v>12</v>
      </c>
      <c r="BU63" s="155">
        <f t="shared" si="90"/>
        <v>4</v>
      </c>
      <c r="BV63" s="137"/>
      <c r="BW63" s="67">
        <v>13</v>
      </c>
      <c r="BX63" s="67">
        <v>13</v>
      </c>
      <c r="BY63" s="67">
        <v>15</v>
      </c>
      <c r="BZ63" s="67">
        <v>15</v>
      </c>
      <c r="CA63" s="141">
        <f t="shared" si="91"/>
        <v>56</v>
      </c>
      <c r="CB63" s="153">
        <f t="shared" si="92"/>
        <v>47</v>
      </c>
      <c r="CC63" s="67">
        <v>76</v>
      </c>
      <c r="CD63" s="153">
        <f t="shared" si="93"/>
        <v>38</v>
      </c>
      <c r="CE63" s="153">
        <f t="shared" si="94"/>
        <v>85</v>
      </c>
      <c r="CF63" s="154">
        <f t="shared" si="95"/>
        <v>1</v>
      </c>
      <c r="CG63" s="155">
        <f t="shared" si="96"/>
        <v>1</v>
      </c>
      <c r="CH63" s="137"/>
      <c r="CI63" s="67">
        <v>13</v>
      </c>
      <c r="CJ63" s="67">
        <v>15</v>
      </c>
      <c r="CK63" s="67">
        <v>14</v>
      </c>
      <c r="CL63" s="67">
        <v>15</v>
      </c>
      <c r="CM63" s="141">
        <f t="shared" si="97"/>
        <v>57</v>
      </c>
      <c r="CN63" s="153">
        <f t="shared" si="98"/>
        <v>48</v>
      </c>
      <c r="CO63" s="67">
        <v>39</v>
      </c>
      <c r="CP63" s="153">
        <f t="shared" si="99"/>
        <v>20</v>
      </c>
      <c r="CQ63" s="153">
        <f t="shared" si="100"/>
        <v>68</v>
      </c>
      <c r="CR63" s="154">
        <f t="shared" si="101"/>
        <v>8</v>
      </c>
      <c r="CS63" s="155">
        <f t="shared" si="102"/>
        <v>3</v>
      </c>
      <c r="CT63" s="137"/>
      <c r="CU63" s="67">
        <v>13</v>
      </c>
      <c r="CV63" s="67">
        <v>15</v>
      </c>
      <c r="CW63" s="67">
        <v>12</v>
      </c>
      <c r="CX63" s="67">
        <v>13</v>
      </c>
      <c r="CY63" s="141">
        <f t="shared" si="103"/>
        <v>53</v>
      </c>
      <c r="CZ63" s="153">
        <f t="shared" si="104"/>
        <v>44</v>
      </c>
      <c r="DA63" s="67">
        <v>72</v>
      </c>
      <c r="DB63" s="153">
        <f t="shared" si="105"/>
        <v>36</v>
      </c>
      <c r="DC63" s="153">
        <f t="shared" si="106"/>
        <v>80</v>
      </c>
      <c r="DD63" s="154">
        <f t="shared" si="107"/>
        <v>2</v>
      </c>
      <c r="DE63" s="155">
        <f t="shared" si="108"/>
        <v>1</v>
      </c>
      <c r="DF63" s="149">
        <f t="shared" si="109"/>
        <v>626</v>
      </c>
      <c r="DG63" s="149">
        <f>IFERROR(IF(AND(K63,W63,AI63,AU63,BG63,BS63,CE63,CQ63,DC63)="","",SUM(K63,W63,AI63,AU63,LARGE((BG63,BS63,CE63,CQ63,DC63),{1,2}))),"")</f>
        <v>425</v>
      </c>
      <c r="DH63" s="149">
        <f>IFERROR(IF(AND(M63,Y63,AK63,AW63,,BI63,BU63,CG63,CS63,DE63)="","",SUM(M63,Y63,AK63,AW63,SMALL((BI63,BU63,CG63,CS63,DE63),{1,2}))),"")</f>
        <v>16</v>
      </c>
      <c r="DI63" s="157" t="str">
        <f>IFERROR(pos&amp;IF(AND(MOD(ABS(18),100)&gt;10,MOD(ABS(pos),100)&lt;14),"th", CHOOSE(MOD(ABS(pos),10)+1,"th","st","nd","rd","th","th","th","th","th","th")),"")</f>
        <v>8th</v>
      </c>
      <c r="DJ63" s="131">
        <f>ROWS($B$10:$B63)</f>
        <v>54</v>
      </c>
      <c r="DK63" s="131" t="str">
        <f>IF($B63=Rept1D!$B$9,$DJ63,"")</f>
        <v/>
      </c>
      <c r="DM63" s="151"/>
    </row>
    <row r="64" spans="1:117" ht="19.5" customHeight="1">
      <c r="A64" s="138" t="s">
        <v>123</v>
      </c>
      <c r="B64" s="152" t="s">
        <v>583</v>
      </c>
      <c r="C64" s="67">
        <v>15</v>
      </c>
      <c r="D64" s="67">
        <v>14</v>
      </c>
      <c r="E64" s="67">
        <v>10</v>
      </c>
      <c r="F64" s="67">
        <v>11</v>
      </c>
      <c r="G64" s="141">
        <f t="shared" si="55"/>
        <v>50</v>
      </c>
      <c r="H64" s="153">
        <f t="shared" si="56"/>
        <v>42</v>
      </c>
      <c r="I64" s="67">
        <v>63</v>
      </c>
      <c r="J64" s="153">
        <f t="shared" si="57"/>
        <v>32</v>
      </c>
      <c r="K64" s="153">
        <f t="shared" si="58"/>
        <v>74</v>
      </c>
      <c r="L64" s="154">
        <f t="shared" si="59"/>
        <v>4</v>
      </c>
      <c r="M64" s="155">
        <f t="shared" si="60"/>
        <v>2</v>
      </c>
      <c r="N64" s="146"/>
      <c r="O64" s="67">
        <v>7</v>
      </c>
      <c r="P64" s="67">
        <v>10</v>
      </c>
      <c r="Q64" s="67">
        <v>10</v>
      </c>
      <c r="R64" s="67">
        <v>12</v>
      </c>
      <c r="S64" s="141">
        <f t="shared" si="61"/>
        <v>39</v>
      </c>
      <c r="T64" s="153">
        <f t="shared" si="62"/>
        <v>33</v>
      </c>
      <c r="U64" s="67">
        <v>48</v>
      </c>
      <c r="V64" s="153">
        <f t="shared" si="63"/>
        <v>24</v>
      </c>
      <c r="W64" s="153">
        <f t="shared" si="64"/>
        <v>57</v>
      </c>
      <c r="X64" s="154">
        <f t="shared" si="65"/>
        <v>20</v>
      </c>
      <c r="Y64" s="155">
        <f t="shared" si="66"/>
        <v>5</v>
      </c>
      <c r="Z64" s="137"/>
      <c r="AA64" s="67">
        <v>14</v>
      </c>
      <c r="AB64" s="67">
        <v>12</v>
      </c>
      <c r="AC64" s="67">
        <v>12</v>
      </c>
      <c r="AD64" s="67">
        <v>15</v>
      </c>
      <c r="AE64" s="141">
        <f t="shared" si="67"/>
        <v>53</v>
      </c>
      <c r="AF64" s="153">
        <f t="shared" si="68"/>
        <v>44</v>
      </c>
      <c r="AG64" s="67">
        <v>67</v>
      </c>
      <c r="AH64" s="153">
        <f t="shared" si="69"/>
        <v>34</v>
      </c>
      <c r="AI64" s="153">
        <f t="shared" si="70"/>
        <v>78</v>
      </c>
      <c r="AJ64" s="154">
        <f t="shared" si="71"/>
        <v>5</v>
      </c>
      <c r="AK64" s="156">
        <f t="shared" si="72"/>
        <v>1</v>
      </c>
      <c r="AL64" s="137"/>
      <c r="AM64" s="67">
        <v>12</v>
      </c>
      <c r="AN64" s="67">
        <v>10</v>
      </c>
      <c r="AO64" s="67">
        <v>9</v>
      </c>
      <c r="AP64" s="67">
        <v>15</v>
      </c>
      <c r="AQ64" s="141">
        <f t="shared" si="73"/>
        <v>46</v>
      </c>
      <c r="AR64" s="153">
        <f t="shared" si="74"/>
        <v>38</v>
      </c>
      <c r="AS64" s="67">
        <v>40</v>
      </c>
      <c r="AT64" s="153">
        <f t="shared" si="75"/>
        <v>20</v>
      </c>
      <c r="AU64" s="153">
        <f t="shared" si="76"/>
        <v>58</v>
      </c>
      <c r="AV64" s="154">
        <f t="shared" si="77"/>
        <v>17</v>
      </c>
      <c r="AW64" s="155">
        <f t="shared" si="78"/>
        <v>5</v>
      </c>
      <c r="AX64" s="137"/>
      <c r="AY64" s="67">
        <v>12</v>
      </c>
      <c r="AZ64" s="67">
        <v>11</v>
      </c>
      <c r="BA64" s="67">
        <v>12</v>
      </c>
      <c r="BB64" s="67">
        <v>10</v>
      </c>
      <c r="BC64" s="141">
        <f t="shared" si="79"/>
        <v>45</v>
      </c>
      <c r="BD64" s="153">
        <f t="shared" si="80"/>
        <v>38</v>
      </c>
      <c r="BE64" s="67">
        <v>75</v>
      </c>
      <c r="BF64" s="153">
        <f t="shared" si="81"/>
        <v>38</v>
      </c>
      <c r="BG64" s="153">
        <f t="shared" si="82"/>
        <v>76</v>
      </c>
      <c r="BH64" s="154">
        <f t="shared" si="83"/>
        <v>9</v>
      </c>
      <c r="BI64" s="156">
        <f t="shared" si="84"/>
        <v>1</v>
      </c>
      <c r="BJ64" s="137"/>
      <c r="BK64" s="67">
        <v>12</v>
      </c>
      <c r="BL64" s="67">
        <v>14</v>
      </c>
      <c r="BM64" s="67">
        <v>3</v>
      </c>
      <c r="BN64" s="67">
        <v>15</v>
      </c>
      <c r="BO64" s="141">
        <f t="shared" si="85"/>
        <v>44</v>
      </c>
      <c r="BP64" s="153">
        <f t="shared" si="86"/>
        <v>37</v>
      </c>
      <c r="BQ64" s="67">
        <v>46</v>
      </c>
      <c r="BR64" s="153">
        <f t="shared" si="87"/>
        <v>23</v>
      </c>
      <c r="BS64" s="153">
        <f t="shared" si="88"/>
        <v>60</v>
      </c>
      <c r="BT64" s="154">
        <f t="shared" si="89"/>
        <v>17</v>
      </c>
      <c r="BU64" s="155">
        <f t="shared" si="90"/>
        <v>4</v>
      </c>
      <c r="BV64" s="137"/>
      <c r="BW64" s="67">
        <v>13</v>
      </c>
      <c r="BX64" s="67">
        <v>11</v>
      </c>
      <c r="BY64" s="67">
        <v>15</v>
      </c>
      <c r="BZ64" s="67">
        <v>5</v>
      </c>
      <c r="CA64" s="141">
        <f t="shared" si="91"/>
        <v>44</v>
      </c>
      <c r="CB64" s="153">
        <f t="shared" si="92"/>
        <v>37</v>
      </c>
      <c r="CC64" s="67">
        <v>68</v>
      </c>
      <c r="CD64" s="153">
        <f t="shared" si="93"/>
        <v>34</v>
      </c>
      <c r="CE64" s="153">
        <f t="shared" si="94"/>
        <v>71</v>
      </c>
      <c r="CF64" s="154">
        <f t="shared" si="95"/>
        <v>16</v>
      </c>
      <c r="CG64" s="155">
        <f t="shared" si="96"/>
        <v>2</v>
      </c>
      <c r="CH64" s="137"/>
      <c r="CI64" s="67">
        <v>14</v>
      </c>
      <c r="CJ64" s="67">
        <v>15</v>
      </c>
      <c r="CK64" s="67">
        <v>10</v>
      </c>
      <c r="CL64" s="67">
        <v>15</v>
      </c>
      <c r="CM64" s="141">
        <f t="shared" si="97"/>
        <v>54</v>
      </c>
      <c r="CN64" s="153">
        <f t="shared" si="98"/>
        <v>45</v>
      </c>
      <c r="CO64" s="67">
        <v>44</v>
      </c>
      <c r="CP64" s="153">
        <f t="shared" si="99"/>
        <v>22</v>
      </c>
      <c r="CQ64" s="153">
        <f t="shared" si="100"/>
        <v>67</v>
      </c>
      <c r="CR64" s="154">
        <f t="shared" si="101"/>
        <v>11</v>
      </c>
      <c r="CS64" s="155">
        <f t="shared" si="102"/>
        <v>3</v>
      </c>
      <c r="CT64" s="137"/>
      <c r="CU64" s="67">
        <v>14</v>
      </c>
      <c r="CV64" s="67">
        <v>13</v>
      </c>
      <c r="CW64" s="67">
        <v>13</v>
      </c>
      <c r="CX64" s="67">
        <v>14</v>
      </c>
      <c r="CY64" s="141">
        <f t="shared" si="103"/>
        <v>54</v>
      </c>
      <c r="CZ64" s="153">
        <f t="shared" si="104"/>
        <v>45</v>
      </c>
      <c r="DA64" s="67">
        <v>51</v>
      </c>
      <c r="DB64" s="153">
        <f t="shared" si="105"/>
        <v>26</v>
      </c>
      <c r="DC64" s="153">
        <f t="shared" si="106"/>
        <v>71</v>
      </c>
      <c r="DD64" s="154">
        <f t="shared" si="107"/>
        <v>5</v>
      </c>
      <c r="DE64" s="155">
        <f t="shared" si="108"/>
        <v>2</v>
      </c>
      <c r="DF64" s="149">
        <f t="shared" si="109"/>
        <v>612</v>
      </c>
      <c r="DG64" s="149">
        <f>IFERROR(IF(AND(K64,W64,AI64,AU64,BG64,BS64,CE64,CQ64,DC64)="","",SUM(K64,W64,AI64,AU64,LARGE((BG64,BS64,CE64,CQ64,DC64),{1,2}))),"")</f>
        <v>414</v>
      </c>
      <c r="DH64" s="149">
        <f>IFERROR(IF(AND(M64,Y64,AK64,AW64,,BI64,BU64,CG64,CS64,DE64)="","",SUM(M64,Y64,AK64,AW64,SMALL((BI64,BU64,CG64,CS64,DE64),{1,2}))),"")</f>
        <v>16</v>
      </c>
      <c r="DI64" s="157" t="str">
        <f>IFERROR(pos&amp;IF(AND(MOD(ABS(18),100)&gt;10,MOD(ABS(pos),100)&lt;14),"th", CHOOSE(MOD(ABS(pos),10)+1,"th","st","nd","rd","th","th","th","th","th","th")),"")</f>
        <v>11th</v>
      </c>
      <c r="DJ64" s="131">
        <f>ROWS($B$10:$B64)</f>
        <v>55</v>
      </c>
      <c r="DK64" s="131" t="str">
        <f>IF($B64=Rept1D!$B$9,$DJ64,"")</f>
        <v/>
      </c>
      <c r="DM64" s="151"/>
    </row>
    <row r="65" spans="1:117" ht="19.5" customHeight="1">
      <c r="A65" s="138" t="s">
        <v>123</v>
      </c>
      <c r="B65" s="152" t="s">
        <v>584</v>
      </c>
      <c r="C65" s="67">
        <v>12</v>
      </c>
      <c r="D65" s="67">
        <v>13</v>
      </c>
      <c r="E65" s="67">
        <v>15</v>
      </c>
      <c r="F65" s="67">
        <v>10</v>
      </c>
      <c r="G65" s="141">
        <f t="shared" si="55"/>
        <v>50</v>
      </c>
      <c r="H65" s="153">
        <f t="shared" si="56"/>
        <v>42</v>
      </c>
      <c r="I65" s="67">
        <v>38</v>
      </c>
      <c r="J65" s="153">
        <f t="shared" si="57"/>
        <v>19</v>
      </c>
      <c r="K65" s="153">
        <f t="shared" si="58"/>
        <v>61</v>
      </c>
      <c r="L65" s="154">
        <f t="shared" si="59"/>
        <v>25</v>
      </c>
      <c r="M65" s="155">
        <f t="shared" si="60"/>
        <v>4</v>
      </c>
      <c r="N65" s="146"/>
      <c r="O65" s="67">
        <v>5</v>
      </c>
      <c r="P65" s="67">
        <v>13</v>
      </c>
      <c r="Q65" s="67">
        <v>5</v>
      </c>
      <c r="R65" s="67">
        <v>13</v>
      </c>
      <c r="S65" s="141">
        <f t="shared" si="61"/>
        <v>36</v>
      </c>
      <c r="T65" s="153">
        <f t="shared" si="62"/>
        <v>30</v>
      </c>
      <c r="U65" s="67">
        <v>32</v>
      </c>
      <c r="V65" s="153">
        <f t="shared" si="63"/>
        <v>16</v>
      </c>
      <c r="W65" s="153">
        <f t="shared" si="64"/>
        <v>46</v>
      </c>
      <c r="X65" s="154">
        <f t="shared" si="65"/>
        <v>34</v>
      </c>
      <c r="Y65" s="155">
        <f t="shared" si="66"/>
        <v>7</v>
      </c>
      <c r="Z65" s="137"/>
      <c r="AA65" s="67">
        <v>10</v>
      </c>
      <c r="AB65" s="67">
        <v>10</v>
      </c>
      <c r="AC65" s="67">
        <v>12</v>
      </c>
      <c r="AD65" s="67">
        <v>8</v>
      </c>
      <c r="AE65" s="141">
        <f t="shared" si="67"/>
        <v>40</v>
      </c>
      <c r="AF65" s="153">
        <f t="shared" si="68"/>
        <v>33</v>
      </c>
      <c r="AG65" s="67">
        <v>62</v>
      </c>
      <c r="AH65" s="153">
        <f t="shared" si="69"/>
        <v>31</v>
      </c>
      <c r="AI65" s="153">
        <f t="shared" si="70"/>
        <v>64</v>
      </c>
      <c r="AJ65" s="154">
        <f t="shared" si="71"/>
        <v>21</v>
      </c>
      <c r="AK65" s="156">
        <f t="shared" si="72"/>
        <v>4</v>
      </c>
      <c r="AL65" s="137"/>
      <c r="AM65" s="67">
        <v>12</v>
      </c>
      <c r="AN65" s="67">
        <v>11</v>
      </c>
      <c r="AO65" s="67">
        <v>10</v>
      </c>
      <c r="AP65" s="67">
        <v>15</v>
      </c>
      <c r="AQ65" s="141">
        <f t="shared" si="73"/>
        <v>48</v>
      </c>
      <c r="AR65" s="153">
        <f t="shared" si="74"/>
        <v>40</v>
      </c>
      <c r="AS65" s="67">
        <v>33</v>
      </c>
      <c r="AT65" s="153">
        <f t="shared" si="75"/>
        <v>17</v>
      </c>
      <c r="AU65" s="153">
        <f t="shared" si="76"/>
        <v>57</v>
      </c>
      <c r="AV65" s="154">
        <f t="shared" si="77"/>
        <v>20</v>
      </c>
      <c r="AW65" s="155">
        <f t="shared" si="78"/>
        <v>5</v>
      </c>
      <c r="AX65" s="137"/>
      <c r="AY65" s="67">
        <v>13</v>
      </c>
      <c r="AZ65" s="67">
        <v>10</v>
      </c>
      <c r="BA65" s="67">
        <v>8</v>
      </c>
      <c r="BB65" s="67">
        <v>10</v>
      </c>
      <c r="BC65" s="141">
        <f t="shared" si="79"/>
        <v>41</v>
      </c>
      <c r="BD65" s="153">
        <f t="shared" si="80"/>
        <v>34</v>
      </c>
      <c r="BE65" s="67">
        <v>43</v>
      </c>
      <c r="BF65" s="153">
        <f t="shared" si="81"/>
        <v>22</v>
      </c>
      <c r="BG65" s="153">
        <f t="shared" si="82"/>
        <v>56</v>
      </c>
      <c r="BH65" s="154">
        <f t="shared" si="83"/>
        <v>41</v>
      </c>
      <c r="BI65" s="156">
        <f t="shared" si="84"/>
        <v>5</v>
      </c>
      <c r="BJ65" s="137"/>
      <c r="BK65" s="67">
        <v>7</v>
      </c>
      <c r="BL65" s="67">
        <v>3</v>
      </c>
      <c r="BM65" s="67">
        <v>8</v>
      </c>
      <c r="BN65" s="67">
        <v>15</v>
      </c>
      <c r="BO65" s="141">
        <f t="shared" si="85"/>
        <v>33</v>
      </c>
      <c r="BP65" s="153">
        <f t="shared" si="86"/>
        <v>28</v>
      </c>
      <c r="BQ65" s="67">
        <v>34</v>
      </c>
      <c r="BR65" s="153">
        <f t="shared" si="87"/>
        <v>17</v>
      </c>
      <c r="BS65" s="153">
        <f t="shared" si="88"/>
        <v>45</v>
      </c>
      <c r="BT65" s="154">
        <f t="shared" si="89"/>
        <v>38</v>
      </c>
      <c r="BU65" s="155">
        <f t="shared" si="90"/>
        <v>7</v>
      </c>
      <c r="BV65" s="137"/>
      <c r="BW65" s="67">
        <v>10</v>
      </c>
      <c r="BX65" s="67">
        <v>12</v>
      </c>
      <c r="BY65" s="67">
        <v>15</v>
      </c>
      <c r="BZ65" s="67">
        <v>5</v>
      </c>
      <c r="CA65" s="141">
        <f t="shared" si="91"/>
        <v>42</v>
      </c>
      <c r="CB65" s="153">
        <f t="shared" si="92"/>
        <v>35</v>
      </c>
      <c r="CC65" s="67">
        <v>58</v>
      </c>
      <c r="CD65" s="153">
        <f t="shared" si="93"/>
        <v>29</v>
      </c>
      <c r="CE65" s="153">
        <f t="shared" si="94"/>
        <v>64</v>
      </c>
      <c r="CF65" s="154">
        <f t="shared" si="95"/>
        <v>27</v>
      </c>
      <c r="CG65" s="155">
        <f t="shared" si="96"/>
        <v>4</v>
      </c>
      <c r="CH65" s="137"/>
      <c r="CI65" s="67">
        <v>15</v>
      </c>
      <c r="CJ65" s="67">
        <v>13</v>
      </c>
      <c r="CK65" s="67">
        <v>13</v>
      </c>
      <c r="CL65" s="67">
        <v>12</v>
      </c>
      <c r="CM65" s="141">
        <f t="shared" si="97"/>
        <v>53</v>
      </c>
      <c r="CN65" s="153">
        <f t="shared" si="98"/>
        <v>44</v>
      </c>
      <c r="CO65" s="67">
        <v>26</v>
      </c>
      <c r="CP65" s="153">
        <f t="shared" si="99"/>
        <v>13</v>
      </c>
      <c r="CQ65" s="153">
        <f t="shared" si="100"/>
        <v>57</v>
      </c>
      <c r="CR65" s="154">
        <f t="shared" si="101"/>
        <v>28</v>
      </c>
      <c r="CS65" s="155">
        <f t="shared" si="102"/>
        <v>5</v>
      </c>
      <c r="CT65" s="137"/>
      <c r="CU65" s="67">
        <v>13</v>
      </c>
      <c r="CV65" s="67">
        <v>9</v>
      </c>
      <c r="CW65" s="67">
        <v>6</v>
      </c>
      <c r="CX65" s="67">
        <v>0</v>
      </c>
      <c r="CY65" s="141">
        <f t="shared" si="103"/>
        <v>28</v>
      </c>
      <c r="CZ65" s="153">
        <f t="shared" si="104"/>
        <v>23</v>
      </c>
      <c r="DA65" s="67">
        <v>24</v>
      </c>
      <c r="DB65" s="153">
        <f t="shared" si="105"/>
        <v>12</v>
      </c>
      <c r="DC65" s="153">
        <f t="shared" si="106"/>
        <v>35</v>
      </c>
      <c r="DD65" s="154">
        <f t="shared" si="107"/>
        <v>51</v>
      </c>
      <c r="DE65" s="155">
        <f t="shared" si="108"/>
        <v>9</v>
      </c>
      <c r="DF65" s="149">
        <f t="shared" si="109"/>
        <v>485</v>
      </c>
      <c r="DG65" s="149">
        <f>IFERROR(IF(AND(K65,W65,AI65,AU65,BG65,BS65,CE65,CQ65,DC65)="","",SUM(K65,W65,AI65,AU65,LARGE((BG65,BS65,CE65,CQ65,DC65),{1,2}))),"")</f>
        <v>349</v>
      </c>
      <c r="DH65" s="149">
        <f>IFERROR(IF(AND(M65,Y65,AK65,AW65,,BI65,BU65,CG65,CS65,DE65)="","",SUM(M65,Y65,AK65,AW65,SMALL((BI65,BU65,CG65,CS65,DE65),{1,2}))),"")</f>
        <v>29</v>
      </c>
      <c r="DI65" s="157" t="str">
        <f>IFERROR(pos&amp;IF(AND(MOD(ABS(18),100)&gt;10,MOD(ABS(pos),100)&lt;14),"th", CHOOSE(MOD(ABS(pos),10)+1,"th","st","nd","rd","th","th","th","th","th","th")),"")</f>
        <v>35th</v>
      </c>
      <c r="DJ65" s="131">
        <f>ROWS($B$10:$B65)</f>
        <v>56</v>
      </c>
      <c r="DK65" s="131" t="str">
        <f>IF($B65=Rept1D!$B$9,$DJ65,"")</f>
        <v/>
      </c>
      <c r="DM65" s="151"/>
    </row>
    <row r="66" spans="1:117" ht="19.5" customHeight="1">
      <c r="A66" s="138" t="s">
        <v>123</v>
      </c>
      <c r="B66" s="152" t="s">
        <v>585</v>
      </c>
      <c r="C66" s="67">
        <v>9</v>
      </c>
      <c r="D66" s="67">
        <v>15</v>
      </c>
      <c r="E66" s="67">
        <v>14</v>
      </c>
      <c r="F66" s="67">
        <v>12</v>
      </c>
      <c r="G66" s="141">
        <f t="shared" si="55"/>
        <v>50</v>
      </c>
      <c r="H66" s="153">
        <f t="shared" si="56"/>
        <v>42</v>
      </c>
      <c r="I66" s="67">
        <v>58</v>
      </c>
      <c r="J66" s="153">
        <f t="shared" si="57"/>
        <v>29</v>
      </c>
      <c r="K66" s="153">
        <f t="shared" si="58"/>
        <v>71</v>
      </c>
      <c r="L66" s="154">
        <f t="shared" si="59"/>
        <v>8</v>
      </c>
      <c r="M66" s="155">
        <f t="shared" si="60"/>
        <v>2</v>
      </c>
      <c r="N66" s="146"/>
      <c r="O66" s="67">
        <v>7</v>
      </c>
      <c r="P66" s="67">
        <v>13</v>
      </c>
      <c r="Q66" s="67">
        <v>13</v>
      </c>
      <c r="R66" s="67">
        <v>12</v>
      </c>
      <c r="S66" s="141">
        <f t="shared" si="61"/>
        <v>45</v>
      </c>
      <c r="T66" s="153">
        <f t="shared" si="62"/>
        <v>38</v>
      </c>
      <c r="U66" s="67">
        <v>51</v>
      </c>
      <c r="V66" s="153">
        <f t="shared" si="63"/>
        <v>26</v>
      </c>
      <c r="W66" s="153">
        <f t="shared" si="64"/>
        <v>64</v>
      </c>
      <c r="X66" s="154">
        <f t="shared" si="65"/>
        <v>10</v>
      </c>
      <c r="Y66" s="155">
        <f t="shared" si="66"/>
        <v>4</v>
      </c>
      <c r="Z66" s="137"/>
      <c r="AA66" s="67">
        <v>12</v>
      </c>
      <c r="AB66" s="67">
        <v>10</v>
      </c>
      <c r="AC66" s="67">
        <v>10</v>
      </c>
      <c r="AD66" s="67">
        <v>13</v>
      </c>
      <c r="AE66" s="141">
        <f t="shared" si="67"/>
        <v>45</v>
      </c>
      <c r="AF66" s="153">
        <f t="shared" si="68"/>
        <v>38</v>
      </c>
      <c r="AG66" s="67">
        <v>49</v>
      </c>
      <c r="AH66" s="153">
        <f t="shared" si="69"/>
        <v>25</v>
      </c>
      <c r="AI66" s="153">
        <f t="shared" si="70"/>
        <v>63</v>
      </c>
      <c r="AJ66" s="154">
        <f t="shared" si="71"/>
        <v>24</v>
      </c>
      <c r="AK66" s="156">
        <f t="shared" si="72"/>
        <v>4</v>
      </c>
      <c r="AL66" s="137"/>
      <c r="AM66" s="67">
        <v>14</v>
      </c>
      <c r="AN66" s="67">
        <v>12</v>
      </c>
      <c r="AO66" s="67">
        <v>11</v>
      </c>
      <c r="AP66" s="67">
        <v>14</v>
      </c>
      <c r="AQ66" s="141">
        <f t="shared" si="73"/>
        <v>51</v>
      </c>
      <c r="AR66" s="153">
        <f t="shared" si="74"/>
        <v>43</v>
      </c>
      <c r="AS66" s="67">
        <v>44</v>
      </c>
      <c r="AT66" s="153">
        <f t="shared" si="75"/>
        <v>22</v>
      </c>
      <c r="AU66" s="153">
        <f t="shared" si="76"/>
        <v>65</v>
      </c>
      <c r="AV66" s="154">
        <f t="shared" si="77"/>
        <v>4</v>
      </c>
      <c r="AW66" s="155">
        <f t="shared" si="78"/>
        <v>3</v>
      </c>
      <c r="AX66" s="137"/>
      <c r="AY66" s="67">
        <v>12</v>
      </c>
      <c r="AZ66" s="67">
        <v>10</v>
      </c>
      <c r="BA66" s="67">
        <v>10</v>
      </c>
      <c r="BB66" s="67">
        <v>11</v>
      </c>
      <c r="BC66" s="141">
        <f t="shared" si="79"/>
        <v>43</v>
      </c>
      <c r="BD66" s="153">
        <f t="shared" si="80"/>
        <v>36</v>
      </c>
      <c r="BE66" s="67">
        <v>76</v>
      </c>
      <c r="BF66" s="153">
        <f t="shared" si="81"/>
        <v>38</v>
      </c>
      <c r="BG66" s="153">
        <f t="shared" si="82"/>
        <v>74</v>
      </c>
      <c r="BH66" s="154">
        <f t="shared" si="83"/>
        <v>12</v>
      </c>
      <c r="BI66" s="156">
        <f t="shared" si="84"/>
        <v>2</v>
      </c>
      <c r="BJ66" s="137"/>
      <c r="BK66" s="67">
        <v>10</v>
      </c>
      <c r="BL66" s="67">
        <v>15</v>
      </c>
      <c r="BM66" s="67">
        <v>1</v>
      </c>
      <c r="BN66" s="67">
        <v>15</v>
      </c>
      <c r="BO66" s="141">
        <f t="shared" si="85"/>
        <v>41</v>
      </c>
      <c r="BP66" s="153">
        <f t="shared" si="86"/>
        <v>34</v>
      </c>
      <c r="BQ66" s="67">
        <v>34</v>
      </c>
      <c r="BR66" s="153">
        <f t="shared" si="87"/>
        <v>17</v>
      </c>
      <c r="BS66" s="153">
        <f t="shared" si="88"/>
        <v>51</v>
      </c>
      <c r="BT66" s="154">
        <f t="shared" si="89"/>
        <v>31</v>
      </c>
      <c r="BU66" s="155">
        <f t="shared" si="90"/>
        <v>6</v>
      </c>
      <c r="BV66" s="137"/>
      <c r="BW66" s="67">
        <v>9</v>
      </c>
      <c r="BX66" s="67">
        <v>2</v>
      </c>
      <c r="BY66" s="67">
        <v>10</v>
      </c>
      <c r="BZ66" s="67">
        <v>13</v>
      </c>
      <c r="CA66" s="141">
        <f t="shared" si="91"/>
        <v>34</v>
      </c>
      <c r="CB66" s="153">
        <f t="shared" si="92"/>
        <v>28</v>
      </c>
      <c r="CC66" s="67">
        <v>64</v>
      </c>
      <c r="CD66" s="153">
        <f t="shared" si="93"/>
        <v>32</v>
      </c>
      <c r="CE66" s="153">
        <f t="shared" si="94"/>
        <v>60</v>
      </c>
      <c r="CF66" s="154">
        <f t="shared" si="95"/>
        <v>34</v>
      </c>
      <c r="CG66" s="155">
        <f t="shared" si="96"/>
        <v>4</v>
      </c>
      <c r="CH66" s="137"/>
      <c r="CI66" s="158">
        <v>10</v>
      </c>
      <c r="CJ66" s="158">
        <v>15</v>
      </c>
      <c r="CK66" s="158">
        <v>12</v>
      </c>
      <c r="CL66" s="158">
        <v>15</v>
      </c>
      <c r="CM66" s="141">
        <f t="shared" si="97"/>
        <v>52</v>
      </c>
      <c r="CN66" s="153">
        <f t="shared" si="98"/>
        <v>43</v>
      </c>
      <c r="CO66" s="67">
        <v>45</v>
      </c>
      <c r="CP66" s="153">
        <f t="shared" si="99"/>
        <v>23</v>
      </c>
      <c r="CQ66" s="153">
        <f t="shared" si="100"/>
        <v>66</v>
      </c>
      <c r="CR66" s="154">
        <f t="shared" si="101"/>
        <v>13</v>
      </c>
      <c r="CS66" s="155">
        <f t="shared" si="102"/>
        <v>3</v>
      </c>
      <c r="CT66" s="137"/>
      <c r="CU66" s="67">
        <v>9</v>
      </c>
      <c r="CV66" s="67">
        <v>5</v>
      </c>
      <c r="CW66" s="67">
        <v>8</v>
      </c>
      <c r="CX66" s="67">
        <v>12</v>
      </c>
      <c r="CY66" s="141">
        <f t="shared" si="103"/>
        <v>34</v>
      </c>
      <c r="CZ66" s="153">
        <f t="shared" si="104"/>
        <v>28</v>
      </c>
      <c r="DA66" s="67">
        <v>27</v>
      </c>
      <c r="DB66" s="153">
        <f t="shared" si="105"/>
        <v>14</v>
      </c>
      <c r="DC66" s="153">
        <f t="shared" si="106"/>
        <v>42</v>
      </c>
      <c r="DD66" s="154">
        <f t="shared" si="107"/>
        <v>37</v>
      </c>
      <c r="DE66" s="155">
        <f t="shared" si="108"/>
        <v>8</v>
      </c>
      <c r="DF66" s="149">
        <f t="shared" si="109"/>
        <v>556</v>
      </c>
      <c r="DG66" s="149">
        <f>IFERROR(IF(AND(K66,W66,AI66,AU66,BG66,BS66,CE66,CQ66,DC66)="","",SUM(K66,W66,AI66,AU66,LARGE((BG66,BS66,CE66,CQ66,DC66),{1,2}))),"")</f>
        <v>403</v>
      </c>
      <c r="DH66" s="149">
        <f>IFERROR(IF(AND(M66,Y66,AK66,AW66,,BI66,BU66,CG66,CS66,DE66)="","",SUM(M66,Y66,AK66,AW66,SMALL((BI66,BU66,CG66,CS66,DE66),{1,2}))),"")</f>
        <v>18</v>
      </c>
      <c r="DI66" s="157" t="str">
        <f>IFERROR(pos&amp;IF(AND(MOD(ABS(18),100)&gt;10,MOD(ABS(pos),100)&lt;14),"th", CHOOSE(MOD(ABS(pos),10)+1,"th","st","nd","rd","th","th","th","th","th","th")),"")</f>
        <v>20th</v>
      </c>
      <c r="DJ66" s="131">
        <f>ROWS($B$10:$B66)</f>
        <v>57</v>
      </c>
      <c r="DK66" s="131" t="str">
        <f>IF($B66=Rept1D!$B$9,$DJ66,"")</f>
        <v/>
      </c>
      <c r="DM66" s="151"/>
    </row>
    <row r="67" spans="1:117" ht="19.5" customHeight="1">
      <c r="A67" s="138" t="s">
        <v>123</v>
      </c>
      <c r="B67" s="152" t="s">
        <v>586</v>
      </c>
      <c r="C67" s="67">
        <v>14</v>
      </c>
      <c r="D67" s="67">
        <v>10</v>
      </c>
      <c r="E67" s="67">
        <v>10</v>
      </c>
      <c r="F67" s="67">
        <v>9</v>
      </c>
      <c r="G67" s="141">
        <f t="shared" si="55"/>
        <v>43</v>
      </c>
      <c r="H67" s="153">
        <f t="shared" si="56"/>
        <v>36</v>
      </c>
      <c r="I67" s="67">
        <v>43</v>
      </c>
      <c r="J67" s="153">
        <f t="shared" si="57"/>
        <v>22</v>
      </c>
      <c r="K67" s="153">
        <f t="shared" si="58"/>
        <v>58</v>
      </c>
      <c r="L67" s="154">
        <f t="shared" si="59"/>
        <v>34</v>
      </c>
      <c r="M67" s="155">
        <f t="shared" si="60"/>
        <v>5</v>
      </c>
      <c r="N67" s="146"/>
      <c r="O67" s="67">
        <v>10</v>
      </c>
      <c r="P67" s="67">
        <v>14</v>
      </c>
      <c r="Q67" s="67">
        <v>8</v>
      </c>
      <c r="R67" s="67">
        <v>12</v>
      </c>
      <c r="S67" s="141">
        <f t="shared" si="61"/>
        <v>44</v>
      </c>
      <c r="T67" s="153">
        <f t="shared" si="62"/>
        <v>37</v>
      </c>
      <c r="U67" s="67">
        <v>46</v>
      </c>
      <c r="V67" s="153">
        <f t="shared" si="63"/>
        <v>23</v>
      </c>
      <c r="W67" s="153">
        <f t="shared" si="64"/>
        <v>60</v>
      </c>
      <c r="X67" s="154">
        <f t="shared" si="65"/>
        <v>13</v>
      </c>
      <c r="Y67" s="155">
        <f t="shared" si="66"/>
        <v>4</v>
      </c>
      <c r="Z67" s="137"/>
      <c r="AA67" s="67">
        <v>9</v>
      </c>
      <c r="AB67" s="67">
        <v>10</v>
      </c>
      <c r="AC67" s="67">
        <v>12</v>
      </c>
      <c r="AD67" s="67">
        <v>12</v>
      </c>
      <c r="AE67" s="141">
        <f t="shared" si="67"/>
        <v>43</v>
      </c>
      <c r="AF67" s="153">
        <f t="shared" si="68"/>
        <v>36</v>
      </c>
      <c r="AG67" s="67">
        <v>59</v>
      </c>
      <c r="AH67" s="153">
        <f t="shared" si="69"/>
        <v>30</v>
      </c>
      <c r="AI67" s="153">
        <f t="shared" si="70"/>
        <v>66</v>
      </c>
      <c r="AJ67" s="154">
        <f t="shared" si="71"/>
        <v>17</v>
      </c>
      <c r="AK67" s="156">
        <f t="shared" si="72"/>
        <v>3</v>
      </c>
      <c r="AL67" s="137"/>
      <c r="AM67" s="67">
        <v>10</v>
      </c>
      <c r="AN67" s="67">
        <v>7</v>
      </c>
      <c r="AO67" s="67">
        <v>12</v>
      </c>
      <c r="AP67" s="67">
        <v>15</v>
      </c>
      <c r="AQ67" s="141">
        <f t="shared" si="73"/>
        <v>44</v>
      </c>
      <c r="AR67" s="153">
        <f t="shared" si="74"/>
        <v>37</v>
      </c>
      <c r="AS67" s="67">
        <v>44</v>
      </c>
      <c r="AT67" s="153">
        <f t="shared" si="75"/>
        <v>22</v>
      </c>
      <c r="AU67" s="153">
        <f t="shared" si="76"/>
        <v>59</v>
      </c>
      <c r="AV67" s="154">
        <f t="shared" si="77"/>
        <v>14</v>
      </c>
      <c r="AW67" s="155">
        <f t="shared" si="78"/>
        <v>5</v>
      </c>
      <c r="AX67" s="137"/>
      <c r="AY67" s="67">
        <v>10</v>
      </c>
      <c r="AZ67" s="67">
        <v>12</v>
      </c>
      <c r="BA67" s="67">
        <v>11</v>
      </c>
      <c r="BB67" s="67">
        <v>12</v>
      </c>
      <c r="BC67" s="141">
        <f t="shared" si="79"/>
        <v>45</v>
      </c>
      <c r="BD67" s="153">
        <f t="shared" si="80"/>
        <v>38</v>
      </c>
      <c r="BE67" s="67">
        <v>66</v>
      </c>
      <c r="BF67" s="153">
        <f t="shared" si="81"/>
        <v>33</v>
      </c>
      <c r="BG67" s="153">
        <f t="shared" si="82"/>
        <v>71</v>
      </c>
      <c r="BH67" s="154">
        <f t="shared" si="83"/>
        <v>20</v>
      </c>
      <c r="BI67" s="156">
        <f t="shared" si="84"/>
        <v>2</v>
      </c>
      <c r="BJ67" s="137"/>
      <c r="BK67" s="67">
        <v>15</v>
      </c>
      <c r="BL67" s="67">
        <v>10</v>
      </c>
      <c r="BM67" s="67">
        <v>5</v>
      </c>
      <c r="BN67" s="67">
        <v>15</v>
      </c>
      <c r="BO67" s="141">
        <f t="shared" si="85"/>
        <v>45</v>
      </c>
      <c r="BP67" s="153">
        <f t="shared" si="86"/>
        <v>38</v>
      </c>
      <c r="BQ67" s="67">
        <v>51</v>
      </c>
      <c r="BR67" s="153">
        <f t="shared" si="87"/>
        <v>26</v>
      </c>
      <c r="BS67" s="153">
        <f t="shared" si="88"/>
        <v>64</v>
      </c>
      <c r="BT67" s="154">
        <f t="shared" si="89"/>
        <v>12</v>
      </c>
      <c r="BU67" s="155">
        <f t="shared" si="90"/>
        <v>4</v>
      </c>
      <c r="BV67" s="137"/>
      <c r="BW67" s="67">
        <v>15</v>
      </c>
      <c r="BX67" s="67">
        <v>12</v>
      </c>
      <c r="BY67" s="67">
        <v>11</v>
      </c>
      <c r="BZ67" s="67">
        <v>15</v>
      </c>
      <c r="CA67" s="141">
        <f t="shared" si="91"/>
        <v>53</v>
      </c>
      <c r="CB67" s="153">
        <f t="shared" si="92"/>
        <v>44</v>
      </c>
      <c r="CC67" s="67">
        <v>59</v>
      </c>
      <c r="CD67" s="153">
        <f t="shared" si="93"/>
        <v>30</v>
      </c>
      <c r="CE67" s="153">
        <f t="shared" si="94"/>
        <v>74</v>
      </c>
      <c r="CF67" s="154">
        <f t="shared" si="95"/>
        <v>13</v>
      </c>
      <c r="CG67" s="155">
        <f t="shared" si="96"/>
        <v>2</v>
      </c>
      <c r="CH67" s="137"/>
      <c r="CI67" s="158">
        <v>12</v>
      </c>
      <c r="CJ67" s="158">
        <v>15</v>
      </c>
      <c r="CK67" s="158">
        <v>12</v>
      </c>
      <c r="CL67" s="158">
        <v>15</v>
      </c>
      <c r="CM67" s="141">
        <f t="shared" si="97"/>
        <v>54</v>
      </c>
      <c r="CN67" s="153">
        <f t="shared" si="98"/>
        <v>45</v>
      </c>
      <c r="CO67" s="67">
        <v>56</v>
      </c>
      <c r="CP67" s="153">
        <f t="shared" si="99"/>
        <v>28</v>
      </c>
      <c r="CQ67" s="153">
        <f t="shared" si="100"/>
        <v>73</v>
      </c>
      <c r="CR67" s="154">
        <f t="shared" si="101"/>
        <v>5</v>
      </c>
      <c r="CS67" s="155">
        <f t="shared" si="102"/>
        <v>2</v>
      </c>
      <c r="CT67" s="137"/>
      <c r="CU67" s="67">
        <v>12</v>
      </c>
      <c r="CV67" s="67">
        <v>12</v>
      </c>
      <c r="CW67" s="67">
        <v>14</v>
      </c>
      <c r="CX67" s="67">
        <v>10</v>
      </c>
      <c r="CY67" s="141">
        <f t="shared" si="103"/>
        <v>48</v>
      </c>
      <c r="CZ67" s="153">
        <f t="shared" si="104"/>
        <v>40</v>
      </c>
      <c r="DA67" s="67">
        <v>54</v>
      </c>
      <c r="DB67" s="153">
        <f t="shared" si="105"/>
        <v>27</v>
      </c>
      <c r="DC67" s="153">
        <f t="shared" si="106"/>
        <v>67</v>
      </c>
      <c r="DD67" s="154">
        <f t="shared" si="107"/>
        <v>8</v>
      </c>
      <c r="DE67" s="155">
        <f t="shared" si="108"/>
        <v>3</v>
      </c>
      <c r="DF67" s="149">
        <f t="shared" si="109"/>
        <v>592</v>
      </c>
      <c r="DG67" s="149">
        <f>IFERROR(IF(AND(K67,W67,AI67,AU67,BG67,BS67,CE67,CQ67,DC67)="","",SUM(K67,W67,AI67,AU67,LARGE((BG67,BS67,CE67,CQ67,DC67),{1,2}))),"")</f>
        <v>390</v>
      </c>
      <c r="DH67" s="149">
        <f>IFERROR(IF(AND(M67,Y67,AK67,AW67,,BI67,BU67,CG67,CS67,DE67)="","",SUM(M67,Y67,AK67,AW67,SMALL((BI67,BU67,CG67,CS67,DE67),{1,2}))),"")</f>
        <v>21</v>
      </c>
      <c r="DI67" s="157" t="str">
        <f>IFERROR(pos&amp;IF(AND(MOD(ABS(18),100)&gt;10,MOD(ABS(pos),100)&lt;14),"th", CHOOSE(MOD(ABS(pos),10)+1,"th","st","nd","rd","th","th","th","th","th","th")),"")</f>
        <v>14th</v>
      </c>
      <c r="DJ67" s="131">
        <f>ROWS($B$10:$B67)</f>
        <v>58</v>
      </c>
      <c r="DK67" s="131">
        <f>IF($B67=Rept1D!$B$9,$DJ67,"")</f>
        <v>58</v>
      </c>
      <c r="DM67" s="151"/>
    </row>
    <row r="68" spans="1:117" ht="19.5" customHeight="1">
      <c r="A68" s="138" t="s">
        <v>123</v>
      </c>
      <c r="B68" s="152"/>
      <c r="C68" s="158"/>
      <c r="D68" s="158"/>
      <c r="E68" s="158"/>
      <c r="F68" s="158"/>
      <c r="G68" s="141" t="str">
        <f t="shared" si="55"/>
        <v/>
      </c>
      <c r="H68" s="153" t="str">
        <f t="shared" si="56"/>
        <v/>
      </c>
      <c r="I68" s="67"/>
      <c r="J68" s="153" t="str">
        <f t="shared" si="57"/>
        <v/>
      </c>
      <c r="K68" s="153" t="str">
        <f t="shared" si="58"/>
        <v/>
      </c>
      <c r="L68" s="154" t="str">
        <f t="shared" si="59"/>
        <v/>
      </c>
      <c r="M68" s="155" t="str">
        <f t="shared" si="60"/>
        <v/>
      </c>
      <c r="N68" s="146"/>
      <c r="O68" s="158"/>
      <c r="P68" s="158"/>
      <c r="Q68" s="158"/>
      <c r="R68" s="158"/>
      <c r="S68" s="141" t="str">
        <f t="shared" si="61"/>
        <v/>
      </c>
      <c r="T68" s="153" t="str">
        <f t="shared" si="62"/>
        <v/>
      </c>
      <c r="U68" s="67"/>
      <c r="V68" s="153" t="str">
        <f t="shared" si="63"/>
        <v/>
      </c>
      <c r="W68" s="153" t="str">
        <f t="shared" si="64"/>
        <v/>
      </c>
      <c r="X68" s="154" t="str">
        <f t="shared" si="65"/>
        <v/>
      </c>
      <c r="Y68" s="155" t="str">
        <f t="shared" si="66"/>
        <v/>
      </c>
      <c r="Z68" s="137"/>
      <c r="AA68" s="158"/>
      <c r="AB68" s="158"/>
      <c r="AC68" s="158"/>
      <c r="AD68" s="158"/>
      <c r="AE68" s="141" t="str">
        <f t="shared" si="67"/>
        <v/>
      </c>
      <c r="AF68" s="153" t="str">
        <f t="shared" si="68"/>
        <v/>
      </c>
      <c r="AG68" s="67"/>
      <c r="AH68" s="153" t="str">
        <f t="shared" si="69"/>
        <v/>
      </c>
      <c r="AI68" s="153" t="str">
        <f t="shared" si="70"/>
        <v/>
      </c>
      <c r="AJ68" s="154" t="str">
        <f t="shared" si="71"/>
        <v/>
      </c>
      <c r="AK68" s="156" t="str">
        <f t="shared" si="72"/>
        <v/>
      </c>
      <c r="AL68" s="137"/>
      <c r="AM68" s="158"/>
      <c r="AN68" s="158"/>
      <c r="AO68" s="158"/>
      <c r="AP68" s="158"/>
      <c r="AQ68" s="141" t="str">
        <f t="shared" si="73"/>
        <v/>
      </c>
      <c r="AR68" s="153" t="str">
        <f t="shared" si="74"/>
        <v/>
      </c>
      <c r="AS68" s="67"/>
      <c r="AT68" s="153" t="str">
        <f t="shared" si="75"/>
        <v/>
      </c>
      <c r="AU68" s="153" t="str">
        <f t="shared" si="76"/>
        <v/>
      </c>
      <c r="AV68" s="154" t="str">
        <f t="shared" si="77"/>
        <v/>
      </c>
      <c r="AW68" s="155" t="str">
        <f t="shared" si="78"/>
        <v/>
      </c>
      <c r="AX68" s="137"/>
      <c r="AY68" s="158"/>
      <c r="AZ68" s="158"/>
      <c r="BA68" s="158"/>
      <c r="BB68" s="158"/>
      <c r="BC68" s="141" t="str">
        <f t="shared" si="79"/>
        <v/>
      </c>
      <c r="BD68" s="153" t="str">
        <f t="shared" si="80"/>
        <v/>
      </c>
      <c r="BE68" s="67"/>
      <c r="BF68" s="153" t="str">
        <f t="shared" si="81"/>
        <v/>
      </c>
      <c r="BG68" s="153" t="str">
        <f t="shared" si="82"/>
        <v/>
      </c>
      <c r="BH68" s="154" t="str">
        <f t="shared" si="83"/>
        <v/>
      </c>
      <c r="BI68" s="156" t="str">
        <f t="shared" si="84"/>
        <v/>
      </c>
      <c r="BJ68" s="137"/>
      <c r="BK68" s="158"/>
      <c r="BL68" s="158"/>
      <c r="BM68" s="158"/>
      <c r="BN68" s="158"/>
      <c r="BO68" s="141" t="str">
        <f t="shared" si="85"/>
        <v/>
      </c>
      <c r="BP68" s="153" t="str">
        <f t="shared" si="86"/>
        <v/>
      </c>
      <c r="BQ68" s="67"/>
      <c r="BR68" s="153" t="str">
        <f t="shared" si="87"/>
        <v/>
      </c>
      <c r="BS68" s="153" t="str">
        <f t="shared" si="88"/>
        <v/>
      </c>
      <c r="BT68" s="154" t="str">
        <f t="shared" si="89"/>
        <v/>
      </c>
      <c r="BU68" s="155" t="str">
        <f t="shared" si="90"/>
        <v/>
      </c>
      <c r="BV68" s="137"/>
      <c r="BW68" s="158"/>
      <c r="BX68" s="158"/>
      <c r="BY68" s="158"/>
      <c r="BZ68" s="158"/>
      <c r="CA68" s="141" t="str">
        <f t="shared" si="91"/>
        <v/>
      </c>
      <c r="CB68" s="153" t="str">
        <f t="shared" si="92"/>
        <v/>
      </c>
      <c r="CC68" s="67"/>
      <c r="CD68" s="153" t="str">
        <f t="shared" si="93"/>
        <v/>
      </c>
      <c r="CE68" s="153" t="str">
        <f t="shared" si="94"/>
        <v/>
      </c>
      <c r="CF68" s="154" t="str">
        <f t="shared" si="95"/>
        <v/>
      </c>
      <c r="CG68" s="155" t="str">
        <f t="shared" si="96"/>
        <v/>
      </c>
      <c r="CH68" s="137"/>
      <c r="CI68" s="158"/>
      <c r="CJ68" s="158"/>
      <c r="CK68" s="158"/>
      <c r="CL68" s="158"/>
      <c r="CM68" s="141" t="str">
        <f t="shared" si="97"/>
        <v/>
      </c>
      <c r="CN68" s="153" t="str">
        <f t="shared" si="98"/>
        <v/>
      </c>
      <c r="CO68" s="67"/>
      <c r="CP68" s="153" t="str">
        <f t="shared" si="99"/>
        <v/>
      </c>
      <c r="CQ68" s="153" t="str">
        <f t="shared" si="100"/>
        <v/>
      </c>
      <c r="CR68" s="154" t="str">
        <f t="shared" si="101"/>
        <v/>
      </c>
      <c r="CS68" s="155" t="str">
        <f t="shared" si="102"/>
        <v/>
      </c>
      <c r="CT68" s="137"/>
      <c r="CU68" s="158"/>
      <c r="CV68" s="158"/>
      <c r="CW68" s="158"/>
      <c r="CX68" s="158"/>
      <c r="CY68" s="141" t="str">
        <f t="shared" si="103"/>
        <v/>
      </c>
      <c r="CZ68" s="153" t="str">
        <f t="shared" si="104"/>
        <v/>
      </c>
      <c r="DA68" s="67"/>
      <c r="DB68" s="153" t="str">
        <f t="shared" si="105"/>
        <v/>
      </c>
      <c r="DC68" s="153" t="str">
        <f t="shared" si="106"/>
        <v/>
      </c>
      <c r="DD68" s="154" t="str">
        <f t="shared" si="107"/>
        <v/>
      </c>
      <c r="DE68" s="155" t="str">
        <f t="shared" si="108"/>
        <v/>
      </c>
      <c r="DF68" s="149" t="str">
        <f t="shared" si="109"/>
        <v/>
      </c>
      <c r="DG68" s="149" t="str">
        <f>IFERROR(IF(AND(K68,W68,AI68,AU68,BG68,BS68,CE68,CQ68,DC68)="","",SUM(K68,W68,AI68,AU68,LARGE((BG68,BS68,CE68,CQ68,DC68),{1,2}))),"")</f>
        <v/>
      </c>
      <c r="DH68" s="149" t="str">
        <f>IFERROR(IF(AND(M68,Y68,AK68,AW68,,BI68,BU68,CG68,CS68,DE68)="","",SUM(M68,Y68,AK68,AW68,SMALL((BI68,BU68,CG68,CS68,DE68),{1,2}))),"")</f>
        <v/>
      </c>
      <c r="DI68" s="157" t="str">
        <f>IFERROR(pos&amp;IF(AND(MOD(ABS(18),100)&gt;10,MOD(ABS(pos),100)&lt;14),"th", CHOOSE(MOD(ABS(pos),10)+1,"th","st","nd","rd","th","th","th","th","th","th")),"")</f>
        <v/>
      </c>
      <c r="DJ68" s="131">
        <f>ROWS($B$10:$B68)</f>
        <v>59</v>
      </c>
      <c r="DK68" s="131" t="str">
        <f>IF($B68=Rept1D!$B$9,$DJ68,"")</f>
        <v/>
      </c>
      <c r="DM68" s="151" t="str">
        <f t="shared" ref="DM68:DM74" si="110">IFERROR(IF($DF68="","",RANK($DF68,$DF$10:$DF$74)),"")</f>
        <v/>
      </c>
    </row>
    <row r="69" spans="1:117" ht="19.5" customHeight="1">
      <c r="A69" s="138" t="s">
        <v>123</v>
      </c>
      <c r="B69" s="152"/>
      <c r="C69" s="158"/>
      <c r="D69" s="158"/>
      <c r="E69" s="158"/>
      <c r="F69" s="158"/>
      <c r="G69" s="141" t="str">
        <f t="shared" si="55"/>
        <v/>
      </c>
      <c r="H69" s="153" t="str">
        <f t="shared" si="56"/>
        <v/>
      </c>
      <c r="I69" s="67"/>
      <c r="J69" s="153" t="str">
        <f t="shared" si="57"/>
        <v/>
      </c>
      <c r="K69" s="153" t="str">
        <f t="shared" si="58"/>
        <v/>
      </c>
      <c r="L69" s="154" t="str">
        <f t="shared" si="59"/>
        <v/>
      </c>
      <c r="M69" s="155" t="str">
        <f t="shared" si="60"/>
        <v/>
      </c>
      <c r="N69" s="146"/>
      <c r="O69" s="158"/>
      <c r="P69" s="158"/>
      <c r="Q69" s="158"/>
      <c r="R69" s="158"/>
      <c r="S69" s="141" t="str">
        <f t="shared" si="61"/>
        <v/>
      </c>
      <c r="T69" s="153" t="str">
        <f t="shared" si="62"/>
        <v/>
      </c>
      <c r="U69" s="67"/>
      <c r="V69" s="153" t="str">
        <f t="shared" si="63"/>
        <v/>
      </c>
      <c r="W69" s="153" t="str">
        <f t="shared" si="64"/>
        <v/>
      </c>
      <c r="X69" s="154" t="str">
        <f t="shared" si="65"/>
        <v/>
      </c>
      <c r="Y69" s="155" t="str">
        <f t="shared" si="66"/>
        <v/>
      </c>
      <c r="Z69" s="137"/>
      <c r="AA69" s="158"/>
      <c r="AB69" s="158"/>
      <c r="AC69" s="158"/>
      <c r="AD69" s="158"/>
      <c r="AE69" s="141" t="str">
        <f t="shared" si="67"/>
        <v/>
      </c>
      <c r="AF69" s="153" t="str">
        <f t="shared" si="68"/>
        <v/>
      </c>
      <c r="AG69" s="67"/>
      <c r="AH69" s="153" t="str">
        <f t="shared" si="69"/>
        <v/>
      </c>
      <c r="AI69" s="153" t="str">
        <f t="shared" si="70"/>
        <v/>
      </c>
      <c r="AJ69" s="154" t="str">
        <f t="shared" si="71"/>
        <v/>
      </c>
      <c r="AK69" s="156" t="str">
        <f t="shared" si="72"/>
        <v/>
      </c>
      <c r="AL69" s="137"/>
      <c r="AM69" s="158"/>
      <c r="AN69" s="158"/>
      <c r="AO69" s="158"/>
      <c r="AP69" s="158"/>
      <c r="AQ69" s="141" t="str">
        <f t="shared" si="73"/>
        <v/>
      </c>
      <c r="AR69" s="153" t="str">
        <f t="shared" si="74"/>
        <v/>
      </c>
      <c r="AS69" s="67"/>
      <c r="AT69" s="153" t="str">
        <f t="shared" si="75"/>
        <v/>
      </c>
      <c r="AU69" s="153" t="str">
        <f t="shared" si="76"/>
        <v/>
      </c>
      <c r="AV69" s="154" t="str">
        <f t="shared" si="77"/>
        <v/>
      </c>
      <c r="AW69" s="155" t="str">
        <f t="shared" si="78"/>
        <v/>
      </c>
      <c r="AX69" s="137"/>
      <c r="AY69" s="158"/>
      <c r="AZ69" s="158"/>
      <c r="BA69" s="158"/>
      <c r="BB69" s="158"/>
      <c r="BC69" s="141" t="str">
        <f t="shared" si="79"/>
        <v/>
      </c>
      <c r="BD69" s="153" t="str">
        <f t="shared" si="80"/>
        <v/>
      </c>
      <c r="BE69" s="67"/>
      <c r="BF69" s="153" t="str">
        <f t="shared" si="81"/>
        <v/>
      </c>
      <c r="BG69" s="153" t="str">
        <f t="shared" si="82"/>
        <v/>
      </c>
      <c r="BH69" s="154" t="str">
        <f t="shared" si="83"/>
        <v/>
      </c>
      <c r="BI69" s="156" t="str">
        <f t="shared" si="84"/>
        <v/>
      </c>
      <c r="BJ69" s="137"/>
      <c r="BK69" s="158"/>
      <c r="BL69" s="158"/>
      <c r="BM69" s="158"/>
      <c r="BN69" s="158"/>
      <c r="BO69" s="141" t="str">
        <f t="shared" si="85"/>
        <v/>
      </c>
      <c r="BP69" s="153" t="str">
        <f t="shared" si="86"/>
        <v/>
      </c>
      <c r="BQ69" s="67"/>
      <c r="BR69" s="153" t="str">
        <f t="shared" si="87"/>
        <v/>
      </c>
      <c r="BS69" s="153" t="str">
        <f t="shared" si="88"/>
        <v/>
      </c>
      <c r="BT69" s="154" t="str">
        <f t="shared" si="89"/>
        <v/>
      </c>
      <c r="BU69" s="155" t="str">
        <f t="shared" si="90"/>
        <v/>
      </c>
      <c r="BV69" s="137"/>
      <c r="BW69" s="158"/>
      <c r="BX69" s="158"/>
      <c r="BY69" s="158"/>
      <c r="BZ69" s="158"/>
      <c r="CA69" s="141" t="str">
        <f t="shared" si="91"/>
        <v/>
      </c>
      <c r="CB69" s="153" t="str">
        <f t="shared" si="92"/>
        <v/>
      </c>
      <c r="CC69" s="67"/>
      <c r="CD69" s="153" t="str">
        <f t="shared" si="93"/>
        <v/>
      </c>
      <c r="CE69" s="153" t="str">
        <f t="shared" si="94"/>
        <v/>
      </c>
      <c r="CF69" s="154" t="str">
        <f t="shared" si="95"/>
        <v/>
      </c>
      <c r="CG69" s="155" t="str">
        <f t="shared" si="96"/>
        <v/>
      </c>
      <c r="CH69" s="137"/>
      <c r="CI69" s="158"/>
      <c r="CJ69" s="158"/>
      <c r="CK69" s="158"/>
      <c r="CL69" s="158"/>
      <c r="CM69" s="141" t="str">
        <f t="shared" si="97"/>
        <v/>
      </c>
      <c r="CN69" s="153" t="str">
        <f t="shared" si="98"/>
        <v/>
      </c>
      <c r="CO69" s="67"/>
      <c r="CP69" s="153" t="str">
        <f t="shared" si="99"/>
        <v/>
      </c>
      <c r="CQ69" s="153" t="str">
        <f t="shared" si="100"/>
        <v/>
      </c>
      <c r="CR69" s="154" t="str">
        <f t="shared" si="101"/>
        <v/>
      </c>
      <c r="CS69" s="155" t="str">
        <f t="shared" si="102"/>
        <v/>
      </c>
      <c r="CT69" s="137"/>
      <c r="CU69" s="158"/>
      <c r="CV69" s="158"/>
      <c r="CW69" s="158"/>
      <c r="CX69" s="158"/>
      <c r="CY69" s="141" t="str">
        <f t="shared" si="103"/>
        <v/>
      </c>
      <c r="CZ69" s="153" t="str">
        <f t="shared" si="104"/>
        <v/>
      </c>
      <c r="DA69" s="67"/>
      <c r="DB69" s="153" t="str">
        <f t="shared" si="105"/>
        <v/>
      </c>
      <c r="DC69" s="153" t="str">
        <f t="shared" si="106"/>
        <v/>
      </c>
      <c r="DD69" s="154" t="str">
        <f t="shared" si="107"/>
        <v/>
      </c>
      <c r="DE69" s="155" t="str">
        <f t="shared" si="108"/>
        <v/>
      </c>
      <c r="DF69" s="149" t="str">
        <f t="shared" si="109"/>
        <v/>
      </c>
      <c r="DG69" s="149" t="str">
        <f>IFERROR(IF(AND(K69,W69,AI69,AU69,BG69,BS69,CE69,CQ69,DC69)="","",SUM(K69,W69,AI69,AU69,LARGE((BG69,BS69,CE69,CQ69,DC69),{1,2}))),"")</f>
        <v/>
      </c>
      <c r="DH69" s="149" t="str">
        <f>IFERROR(IF(AND(M69,Y69,AK69,AW69,,BI69,BU69,CG69,CS69,DE69)="","",SUM(M69,Y69,AK69,AW69,SMALL((BI69,BU69,CG69,CS69,DE69),{1,2}))),"")</f>
        <v/>
      </c>
      <c r="DI69" s="157" t="str">
        <f>IFERROR(pos&amp;IF(AND(MOD(ABS(18),100)&gt;10,MOD(ABS(pos),100)&lt;14),"th", CHOOSE(MOD(ABS(pos),10)+1,"th","st","nd","rd","th","th","th","th","th","th")),"")</f>
        <v/>
      </c>
      <c r="DJ69" s="131">
        <f>ROWS($B$10:$B69)</f>
        <v>60</v>
      </c>
      <c r="DK69" s="131" t="str">
        <f>IF($B69=Rept1D!$B$9,$DJ69,"")</f>
        <v/>
      </c>
      <c r="DM69" s="151" t="str">
        <f t="shared" si="110"/>
        <v/>
      </c>
    </row>
    <row r="70" spans="1:117" ht="19.5" customHeight="1">
      <c r="A70" s="138" t="s">
        <v>123</v>
      </c>
      <c r="B70" s="152"/>
      <c r="C70" s="158"/>
      <c r="D70" s="158"/>
      <c r="E70" s="158"/>
      <c r="F70" s="158"/>
      <c r="G70" s="141" t="str">
        <f t="shared" si="55"/>
        <v/>
      </c>
      <c r="H70" s="153" t="str">
        <f t="shared" si="56"/>
        <v/>
      </c>
      <c r="I70" s="67"/>
      <c r="J70" s="153" t="str">
        <f t="shared" si="57"/>
        <v/>
      </c>
      <c r="K70" s="153" t="str">
        <f t="shared" si="58"/>
        <v/>
      </c>
      <c r="L70" s="154" t="str">
        <f t="shared" si="59"/>
        <v/>
      </c>
      <c r="M70" s="155" t="str">
        <f t="shared" si="60"/>
        <v/>
      </c>
      <c r="N70" s="146"/>
      <c r="O70" s="158"/>
      <c r="P70" s="158"/>
      <c r="Q70" s="158"/>
      <c r="R70" s="158"/>
      <c r="S70" s="141" t="str">
        <f t="shared" si="61"/>
        <v/>
      </c>
      <c r="T70" s="153" t="str">
        <f t="shared" si="62"/>
        <v/>
      </c>
      <c r="U70" s="67"/>
      <c r="V70" s="153" t="str">
        <f t="shared" si="63"/>
        <v/>
      </c>
      <c r="W70" s="153" t="str">
        <f t="shared" si="64"/>
        <v/>
      </c>
      <c r="X70" s="154" t="str">
        <f t="shared" si="65"/>
        <v/>
      </c>
      <c r="Y70" s="155" t="str">
        <f t="shared" si="66"/>
        <v/>
      </c>
      <c r="Z70" s="137"/>
      <c r="AA70" s="158"/>
      <c r="AB70" s="158"/>
      <c r="AC70" s="158"/>
      <c r="AD70" s="158"/>
      <c r="AE70" s="141" t="str">
        <f t="shared" si="67"/>
        <v/>
      </c>
      <c r="AF70" s="153" t="str">
        <f t="shared" si="68"/>
        <v/>
      </c>
      <c r="AG70" s="67"/>
      <c r="AH70" s="153" t="str">
        <f t="shared" si="69"/>
        <v/>
      </c>
      <c r="AI70" s="153" t="str">
        <f t="shared" si="70"/>
        <v/>
      </c>
      <c r="AJ70" s="154" t="str">
        <f t="shared" si="71"/>
        <v/>
      </c>
      <c r="AK70" s="156" t="str">
        <f t="shared" si="72"/>
        <v/>
      </c>
      <c r="AL70" s="137"/>
      <c r="AM70" s="158"/>
      <c r="AN70" s="158"/>
      <c r="AO70" s="158"/>
      <c r="AP70" s="158"/>
      <c r="AQ70" s="141" t="str">
        <f t="shared" si="73"/>
        <v/>
      </c>
      <c r="AR70" s="153" t="str">
        <f t="shared" si="74"/>
        <v/>
      </c>
      <c r="AS70" s="67"/>
      <c r="AT70" s="153" t="str">
        <f t="shared" si="75"/>
        <v/>
      </c>
      <c r="AU70" s="153" t="str">
        <f t="shared" si="76"/>
        <v/>
      </c>
      <c r="AV70" s="154" t="str">
        <f t="shared" si="77"/>
        <v/>
      </c>
      <c r="AW70" s="155" t="str">
        <f t="shared" si="78"/>
        <v/>
      </c>
      <c r="AX70" s="137"/>
      <c r="AY70" s="158"/>
      <c r="AZ70" s="158"/>
      <c r="BA70" s="158"/>
      <c r="BB70" s="158"/>
      <c r="BC70" s="141" t="str">
        <f t="shared" si="79"/>
        <v/>
      </c>
      <c r="BD70" s="153" t="str">
        <f t="shared" si="80"/>
        <v/>
      </c>
      <c r="BE70" s="67"/>
      <c r="BF70" s="153" t="str">
        <f t="shared" si="81"/>
        <v/>
      </c>
      <c r="BG70" s="153" t="str">
        <f t="shared" si="82"/>
        <v/>
      </c>
      <c r="BH70" s="154" t="str">
        <f t="shared" si="83"/>
        <v/>
      </c>
      <c r="BI70" s="156" t="str">
        <f t="shared" si="84"/>
        <v/>
      </c>
      <c r="BJ70" s="137"/>
      <c r="BK70" s="158"/>
      <c r="BL70" s="158"/>
      <c r="BM70" s="158"/>
      <c r="BN70" s="158"/>
      <c r="BO70" s="141" t="str">
        <f t="shared" si="85"/>
        <v/>
      </c>
      <c r="BP70" s="153" t="str">
        <f t="shared" si="86"/>
        <v/>
      </c>
      <c r="BQ70" s="67"/>
      <c r="BR70" s="153" t="str">
        <f t="shared" si="87"/>
        <v/>
      </c>
      <c r="BS70" s="153" t="str">
        <f t="shared" si="88"/>
        <v/>
      </c>
      <c r="BT70" s="154" t="str">
        <f t="shared" si="89"/>
        <v/>
      </c>
      <c r="BU70" s="155" t="str">
        <f t="shared" si="90"/>
        <v/>
      </c>
      <c r="BV70" s="137"/>
      <c r="BW70" s="158"/>
      <c r="BX70" s="158"/>
      <c r="BY70" s="158"/>
      <c r="BZ70" s="158"/>
      <c r="CA70" s="141" t="str">
        <f t="shared" si="91"/>
        <v/>
      </c>
      <c r="CB70" s="153" t="str">
        <f t="shared" si="92"/>
        <v/>
      </c>
      <c r="CC70" s="67"/>
      <c r="CD70" s="153" t="str">
        <f t="shared" si="93"/>
        <v/>
      </c>
      <c r="CE70" s="153" t="str">
        <f t="shared" si="94"/>
        <v/>
      </c>
      <c r="CF70" s="154" t="str">
        <f t="shared" si="95"/>
        <v/>
      </c>
      <c r="CG70" s="155" t="str">
        <f t="shared" si="96"/>
        <v/>
      </c>
      <c r="CH70" s="137"/>
      <c r="CI70" s="158"/>
      <c r="CJ70" s="158"/>
      <c r="CK70" s="158"/>
      <c r="CL70" s="158"/>
      <c r="CM70" s="141" t="str">
        <f t="shared" si="97"/>
        <v/>
      </c>
      <c r="CN70" s="153" t="str">
        <f t="shared" si="98"/>
        <v/>
      </c>
      <c r="CO70" s="67"/>
      <c r="CP70" s="153" t="str">
        <f t="shared" si="99"/>
        <v/>
      </c>
      <c r="CQ70" s="153" t="str">
        <f t="shared" si="100"/>
        <v/>
      </c>
      <c r="CR70" s="154" t="str">
        <f t="shared" si="101"/>
        <v/>
      </c>
      <c r="CS70" s="155" t="str">
        <f t="shared" si="102"/>
        <v/>
      </c>
      <c r="CT70" s="137"/>
      <c r="CU70" s="158"/>
      <c r="CV70" s="158"/>
      <c r="CW70" s="158"/>
      <c r="CX70" s="158"/>
      <c r="CY70" s="141" t="str">
        <f t="shared" si="103"/>
        <v/>
      </c>
      <c r="CZ70" s="153" t="str">
        <f t="shared" si="104"/>
        <v/>
      </c>
      <c r="DA70" s="67"/>
      <c r="DB70" s="153" t="str">
        <f t="shared" si="105"/>
        <v/>
      </c>
      <c r="DC70" s="153" t="str">
        <f t="shared" si="106"/>
        <v/>
      </c>
      <c r="DD70" s="154" t="str">
        <f t="shared" si="107"/>
        <v/>
      </c>
      <c r="DE70" s="155" t="str">
        <f t="shared" si="108"/>
        <v/>
      </c>
      <c r="DF70" s="149" t="str">
        <f t="shared" si="109"/>
        <v/>
      </c>
      <c r="DG70" s="149" t="str">
        <f>IFERROR(IF(AND(K70,W70,AI70,AU70,BG70,BS70,CE70,CQ70,DC70)="","",SUM(K70,W70,AI70,AU70,LARGE((BG70,BS70,CE70,CQ70,DC70),{1,2}))),"")</f>
        <v/>
      </c>
      <c r="DH70" s="149" t="str">
        <f>IFERROR(IF(AND(M70,Y70,AK70,AW70,,BI70,BU70,CG70,CS70,DE70)="","",SUM(M70,Y70,AK70,AW70,SMALL((BI70,BU70,CG70,CS70,DE70),{1,2}))),"")</f>
        <v/>
      </c>
      <c r="DI70" s="157" t="str">
        <f>IFERROR(pos&amp;IF(AND(MOD(ABS(18),100)&gt;10,MOD(ABS(pos),100)&lt;14),"th", CHOOSE(MOD(ABS(pos),10)+1,"th","st","nd","rd","th","th","th","th","th","th")),"")</f>
        <v/>
      </c>
      <c r="DJ70" s="131">
        <f>ROWS($B$10:$B70)</f>
        <v>61</v>
      </c>
      <c r="DK70" s="131" t="str">
        <f>IF($B70=Rept1D!$B$9,$DJ70,"")</f>
        <v/>
      </c>
      <c r="DM70" s="151" t="str">
        <f t="shared" si="110"/>
        <v/>
      </c>
    </row>
    <row r="71" spans="1:117">
      <c r="A71" s="138" t="s">
        <v>123</v>
      </c>
      <c r="B71" s="152"/>
      <c r="C71" s="158"/>
      <c r="D71" s="158"/>
      <c r="E71" s="158"/>
      <c r="F71" s="158"/>
      <c r="G71" s="141" t="str">
        <f t="shared" si="55"/>
        <v/>
      </c>
      <c r="H71" s="153" t="str">
        <f t="shared" si="56"/>
        <v/>
      </c>
      <c r="I71" s="67"/>
      <c r="J71" s="153" t="str">
        <f t="shared" si="57"/>
        <v/>
      </c>
      <c r="K71" s="153" t="str">
        <f t="shared" si="58"/>
        <v/>
      </c>
      <c r="L71" s="154" t="str">
        <f t="shared" si="59"/>
        <v/>
      </c>
      <c r="M71" s="155" t="str">
        <f t="shared" si="60"/>
        <v/>
      </c>
      <c r="N71" s="159"/>
      <c r="O71" s="158"/>
      <c r="P71" s="158"/>
      <c r="Q71" s="158"/>
      <c r="R71" s="158"/>
      <c r="S71" s="141" t="str">
        <f t="shared" si="61"/>
        <v/>
      </c>
      <c r="T71" s="153" t="str">
        <f t="shared" si="62"/>
        <v/>
      </c>
      <c r="U71" s="67"/>
      <c r="V71" s="153" t="str">
        <f t="shared" si="63"/>
        <v/>
      </c>
      <c r="W71" s="153" t="str">
        <f t="shared" si="64"/>
        <v/>
      </c>
      <c r="X71" s="154" t="str">
        <f t="shared" si="65"/>
        <v/>
      </c>
      <c r="Y71" s="155" t="str">
        <f t="shared" si="66"/>
        <v/>
      </c>
      <c r="Z71" s="159"/>
      <c r="AA71" s="158"/>
      <c r="AB71" s="158"/>
      <c r="AC71" s="158"/>
      <c r="AD71" s="158"/>
      <c r="AE71" s="141" t="str">
        <f t="shared" si="67"/>
        <v/>
      </c>
      <c r="AF71" s="153" t="str">
        <f t="shared" si="68"/>
        <v/>
      </c>
      <c r="AG71" s="67"/>
      <c r="AH71" s="153" t="str">
        <f t="shared" si="69"/>
        <v/>
      </c>
      <c r="AI71" s="153" t="str">
        <f t="shared" si="70"/>
        <v/>
      </c>
      <c r="AJ71" s="154" t="str">
        <f t="shared" si="71"/>
        <v/>
      </c>
      <c r="AK71" s="156" t="str">
        <f t="shared" si="72"/>
        <v/>
      </c>
      <c r="AL71" s="159"/>
      <c r="AM71" s="158"/>
      <c r="AN71" s="158"/>
      <c r="AO71" s="158"/>
      <c r="AP71" s="158"/>
      <c r="AQ71" s="141" t="str">
        <f t="shared" si="73"/>
        <v/>
      </c>
      <c r="AR71" s="153" t="str">
        <f t="shared" si="74"/>
        <v/>
      </c>
      <c r="AS71" s="67"/>
      <c r="AT71" s="153" t="str">
        <f t="shared" si="75"/>
        <v/>
      </c>
      <c r="AU71" s="153" t="str">
        <f t="shared" si="76"/>
        <v/>
      </c>
      <c r="AV71" s="154" t="str">
        <f t="shared" si="77"/>
        <v/>
      </c>
      <c r="AW71" s="155" t="str">
        <f t="shared" si="78"/>
        <v/>
      </c>
      <c r="AX71" s="137"/>
      <c r="AY71" s="158"/>
      <c r="AZ71" s="158"/>
      <c r="BA71" s="158"/>
      <c r="BB71" s="158"/>
      <c r="BC71" s="141" t="str">
        <f t="shared" si="79"/>
        <v/>
      </c>
      <c r="BD71" s="153" t="str">
        <f t="shared" si="80"/>
        <v/>
      </c>
      <c r="BE71" s="67"/>
      <c r="BF71" s="153" t="str">
        <f t="shared" si="81"/>
        <v/>
      </c>
      <c r="BG71" s="153" t="str">
        <f t="shared" si="82"/>
        <v/>
      </c>
      <c r="BH71" s="154" t="str">
        <f t="shared" si="83"/>
        <v/>
      </c>
      <c r="BI71" s="156" t="str">
        <f t="shared" si="84"/>
        <v/>
      </c>
      <c r="BJ71" s="137"/>
      <c r="BK71" s="158"/>
      <c r="BL71" s="158"/>
      <c r="BM71" s="158"/>
      <c r="BN71" s="158"/>
      <c r="BO71" s="141" t="str">
        <f t="shared" si="85"/>
        <v/>
      </c>
      <c r="BP71" s="153" t="str">
        <f t="shared" si="86"/>
        <v/>
      </c>
      <c r="BQ71" s="67"/>
      <c r="BR71" s="153" t="str">
        <f t="shared" si="87"/>
        <v/>
      </c>
      <c r="BS71" s="153" t="str">
        <f t="shared" si="88"/>
        <v/>
      </c>
      <c r="BT71" s="154" t="str">
        <f t="shared" si="89"/>
        <v/>
      </c>
      <c r="BU71" s="155" t="str">
        <f t="shared" si="90"/>
        <v/>
      </c>
      <c r="BV71" s="137"/>
      <c r="BW71" s="158"/>
      <c r="BX71" s="158"/>
      <c r="BY71" s="158"/>
      <c r="BZ71" s="158"/>
      <c r="CA71" s="141" t="str">
        <f t="shared" si="91"/>
        <v/>
      </c>
      <c r="CB71" s="153" t="str">
        <f t="shared" si="92"/>
        <v/>
      </c>
      <c r="CC71" s="67"/>
      <c r="CD71" s="153" t="str">
        <f t="shared" si="93"/>
        <v/>
      </c>
      <c r="CE71" s="153" t="str">
        <f t="shared" si="94"/>
        <v/>
      </c>
      <c r="CF71" s="154" t="str">
        <f t="shared" si="95"/>
        <v/>
      </c>
      <c r="CG71" s="155" t="str">
        <f t="shared" si="96"/>
        <v/>
      </c>
      <c r="CH71" s="137"/>
      <c r="CI71" s="158"/>
      <c r="CJ71" s="158"/>
      <c r="CK71" s="158"/>
      <c r="CL71" s="158"/>
      <c r="CM71" s="141" t="str">
        <f t="shared" si="97"/>
        <v/>
      </c>
      <c r="CN71" s="153" t="str">
        <f t="shared" si="98"/>
        <v/>
      </c>
      <c r="CO71" s="67"/>
      <c r="CP71" s="153" t="str">
        <f t="shared" si="99"/>
        <v/>
      </c>
      <c r="CQ71" s="153" t="str">
        <f t="shared" si="100"/>
        <v/>
      </c>
      <c r="CR71" s="154" t="str">
        <f t="shared" si="101"/>
        <v/>
      </c>
      <c r="CS71" s="155" t="str">
        <f t="shared" si="102"/>
        <v/>
      </c>
      <c r="CT71" s="137"/>
      <c r="CU71" s="158"/>
      <c r="CV71" s="158"/>
      <c r="CW71" s="158"/>
      <c r="CX71" s="158"/>
      <c r="CY71" s="141" t="str">
        <f t="shared" si="103"/>
        <v/>
      </c>
      <c r="CZ71" s="153" t="str">
        <f t="shared" si="104"/>
        <v/>
      </c>
      <c r="DA71" s="67"/>
      <c r="DB71" s="153" t="str">
        <f t="shared" si="105"/>
        <v/>
      </c>
      <c r="DC71" s="153" t="str">
        <f t="shared" si="106"/>
        <v/>
      </c>
      <c r="DD71" s="154" t="str">
        <f t="shared" si="107"/>
        <v/>
      </c>
      <c r="DE71" s="155" t="str">
        <f t="shared" si="108"/>
        <v/>
      </c>
      <c r="DF71" s="149" t="str">
        <f t="shared" si="109"/>
        <v/>
      </c>
      <c r="DG71" s="149" t="str">
        <f>IFERROR(IF(AND(K71,W71,AI71,AU71,BG71,BS71,CE71,CQ71,DC71)="","",SUM(K71,W71,AI71,AU71,LARGE((BG71,BS71,CE71,CQ71,DC71),{1,2}))),"")</f>
        <v/>
      </c>
      <c r="DH71" s="149" t="str">
        <f>IFERROR(IF(AND(M71,Y71,AK71,AW71,,BI71,BU71,CG71,CS71,DE71)="","",SUM(M71,Y71,AK71,AW71,SMALL((BI71,BU71,CG71,CS71,DE71),{1,2}))),"")</f>
        <v/>
      </c>
      <c r="DI71" s="157" t="str">
        <f>IFERROR(pos&amp;IF(AND(MOD(ABS(18),100)&gt;10,MOD(ABS(pos),100)&lt;14),"th", CHOOSE(MOD(ABS(pos),10)+1,"th","st","nd","rd","th","th","th","th","th","th")),"")</f>
        <v/>
      </c>
      <c r="DJ71" s="131">
        <f>ROWS($B$10:$B71)</f>
        <v>62</v>
      </c>
      <c r="DK71" s="131" t="str">
        <f>IF($B71=Rept1D!$B$9,$DJ71,"")</f>
        <v/>
      </c>
      <c r="DM71" s="151" t="str">
        <f t="shared" si="110"/>
        <v/>
      </c>
    </row>
    <row r="72" spans="1:117">
      <c r="A72" s="138" t="s">
        <v>123</v>
      </c>
      <c r="B72" s="152"/>
      <c r="C72" s="158"/>
      <c r="D72" s="158"/>
      <c r="E72" s="158"/>
      <c r="F72" s="158"/>
      <c r="G72" s="141" t="str">
        <f t="shared" si="55"/>
        <v/>
      </c>
      <c r="H72" s="153" t="str">
        <f t="shared" si="56"/>
        <v/>
      </c>
      <c r="I72" s="67"/>
      <c r="J72" s="153" t="str">
        <f t="shared" si="57"/>
        <v/>
      </c>
      <c r="K72" s="153" t="str">
        <f t="shared" si="58"/>
        <v/>
      </c>
      <c r="L72" s="154" t="str">
        <f t="shared" si="59"/>
        <v/>
      </c>
      <c r="M72" s="155" t="str">
        <f t="shared" si="60"/>
        <v/>
      </c>
      <c r="N72" s="159"/>
      <c r="O72" s="158"/>
      <c r="P72" s="158"/>
      <c r="Q72" s="158"/>
      <c r="R72" s="158"/>
      <c r="S72" s="141" t="str">
        <f t="shared" si="61"/>
        <v/>
      </c>
      <c r="T72" s="153" t="str">
        <f t="shared" si="62"/>
        <v/>
      </c>
      <c r="U72" s="67"/>
      <c r="V72" s="153" t="str">
        <f t="shared" si="63"/>
        <v/>
      </c>
      <c r="W72" s="153" t="str">
        <f t="shared" si="64"/>
        <v/>
      </c>
      <c r="X72" s="154" t="str">
        <f t="shared" si="65"/>
        <v/>
      </c>
      <c r="Y72" s="155" t="str">
        <f t="shared" si="66"/>
        <v/>
      </c>
      <c r="Z72" s="159"/>
      <c r="AA72" s="158"/>
      <c r="AB72" s="158"/>
      <c r="AC72" s="158"/>
      <c r="AD72" s="158"/>
      <c r="AE72" s="141" t="str">
        <f t="shared" si="67"/>
        <v/>
      </c>
      <c r="AF72" s="153" t="str">
        <f t="shared" si="68"/>
        <v/>
      </c>
      <c r="AG72" s="67"/>
      <c r="AH72" s="153" t="str">
        <f t="shared" si="69"/>
        <v/>
      </c>
      <c r="AI72" s="153" t="str">
        <f t="shared" si="70"/>
        <v/>
      </c>
      <c r="AJ72" s="154" t="str">
        <f t="shared" si="71"/>
        <v/>
      </c>
      <c r="AK72" s="156" t="str">
        <f t="shared" si="72"/>
        <v/>
      </c>
      <c r="AL72" s="159"/>
      <c r="AM72" s="158"/>
      <c r="AN72" s="158"/>
      <c r="AO72" s="158"/>
      <c r="AP72" s="158"/>
      <c r="AQ72" s="141" t="str">
        <f t="shared" si="73"/>
        <v/>
      </c>
      <c r="AR72" s="153" t="str">
        <f t="shared" si="74"/>
        <v/>
      </c>
      <c r="AS72" s="67"/>
      <c r="AT72" s="153" t="str">
        <f t="shared" si="75"/>
        <v/>
      </c>
      <c r="AU72" s="153" t="str">
        <f t="shared" si="76"/>
        <v/>
      </c>
      <c r="AV72" s="154" t="str">
        <f t="shared" si="77"/>
        <v/>
      </c>
      <c r="AW72" s="155" t="str">
        <f t="shared" si="78"/>
        <v/>
      </c>
      <c r="AX72" s="137"/>
      <c r="AY72" s="158"/>
      <c r="AZ72" s="158"/>
      <c r="BA72" s="158"/>
      <c r="BB72" s="158"/>
      <c r="BC72" s="141" t="str">
        <f t="shared" si="79"/>
        <v/>
      </c>
      <c r="BD72" s="153" t="str">
        <f t="shared" si="80"/>
        <v/>
      </c>
      <c r="BE72" s="67"/>
      <c r="BF72" s="153" t="str">
        <f t="shared" si="81"/>
        <v/>
      </c>
      <c r="BG72" s="153" t="str">
        <f t="shared" si="82"/>
        <v/>
      </c>
      <c r="BH72" s="154" t="str">
        <f t="shared" si="83"/>
        <v/>
      </c>
      <c r="BI72" s="156" t="str">
        <f t="shared" si="84"/>
        <v/>
      </c>
      <c r="BJ72" s="137"/>
      <c r="BK72" s="158"/>
      <c r="BL72" s="158"/>
      <c r="BM72" s="158"/>
      <c r="BN72" s="158"/>
      <c r="BO72" s="141" t="str">
        <f t="shared" si="85"/>
        <v/>
      </c>
      <c r="BP72" s="153" t="str">
        <f t="shared" si="86"/>
        <v/>
      </c>
      <c r="BQ72" s="67"/>
      <c r="BR72" s="153" t="str">
        <f t="shared" si="87"/>
        <v/>
      </c>
      <c r="BS72" s="153" t="str">
        <f t="shared" si="88"/>
        <v/>
      </c>
      <c r="BT72" s="154" t="str">
        <f t="shared" si="89"/>
        <v/>
      </c>
      <c r="BU72" s="155" t="str">
        <f t="shared" si="90"/>
        <v/>
      </c>
      <c r="BV72" s="137"/>
      <c r="BW72" s="158"/>
      <c r="BX72" s="158"/>
      <c r="BY72" s="158"/>
      <c r="BZ72" s="158"/>
      <c r="CA72" s="141" t="str">
        <f t="shared" si="91"/>
        <v/>
      </c>
      <c r="CB72" s="153" t="str">
        <f t="shared" si="92"/>
        <v/>
      </c>
      <c r="CC72" s="67"/>
      <c r="CD72" s="153" t="str">
        <f t="shared" si="93"/>
        <v/>
      </c>
      <c r="CE72" s="153" t="str">
        <f t="shared" si="94"/>
        <v/>
      </c>
      <c r="CF72" s="154" t="str">
        <f t="shared" si="95"/>
        <v/>
      </c>
      <c r="CG72" s="155" t="str">
        <f t="shared" si="96"/>
        <v/>
      </c>
      <c r="CH72" s="137"/>
      <c r="CI72" s="158"/>
      <c r="CJ72" s="158"/>
      <c r="CK72" s="158"/>
      <c r="CL72" s="158"/>
      <c r="CM72" s="141" t="str">
        <f t="shared" si="97"/>
        <v/>
      </c>
      <c r="CN72" s="153" t="str">
        <f t="shared" si="98"/>
        <v/>
      </c>
      <c r="CO72" s="67"/>
      <c r="CP72" s="153" t="str">
        <f t="shared" si="99"/>
        <v/>
      </c>
      <c r="CQ72" s="153" t="str">
        <f t="shared" si="100"/>
        <v/>
      </c>
      <c r="CR72" s="154" t="str">
        <f t="shared" si="101"/>
        <v/>
      </c>
      <c r="CS72" s="155" t="str">
        <f t="shared" si="102"/>
        <v/>
      </c>
      <c r="CT72" s="137"/>
      <c r="CU72" s="158"/>
      <c r="CV72" s="158"/>
      <c r="CW72" s="158"/>
      <c r="CX72" s="158"/>
      <c r="CY72" s="141" t="str">
        <f t="shared" si="103"/>
        <v/>
      </c>
      <c r="CZ72" s="153" t="str">
        <f t="shared" si="104"/>
        <v/>
      </c>
      <c r="DA72" s="67"/>
      <c r="DB72" s="153" t="str">
        <f t="shared" si="105"/>
        <v/>
      </c>
      <c r="DC72" s="153" t="str">
        <f t="shared" si="106"/>
        <v/>
      </c>
      <c r="DD72" s="154" t="str">
        <f t="shared" si="107"/>
        <v/>
      </c>
      <c r="DE72" s="155" t="str">
        <f t="shared" si="108"/>
        <v/>
      </c>
      <c r="DF72" s="149" t="str">
        <f t="shared" si="109"/>
        <v/>
      </c>
      <c r="DG72" s="149" t="str">
        <f>IFERROR(IF(AND(K72,W72,AI72,AU72,BG72,BS72,CE72,CQ72,DC72)="","",SUM(K72,W72,AI72,AU72,LARGE((BG72,BS72,CE72,CQ72,DC72),{1,2}))),"")</f>
        <v/>
      </c>
      <c r="DH72" s="149" t="str">
        <f>IFERROR(IF(AND(M72,Y72,AK72,AW72,,BI72,BU72,CG72,CS72,DE72)="","",SUM(M72,Y72,AK72,AW72,SMALL((BI72,BU72,CG72,CS72,DE72),{1,2}))),"")</f>
        <v/>
      </c>
      <c r="DI72" s="157" t="str">
        <f>IFERROR(pos&amp;IF(AND(MOD(ABS(18),100)&gt;10,MOD(ABS(pos),100)&lt;14),"th", CHOOSE(MOD(ABS(pos),10)+1,"th","st","nd","rd","th","th","th","th","th","th")),"")</f>
        <v/>
      </c>
      <c r="DJ72" s="131">
        <f>ROWS($B$10:$B72)</f>
        <v>63</v>
      </c>
      <c r="DK72" s="131" t="str">
        <f>IF($B72=Rept1D!$B$9,$DJ72,"")</f>
        <v/>
      </c>
      <c r="DM72" s="151" t="str">
        <f t="shared" si="110"/>
        <v/>
      </c>
    </row>
    <row r="73" spans="1:117">
      <c r="A73" s="138" t="s">
        <v>123</v>
      </c>
      <c r="B73" s="152"/>
      <c r="C73" s="158"/>
      <c r="D73" s="158"/>
      <c r="E73" s="158"/>
      <c r="F73" s="158"/>
      <c r="G73" s="141" t="str">
        <f t="shared" si="55"/>
        <v/>
      </c>
      <c r="H73" s="153" t="str">
        <f t="shared" si="56"/>
        <v/>
      </c>
      <c r="I73" s="67"/>
      <c r="J73" s="153" t="str">
        <f t="shared" si="57"/>
        <v/>
      </c>
      <c r="K73" s="153" t="str">
        <f t="shared" si="58"/>
        <v/>
      </c>
      <c r="L73" s="154" t="str">
        <f t="shared" si="59"/>
        <v/>
      </c>
      <c r="M73" s="155" t="str">
        <f t="shared" si="60"/>
        <v/>
      </c>
      <c r="N73" s="159"/>
      <c r="O73" s="158"/>
      <c r="P73" s="158"/>
      <c r="Q73" s="158"/>
      <c r="R73" s="158"/>
      <c r="S73" s="141" t="str">
        <f t="shared" si="61"/>
        <v/>
      </c>
      <c r="T73" s="153" t="str">
        <f t="shared" si="62"/>
        <v/>
      </c>
      <c r="U73" s="67"/>
      <c r="V73" s="153" t="str">
        <f t="shared" si="63"/>
        <v/>
      </c>
      <c r="W73" s="153" t="str">
        <f t="shared" si="64"/>
        <v/>
      </c>
      <c r="X73" s="154" t="str">
        <f t="shared" si="65"/>
        <v/>
      </c>
      <c r="Y73" s="155" t="str">
        <f t="shared" si="66"/>
        <v/>
      </c>
      <c r="Z73" s="159"/>
      <c r="AA73" s="158"/>
      <c r="AB73" s="158"/>
      <c r="AC73" s="158"/>
      <c r="AD73" s="158"/>
      <c r="AE73" s="141" t="str">
        <f t="shared" si="67"/>
        <v/>
      </c>
      <c r="AF73" s="153" t="str">
        <f t="shared" si="68"/>
        <v/>
      </c>
      <c r="AG73" s="67"/>
      <c r="AH73" s="153" t="str">
        <f t="shared" si="69"/>
        <v/>
      </c>
      <c r="AI73" s="153" t="str">
        <f t="shared" si="70"/>
        <v/>
      </c>
      <c r="AJ73" s="154" t="str">
        <f t="shared" si="71"/>
        <v/>
      </c>
      <c r="AK73" s="156" t="str">
        <f t="shared" si="72"/>
        <v/>
      </c>
      <c r="AL73" s="159"/>
      <c r="AM73" s="158"/>
      <c r="AN73" s="158"/>
      <c r="AO73" s="158"/>
      <c r="AP73" s="158"/>
      <c r="AQ73" s="141" t="str">
        <f t="shared" si="73"/>
        <v/>
      </c>
      <c r="AR73" s="153" t="str">
        <f t="shared" si="74"/>
        <v/>
      </c>
      <c r="AS73" s="67"/>
      <c r="AT73" s="153" t="str">
        <f t="shared" si="75"/>
        <v/>
      </c>
      <c r="AU73" s="153" t="str">
        <f t="shared" si="76"/>
        <v/>
      </c>
      <c r="AV73" s="154" t="str">
        <f t="shared" si="77"/>
        <v/>
      </c>
      <c r="AW73" s="155" t="str">
        <f t="shared" si="78"/>
        <v/>
      </c>
      <c r="AX73" s="137"/>
      <c r="AY73" s="158"/>
      <c r="AZ73" s="158"/>
      <c r="BA73" s="158"/>
      <c r="BB73" s="158"/>
      <c r="BC73" s="141" t="str">
        <f t="shared" si="79"/>
        <v/>
      </c>
      <c r="BD73" s="153" t="str">
        <f t="shared" si="80"/>
        <v/>
      </c>
      <c r="BE73" s="67"/>
      <c r="BF73" s="153" t="str">
        <f t="shared" si="81"/>
        <v/>
      </c>
      <c r="BG73" s="153" t="str">
        <f t="shared" si="82"/>
        <v/>
      </c>
      <c r="BH73" s="154" t="str">
        <f t="shared" si="83"/>
        <v/>
      </c>
      <c r="BI73" s="156" t="str">
        <f t="shared" si="84"/>
        <v/>
      </c>
      <c r="BJ73" s="137"/>
      <c r="BK73" s="158"/>
      <c r="BL73" s="158"/>
      <c r="BM73" s="158"/>
      <c r="BN73" s="158"/>
      <c r="BO73" s="141" t="str">
        <f t="shared" si="85"/>
        <v/>
      </c>
      <c r="BP73" s="153" t="str">
        <f t="shared" si="86"/>
        <v/>
      </c>
      <c r="BQ73" s="67"/>
      <c r="BR73" s="153" t="str">
        <f t="shared" si="87"/>
        <v/>
      </c>
      <c r="BS73" s="153" t="str">
        <f t="shared" si="88"/>
        <v/>
      </c>
      <c r="BT73" s="154" t="str">
        <f t="shared" si="89"/>
        <v/>
      </c>
      <c r="BU73" s="155" t="str">
        <f t="shared" si="90"/>
        <v/>
      </c>
      <c r="BV73" s="137"/>
      <c r="BW73" s="158"/>
      <c r="BX73" s="158"/>
      <c r="BY73" s="158"/>
      <c r="BZ73" s="158"/>
      <c r="CA73" s="141" t="str">
        <f t="shared" si="91"/>
        <v/>
      </c>
      <c r="CB73" s="153" t="str">
        <f t="shared" si="92"/>
        <v/>
      </c>
      <c r="CC73" s="67"/>
      <c r="CD73" s="153" t="str">
        <f t="shared" si="93"/>
        <v/>
      </c>
      <c r="CE73" s="153" t="str">
        <f t="shared" si="94"/>
        <v/>
      </c>
      <c r="CF73" s="154" t="str">
        <f t="shared" si="95"/>
        <v/>
      </c>
      <c r="CG73" s="155" t="str">
        <f t="shared" si="96"/>
        <v/>
      </c>
      <c r="CH73" s="137"/>
      <c r="CI73" s="158"/>
      <c r="CJ73" s="158"/>
      <c r="CK73" s="158"/>
      <c r="CL73" s="158"/>
      <c r="CM73" s="141" t="str">
        <f t="shared" si="97"/>
        <v/>
      </c>
      <c r="CN73" s="153" t="str">
        <f t="shared" si="98"/>
        <v/>
      </c>
      <c r="CO73" s="67"/>
      <c r="CP73" s="153" t="str">
        <f t="shared" si="99"/>
        <v/>
      </c>
      <c r="CQ73" s="153" t="str">
        <f t="shared" si="100"/>
        <v/>
      </c>
      <c r="CR73" s="154" t="str">
        <f t="shared" si="101"/>
        <v/>
      </c>
      <c r="CS73" s="155" t="str">
        <f t="shared" si="102"/>
        <v/>
      </c>
      <c r="CT73" s="137"/>
      <c r="CU73" s="158"/>
      <c r="CV73" s="158"/>
      <c r="CW73" s="158"/>
      <c r="CX73" s="158"/>
      <c r="CY73" s="141" t="str">
        <f t="shared" si="103"/>
        <v/>
      </c>
      <c r="CZ73" s="153" t="str">
        <f t="shared" si="104"/>
        <v/>
      </c>
      <c r="DA73" s="67"/>
      <c r="DB73" s="153" t="str">
        <f t="shared" si="105"/>
        <v/>
      </c>
      <c r="DC73" s="153" t="str">
        <f t="shared" si="106"/>
        <v/>
      </c>
      <c r="DD73" s="154" t="str">
        <f t="shared" si="107"/>
        <v/>
      </c>
      <c r="DE73" s="155" t="str">
        <f t="shared" si="108"/>
        <v/>
      </c>
      <c r="DF73" s="149" t="str">
        <f t="shared" si="109"/>
        <v/>
      </c>
      <c r="DG73" s="149" t="str">
        <f>IFERROR(IF(AND(K73,W73,AI73,AU73,BG73,BS73,CE73,CQ73,DC73)="","",SUM(K73,W73,AI73,AU73,LARGE((BG73,BS73,CE73,CQ73,DC73),{1,2}))),"")</f>
        <v/>
      </c>
      <c r="DH73" s="149" t="str">
        <f>IFERROR(IF(AND(M73,Y73,AK73,AW73,,BI73,BU73,CG73,CS73,DE73)="","",SUM(M73,Y73,AK73,AW73,SMALL((BI73,BU73,CG73,CS73,DE73),{1,2}))),"")</f>
        <v/>
      </c>
      <c r="DI73" s="157" t="str">
        <f>IFERROR(pos&amp;IF(AND(MOD(ABS(18),100)&gt;10,MOD(ABS(pos),100)&lt;14),"th", CHOOSE(MOD(ABS(pos),10)+1,"th","st","nd","rd","th","th","th","th","th","th")),"")</f>
        <v/>
      </c>
      <c r="DJ73" s="131">
        <f>ROWS($B$10:$B73)</f>
        <v>64</v>
      </c>
      <c r="DK73" s="131" t="str">
        <f>IF($B73=Rept1D!$B$9,$DJ73,"")</f>
        <v/>
      </c>
      <c r="DM73" s="151" t="str">
        <f t="shared" si="110"/>
        <v/>
      </c>
    </row>
    <row r="74" spans="1:117" ht="15.75" thickBot="1">
      <c r="A74" s="160" t="s">
        <v>123</v>
      </c>
      <c r="B74" s="161"/>
      <c r="C74" s="162"/>
      <c r="D74" s="162"/>
      <c r="E74" s="162"/>
      <c r="F74" s="162"/>
      <c r="G74" s="163" t="str">
        <f t="shared" ref="G74" si="111">IFERROR(IF(AND(C74:F74)="","",SUM(C74:F74)),"")</f>
        <v/>
      </c>
      <c r="H74" s="164" t="str">
        <f t="shared" ref="H74" si="112">IFERROR(IF(G74=0,"",ROUND((G74/60)*50,0)),"")</f>
        <v/>
      </c>
      <c r="I74" s="165"/>
      <c r="J74" s="164" t="str">
        <f t="shared" ref="J74" si="113">IFERROR(IF(ISBLANK(I74),"",ROUND((I74/100)*50,0)),"")</f>
        <v/>
      </c>
      <c r="K74" s="164" t="str">
        <f t="shared" ref="K74" si="114">IFERROR(IF(AND(H74,J74)="","",SUM(H74,J74)),"")</f>
        <v/>
      </c>
      <c r="L74" s="166" t="str">
        <f t="shared" ref="L74" si="115">IFERROR(IF(K74="","",RANK(K74,K$10:K$74)),"")</f>
        <v/>
      </c>
      <c r="M74" s="167" t="str">
        <f t="shared" si="60"/>
        <v/>
      </c>
      <c r="N74" s="159"/>
      <c r="O74" s="162"/>
      <c r="P74" s="162"/>
      <c r="Q74" s="162"/>
      <c r="R74" s="162"/>
      <c r="S74" s="163" t="str">
        <f t="shared" ref="S74" si="116">IFERROR(IF(AND(O74:R74)="","",SUM(O74:R74)),"")</f>
        <v/>
      </c>
      <c r="T74" s="164" t="str">
        <f t="shared" ref="T74" si="117">IFERROR(IF(S74=0,"",ROUND((S74/60)*50,0)),"")</f>
        <v/>
      </c>
      <c r="U74" s="165"/>
      <c r="V74" s="164" t="str">
        <f t="shared" ref="V74" si="118">IFERROR(IF(ISBLANK(U74),"",ROUND((U74/100)*50,0)),"")</f>
        <v/>
      </c>
      <c r="W74" s="164" t="str">
        <f t="shared" ref="W74" si="119">IFERROR(IF(AND(T74,V74)="","",SUM(T74,V74)),"")</f>
        <v/>
      </c>
      <c r="X74" s="166" t="str">
        <f t="shared" ref="X74" si="120">IFERROR(IF(W74="","",RANK(W74,W$10:W$74)),"")</f>
        <v/>
      </c>
      <c r="Y74" s="167" t="str">
        <f t="shared" si="66"/>
        <v/>
      </c>
      <c r="Z74" s="159"/>
      <c r="AA74" s="162"/>
      <c r="AB74" s="162"/>
      <c r="AC74" s="162"/>
      <c r="AD74" s="162"/>
      <c r="AE74" s="163" t="str">
        <f t="shared" ref="AE74" si="121">IFERROR(IF(AND(AA74:AD74)="","",SUM(AA74:AD74)),"")</f>
        <v/>
      </c>
      <c r="AF74" s="164" t="str">
        <f t="shared" ref="AF74" si="122">IFERROR(IF(AE74=0,"",ROUND((AE74/60)*50,0)),"")</f>
        <v/>
      </c>
      <c r="AG74" s="165"/>
      <c r="AH74" s="164" t="str">
        <f t="shared" ref="AH74" si="123">IFERROR(IF(ISBLANK(AG74),"",ROUND((AG74/100)*50,0)),"")</f>
        <v/>
      </c>
      <c r="AI74" s="164" t="str">
        <f t="shared" ref="AI74" si="124">IFERROR(IF(AND(AF74,AH74)="","",SUM(AF74,AH74)),"")</f>
        <v/>
      </c>
      <c r="AJ74" s="166" t="str">
        <f t="shared" ref="AJ74" si="125">IFERROR(IF(AI74="","",RANK(AI74,AI$10:AI$74)),"")</f>
        <v/>
      </c>
      <c r="AK74" s="168" t="str">
        <f t="shared" si="72"/>
        <v/>
      </c>
      <c r="AL74" s="159"/>
      <c r="AM74" s="162"/>
      <c r="AN74" s="162"/>
      <c r="AO74" s="162"/>
      <c r="AP74" s="162"/>
      <c r="AQ74" s="163" t="str">
        <f t="shared" ref="AQ74" si="126">IFERROR(IF(AND(AM74:AP74)="","",SUM(AM74:AP74)),"")</f>
        <v/>
      </c>
      <c r="AR74" s="164" t="str">
        <f t="shared" ref="AR74" si="127">IFERROR(IF(AQ74=0,"",ROUND((AQ74/60)*50,0)),"")</f>
        <v/>
      </c>
      <c r="AS74" s="165"/>
      <c r="AT74" s="164" t="str">
        <f t="shared" ref="AT74" si="128">IFERROR(IF(ISBLANK(AS74),"",ROUND((AS74/100)*50,0)),"")</f>
        <v/>
      </c>
      <c r="AU74" s="164" t="str">
        <f t="shared" ref="AU74" si="129">IFERROR(IF(AND(AR74,AT74)="","",SUM(AR74,AT74)),"")</f>
        <v/>
      </c>
      <c r="AV74" s="166" t="str">
        <f t="shared" ref="AV74" si="130">IFERROR(IF(AU74="","",RANK(AU74,AU$10:AU$74)),"")</f>
        <v/>
      </c>
      <c r="AW74" s="167" t="str">
        <f t="shared" si="78"/>
        <v/>
      </c>
      <c r="AX74" s="137"/>
      <c r="AY74" s="162"/>
      <c r="AZ74" s="162"/>
      <c r="BA74" s="162"/>
      <c r="BB74" s="162"/>
      <c r="BC74" s="163" t="str">
        <f t="shared" ref="BC74" si="131">IFERROR(IF(AND(AY74:BB74)="","",SUM(AY74:BB74)),"")</f>
        <v/>
      </c>
      <c r="BD74" s="164" t="str">
        <f t="shared" ref="BD74" si="132">IFERROR(IF(BC74=0,"",ROUND((BC74/60)*50,0)),"")</f>
        <v/>
      </c>
      <c r="BE74" s="165"/>
      <c r="BF74" s="164" t="str">
        <f t="shared" ref="BF74" si="133">IFERROR(IF(ISBLANK(BE74),"",ROUND((BE74/100)*50,0)),"")</f>
        <v/>
      </c>
      <c r="BG74" s="164" t="str">
        <f t="shared" ref="BG74" si="134">IFERROR(IF(AND(BD74,BF74)="","",SUM(BD74,BF74)),"")</f>
        <v/>
      </c>
      <c r="BH74" s="166" t="str">
        <f t="shared" ref="BH74" si="135">IFERROR(IF(BG74="","",RANK(BG74,BG$10:BG$74)),"")</f>
        <v/>
      </c>
      <c r="BI74" s="168" t="str">
        <f t="shared" si="84"/>
        <v/>
      </c>
      <c r="BJ74" s="137"/>
      <c r="BK74" s="162"/>
      <c r="BL74" s="162"/>
      <c r="BM74" s="162"/>
      <c r="BN74" s="162"/>
      <c r="BO74" s="163" t="str">
        <f t="shared" ref="BO74" si="136">IFERROR(IF(AND(BK74:BN74)="","",SUM(BK74:BN74)),"")</f>
        <v/>
      </c>
      <c r="BP74" s="164" t="str">
        <f t="shared" ref="BP74" si="137">IFERROR(IF(BO74=0,"",ROUND((BO74/60)*50,0)),"")</f>
        <v/>
      </c>
      <c r="BQ74" s="165"/>
      <c r="BR74" s="164" t="str">
        <f t="shared" ref="BR74" si="138">IFERROR(IF(ISBLANK(BQ74),"",ROUND((BQ74/100)*50,0)),"")</f>
        <v/>
      </c>
      <c r="BS74" s="164" t="str">
        <f t="shared" ref="BS74" si="139">IFERROR(IF(AND(BP74,BR74)="","",SUM(BP74,BR74)),"")</f>
        <v/>
      </c>
      <c r="BT74" s="166" t="str">
        <f t="shared" ref="BT74" si="140">IFERROR(IF(BS74="","",RANK(BS74,BS$10:BS$74)),"")</f>
        <v/>
      </c>
      <c r="BU74" s="167" t="str">
        <f t="shared" si="90"/>
        <v/>
      </c>
      <c r="BV74" s="137"/>
      <c r="BW74" s="162"/>
      <c r="BX74" s="162"/>
      <c r="BY74" s="162"/>
      <c r="BZ74" s="162"/>
      <c r="CA74" s="163" t="str">
        <f t="shared" ref="CA74" si="141">IFERROR(IF(AND(BW74:BZ74)="","",SUM(BW74:BZ74)),"")</f>
        <v/>
      </c>
      <c r="CB74" s="164" t="str">
        <f t="shared" ref="CB74" si="142">IFERROR(IF(CA74=0,"",ROUND((CA74/60)*50,0)),"")</f>
        <v/>
      </c>
      <c r="CC74" s="165"/>
      <c r="CD74" s="164" t="str">
        <f t="shared" ref="CD74" si="143">IFERROR(IF(ISBLANK(CC74),"",ROUND((CC74/100)*50,0)),"")</f>
        <v/>
      </c>
      <c r="CE74" s="164" t="str">
        <f t="shared" ref="CE74" si="144">IFERROR(IF(AND(CB74,CD74)="","",SUM(CB74,CD74)),"")</f>
        <v/>
      </c>
      <c r="CF74" s="166" t="str">
        <f t="shared" ref="CF74" si="145">IFERROR(IF(CE74="","",RANK(CE74,CE$10:CE$74)),"")</f>
        <v/>
      </c>
      <c r="CG74" s="167" t="str">
        <f t="shared" si="96"/>
        <v/>
      </c>
      <c r="CH74" s="137"/>
      <c r="CI74" s="162"/>
      <c r="CJ74" s="162"/>
      <c r="CK74" s="162"/>
      <c r="CL74" s="162"/>
      <c r="CM74" s="163" t="str">
        <f t="shared" ref="CM74" si="146">IFERROR(IF(AND(CI74:CL74)="","",SUM(CI74:CL74)),"")</f>
        <v/>
      </c>
      <c r="CN74" s="164" t="str">
        <f t="shared" ref="CN74" si="147">IFERROR(IF(CM74=0,"",ROUND((CM74/60)*50,0)),"")</f>
        <v/>
      </c>
      <c r="CO74" s="165"/>
      <c r="CP74" s="164" t="str">
        <f t="shared" ref="CP74" si="148">IFERROR(IF(ISBLANK(CO74),"",ROUND((CO74/100)*50,0)),"")</f>
        <v/>
      </c>
      <c r="CQ74" s="164" t="str">
        <f t="shared" ref="CQ74" si="149">IFERROR(IF(AND(CN74,CP74)="","",SUM(CN74,CP74)),"")</f>
        <v/>
      </c>
      <c r="CR74" s="166" t="str">
        <f t="shared" ref="CR74" si="150">IFERROR(IF(CQ74="","",RANK(CQ74,CQ$10:CQ$74)),"")</f>
        <v/>
      </c>
      <c r="CS74" s="167" t="str">
        <f t="shared" si="102"/>
        <v/>
      </c>
      <c r="CT74" s="137"/>
      <c r="CU74" s="162"/>
      <c r="CV74" s="162"/>
      <c r="CW74" s="162"/>
      <c r="CX74" s="162"/>
      <c r="CY74" s="163" t="str">
        <f t="shared" ref="CY74" si="151">IFERROR(IF(AND(CU74:CX74)="","",SUM(CU74:CX74)),"")</f>
        <v/>
      </c>
      <c r="CZ74" s="164" t="str">
        <f t="shared" ref="CZ74" si="152">IFERROR(IF(CY74=0,"",ROUND((CY74/60)*50,0)),"")</f>
        <v/>
      </c>
      <c r="DA74" s="165"/>
      <c r="DB74" s="164" t="str">
        <f t="shared" ref="DB74" si="153">IFERROR(IF(ISBLANK(DA74),"",ROUND((DA74/100)*50,0)),"")</f>
        <v/>
      </c>
      <c r="DC74" s="164" t="str">
        <f t="shared" ref="DC74" si="154">IFERROR(IF(AND(CZ74,DB74)="","",SUM(CZ74,DB74)),"")</f>
        <v/>
      </c>
      <c r="DD74" s="166" t="str">
        <f t="shared" ref="DD74" si="155">IFERROR(IF(DC74="","",RANK(DC74,DC$10:DC$74)),"")</f>
        <v/>
      </c>
      <c r="DE74" s="167" t="str">
        <f t="shared" si="108"/>
        <v/>
      </c>
      <c r="DF74" s="169" t="str">
        <f t="shared" si="109"/>
        <v/>
      </c>
      <c r="DG74" s="149" t="str">
        <f>IFERROR(IF(AND(K74,W74,AI74,AU74,BG74,BS74,CE74,CQ74,DC74)="","",SUM(K74,W74,AI74,AU74,LARGE((BG74,BS74,CE74,CQ74,DC74),{1,2}))),"")</f>
        <v/>
      </c>
      <c r="DH74" s="149" t="str">
        <f>IFERROR(IF(AND(M74,Y74,AK74,AW74,,BI74,BU74,CG74,CS74,DE74)="","",SUM(M74,Y74,AK74,AW74,SMALL((BI74,BU74,CG74,CS74,DE74),{1,2}))),"")</f>
        <v/>
      </c>
      <c r="DI74" s="170" t="str">
        <f>IFERROR(pos&amp;IF(AND(MOD(ABS(18),100)&gt;10,MOD(ABS(pos),100)&lt;14),"th", CHOOSE(MOD(ABS(pos),10)+1,"th","st","nd","rd","th","th","th","th","th","th")),"")</f>
        <v/>
      </c>
      <c r="DJ74" s="131">
        <f>ROWS($B$10:$B74)</f>
        <v>65</v>
      </c>
      <c r="DK74" s="131" t="str">
        <f>IF($B74=Rept1D!$B$9,$DJ74,"")</f>
        <v/>
      </c>
      <c r="DM74" s="151" t="str">
        <f t="shared" si="110"/>
        <v/>
      </c>
    </row>
    <row r="75" spans="1:117" ht="15.75" thickBot="1">
      <c r="A75" s="171"/>
      <c r="B75" s="172" t="s">
        <v>519</v>
      </c>
      <c r="C75" s="171">
        <f>IFERROR(IF(OR(C10:C74)="","",SUM(C10:C74)),"")</f>
        <v>735</v>
      </c>
      <c r="D75" s="171">
        <f t="shared" ref="D75:K75" si="156">IFERROR(IF(OR(D10:D74)="","",SUM(D10:D74)),"")</f>
        <v>727</v>
      </c>
      <c r="E75" s="171">
        <f t="shared" si="156"/>
        <v>688</v>
      </c>
      <c r="F75" s="171">
        <f t="shared" si="156"/>
        <v>593</v>
      </c>
      <c r="G75" s="171">
        <f>IFERROR(IF(OR(G10:G74)="","",SUM(G10:G74)),"")</f>
        <v>2743</v>
      </c>
      <c r="H75" s="171">
        <f t="shared" si="156"/>
        <v>2291</v>
      </c>
      <c r="I75" s="171">
        <f t="shared" si="156"/>
        <v>2272</v>
      </c>
      <c r="J75" s="171">
        <f t="shared" si="156"/>
        <v>1149</v>
      </c>
      <c r="K75" s="171">
        <f t="shared" si="156"/>
        <v>3440</v>
      </c>
      <c r="L75" s="171"/>
      <c r="M75" s="171"/>
      <c r="O75" s="171">
        <f>IFERROR(IF(OR(O10:O74)="","",SUM(O10:O74)),"")</f>
        <v>427</v>
      </c>
      <c r="P75" s="171">
        <f t="shared" ref="P75:W75" si="157">IFERROR(IF(OR(P10:P74)="","",SUM(P10:P74)),"")</f>
        <v>717</v>
      </c>
      <c r="Q75" s="171">
        <f t="shared" si="157"/>
        <v>461</v>
      </c>
      <c r="R75" s="171">
        <f t="shared" si="157"/>
        <v>611</v>
      </c>
      <c r="S75" s="171">
        <f t="shared" si="157"/>
        <v>2216</v>
      </c>
      <c r="T75" s="171">
        <f t="shared" si="157"/>
        <v>1850</v>
      </c>
      <c r="U75" s="171">
        <f t="shared" si="157"/>
        <v>2234</v>
      </c>
      <c r="V75" s="171">
        <f t="shared" si="157"/>
        <v>1129</v>
      </c>
      <c r="W75" s="171">
        <f t="shared" si="157"/>
        <v>2979</v>
      </c>
      <c r="X75" s="171"/>
      <c r="Y75" s="171"/>
      <c r="AA75" s="171">
        <f>IFERROR(IF(OR(AA10:AA74)="","",SUM(AA10:AA74)),"")</f>
        <v>567</v>
      </c>
      <c r="AB75" s="171">
        <f t="shared" ref="AB75:AI75" si="158">IFERROR(IF(OR(AB10:AB74)="","",SUM(AB10:AB74)),"")</f>
        <v>598</v>
      </c>
      <c r="AC75" s="171">
        <f t="shared" si="158"/>
        <v>582</v>
      </c>
      <c r="AD75" s="171">
        <f t="shared" si="158"/>
        <v>669</v>
      </c>
      <c r="AE75" s="171">
        <f t="shared" si="158"/>
        <v>2416</v>
      </c>
      <c r="AF75" s="171">
        <f t="shared" si="158"/>
        <v>2018</v>
      </c>
      <c r="AG75" s="171">
        <f t="shared" si="158"/>
        <v>2779</v>
      </c>
      <c r="AH75" s="171">
        <f t="shared" si="158"/>
        <v>1408</v>
      </c>
      <c r="AI75" s="171">
        <f t="shared" si="158"/>
        <v>3426</v>
      </c>
      <c r="AJ75" s="171"/>
      <c r="AK75" s="171"/>
      <c r="AM75" s="171">
        <f>IFERROR(IF(OR(AM10:AM74)="","",SUM(AM10:AM74)),"")</f>
        <v>537</v>
      </c>
      <c r="AN75" s="171">
        <f t="shared" ref="AN75:AU75" si="159">IFERROR(IF(OR(AN10:AN74)="","",SUM(AN10:AN74)),"")</f>
        <v>540</v>
      </c>
      <c r="AO75" s="171">
        <f t="shared" si="159"/>
        <v>565</v>
      </c>
      <c r="AP75" s="171">
        <f t="shared" si="159"/>
        <v>846</v>
      </c>
      <c r="AQ75" s="171">
        <f t="shared" si="159"/>
        <v>2488</v>
      </c>
      <c r="AR75" s="171">
        <f t="shared" si="159"/>
        <v>2083</v>
      </c>
      <c r="AS75" s="171">
        <f t="shared" si="159"/>
        <v>2068</v>
      </c>
      <c r="AT75" s="171">
        <f t="shared" si="159"/>
        <v>1051</v>
      </c>
      <c r="AU75" s="171">
        <f t="shared" si="159"/>
        <v>3134</v>
      </c>
      <c r="AV75" s="171"/>
      <c r="AW75" s="171"/>
      <c r="AY75" s="171">
        <f>IFERROR(IF(OR(AY10:AY74)="","",SUM(AY10:AY74)),"")</f>
        <v>666</v>
      </c>
      <c r="AZ75" s="171">
        <f t="shared" ref="AZ75:BG75" si="160">IFERROR(IF(OR(AZ10:AZ74)="","",SUM(AZ10:AZ74)),"")</f>
        <v>607</v>
      </c>
      <c r="BA75" s="171">
        <f t="shared" si="160"/>
        <v>612</v>
      </c>
      <c r="BB75" s="171">
        <f t="shared" si="160"/>
        <v>639</v>
      </c>
      <c r="BC75" s="171">
        <f t="shared" si="160"/>
        <v>2524</v>
      </c>
      <c r="BD75" s="171">
        <f t="shared" si="160"/>
        <v>2105</v>
      </c>
      <c r="BE75" s="171">
        <f t="shared" si="160"/>
        <v>3234</v>
      </c>
      <c r="BF75" s="171">
        <f t="shared" si="160"/>
        <v>1632</v>
      </c>
      <c r="BG75" s="171">
        <f t="shared" si="160"/>
        <v>3737</v>
      </c>
      <c r="BH75" s="171"/>
      <c r="BI75" s="171"/>
      <c r="BK75" s="171">
        <f>IFERROR(IF(OR(BK10:BK74)="","",SUM(BK10:BK74)),"")</f>
        <v>636</v>
      </c>
      <c r="BL75" s="171">
        <f t="shared" ref="BL75:BS75" si="161">IFERROR(IF(OR(BL10:BL74)="","",SUM(BL10:BL74)),"")</f>
        <v>494</v>
      </c>
      <c r="BM75" s="171">
        <f t="shared" si="161"/>
        <v>249</v>
      </c>
      <c r="BN75" s="171">
        <f t="shared" si="161"/>
        <v>856</v>
      </c>
      <c r="BO75" s="171">
        <f t="shared" si="161"/>
        <v>2235</v>
      </c>
      <c r="BP75" s="171">
        <f t="shared" si="161"/>
        <v>1869</v>
      </c>
      <c r="BQ75" s="171">
        <f t="shared" si="161"/>
        <v>2378</v>
      </c>
      <c r="BR75" s="171">
        <f t="shared" si="161"/>
        <v>1205</v>
      </c>
      <c r="BS75" s="171">
        <f t="shared" si="161"/>
        <v>3074</v>
      </c>
      <c r="BT75" s="171"/>
      <c r="BU75" s="171"/>
      <c r="BW75" s="171">
        <f>IFERROR(IF(OR(BW10:BW74)="","",SUM(BW10:BW74)),"")</f>
        <v>601</v>
      </c>
      <c r="BX75" s="171">
        <f t="shared" ref="BX75:CE75" si="162">IFERROR(IF(OR(BX10:BX74)="","",SUM(BX10:BX74)),"")</f>
        <v>558</v>
      </c>
      <c r="BY75" s="171">
        <f t="shared" si="162"/>
        <v>709</v>
      </c>
      <c r="BZ75" s="171">
        <f t="shared" si="162"/>
        <v>641</v>
      </c>
      <c r="CA75" s="171">
        <f t="shared" si="162"/>
        <v>2509</v>
      </c>
      <c r="CB75" s="171">
        <f t="shared" si="162"/>
        <v>2096</v>
      </c>
      <c r="CC75" s="171">
        <f t="shared" si="162"/>
        <v>2802</v>
      </c>
      <c r="CD75" s="171">
        <f t="shared" si="162"/>
        <v>1417</v>
      </c>
      <c r="CE75" s="171">
        <f t="shared" si="162"/>
        <v>3513</v>
      </c>
      <c r="CF75" s="171"/>
      <c r="CG75" s="171"/>
      <c r="CI75" s="171">
        <f>IFERROR(IF(OR(CI10:CI74)="","",SUM(CI10:CI74)),"")</f>
        <v>668</v>
      </c>
      <c r="CJ75" s="171">
        <f t="shared" ref="CJ75:CQ75" si="163">IFERROR(IF(OR(CJ10:CJ74)="","",SUM(CJ10:CJ74)),"")</f>
        <v>790</v>
      </c>
      <c r="CK75" s="171">
        <f t="shared" si="163"/>
        <v>591</v>
      </c>
      <c r="CL75" s="171">
        <f t="shared" si="163"/>
        <v>737</v>
      </c>
      <c r="CM75" s="171">
        <f t="shared" si="163"/>
        <v>2786</v>
      </c>
      <c r="CN75" s="171">
        <f t="shared" si="163"/>
        <v>2329</v>
      </c>
      <c r="CO75" s="171">
        <f t="shared" si="163"/>
        <v>1868</v>
      </c>
      <c r="CP75" s="171">
        <f t="shared" si="163"/>
        <v>948</v>
      </c>
      <c r="CQ75" s="171">
        <f t="shared" si="163"/>
        <v>3277</v>
      </c>
      <c r="CR75" s="171"/>
      <c r="CS75" s="171"/>
      <c r="CU75" s="171">
        <f>IFERROR(IF(OR(CU10:CU74)="","",SUM(CU10:CU74)),"")</f>
        <v>595</v>
      </c>
      <c r="CV75" s="171">
        <f t="shared" ref="CV75:DC75" si="164">IFERROR(IF(OR(CV10:CV74)="","",SUM(CV10:CV74)),"")</f>
        <v>561</v>
      </c>
      <c r="CW75" s="171">
        <f t="shared" si="164"/>
        <v>552</v>
      </c>
      <c r="CX75" s="171">
        <f t="shared" si="164"/>
        <v>497</v>
      </c>
      <c r="CY75" s="171">
        <f t="shared" si="164"/>
        <v>2205</v>
      </c>
      <c r="CZ75" s="171">
        <f t="shared" si="164"/>
        <v>1846</v>
      </c>
      <c r="DA75" s="171">
        <f t="shared" si="164"/>
        <v>2133</v>
      </c>
      <c r="DB75" s="171">
        <f t="shared" si="164"/>
        <v>1081</v>
      </c>
      <c r="DC75" s="171">
        <f t="shared" si="164"/>
        <v>2927</v>
      </c>
      <c r="DD75" s="171"/>
      <c r="DE75" s="171"/>
      <c r="DF75" s="173"/>
      <c r="DG75" s="173"/>
      <c r="DH75" s="173"/>
      <c r="DI75" s="173"/>
      <c r="DM75" s="151"/>
    </row>
    <row r="76" spans="1:117" ht="15.75" thickBot="1">
      <c r="A76" s="171"/>
      <c r="B76" s="172" t="s">
        <v>532</v>
      </c>
      <c r="C76" s="171">
        <f>IFERROR(IF(OR(C10:C74)="","",AVERAGE(C10:C74)),"")</f>
        <v>12.672413793103448</v>
      </c>
      <c r="D76" s="171">
        <f t="shared" ref="D76:K76" si="165">IFERROR(IF(OR(D10:D74)="","",AVERAGE(D10:D74)),"")</f>
        <v>12.53448275862069</v>
      </c>
      <c r="E76" s="171">
        <f t="shared" si="165"/>
        <v>11.862068965517242</v>
      </c>
      <c r="F76" s="171">
        <f t="shared" si="165"/>
        <v>10.224137931034482</v>
      </c>
      <c r="G76" s="171">
        <f>IFERROR(IF(OR(G10:G74)="","",AVERAGE(G10:G74)),"")</f>
        <v>47.293103448275865</v>
      </c>
      <c r="H76" s="171">
        <f t="shared" si="165"/>
        <v>39.5</v>
      </c>
      <c r="I76" s="171">
        <f t="shared" si="165"/>
        <v>39.172413793103445</v>
      </c>
      <c r="J76" s="171">
        <f t="shared" si="165"/>
        <v>19.810344827586206</v>
      </c>
      <c r="K76" s="171">
        <f t="shared" si="165"/>
        <v>59.310344827586206</v>
      </c>
      <c r="L76" s="171"/>
      <c r="M76" s="171"/>
      <c r="O76" s="171">
        <f>IFERROR(IF(OR(O10:O74)="","",AVERAGE(O10:O74)),"")</f>
        <v>7.3620689655172411</v>
      </c>
      <c r="P76" s="171">
        <f t="shared" ref="P76:W76" si="166">IFERROR(IF(OR(P10:P74)="","",AVERAGE(P10:P74)),"")</f>
        <v>12.362068965517242</v>
      </c>
      <c r="Q76" s="171">
        <f t="shared" si="166"/>
        <v>7.9482758620689653</v>
      </c>
      <c r="R76" s="171">
        <f t="shared" si="166"/>
        <v>10.53448275862069</v>
      </c>
      <c r="S76" s="171">
        <f t="shared" si="166"/>
        <v>38.206896551724135</v>
      </c>
      <c r="T76" s="171">
        <f t="shared" si="166"/>
        <v>31.896551724137932</v>
      </c>
      <c r="U76" s="171">
        <f t="shared" si="166"/>
        <v>38.517241379310342</v>
      </c>
      <c r="V76" s="171">
        <f t="shared" si="166"/>
        <v>19.46551724137931</v>
      </c>
      <c r="W76" s="171">
        <f t="shared" si="166"/>
        <v>51.362068965517238</v>
      </c>
      <c r="X76" s="171"/>
      <c r="Y76" s="171"/>
      <c r="AA76" s="171">
        <f>IFERROR(IF(OR(AA10:AA74)="","",AVERAGE(AA10:AA74)),"")</f>
        <v>9.7758620689655178</v>
      </c>
      <c r="AB76" s="171">
        <f t="shared" ref="AB76:AI76" si="167">IFERROR(IF(OR(AB10:AB74)="","",AVERAGE(AB10:AB74)),"")</f>
        <v>10.310344827586206</v>
      </c>
      <c r="AC76" s="171">
        <f t="shared" si="167"/>
        <v>10.03448275862069</v>
      </c>
      <c r="AD76" s="171">
        <f t="shared" si="167"/>
        <v>11.53448275862069</v>
      </c>
      <c r="AE76" s="171">
        <f t="shared" si="167"/>
        <v>41.655172413793103</v>
      </c>
      <c r="AF76" s="171">
        <f t="shared" si="167"/>
        <v>34.793103448275865</v>
      </c>
      <c r="AG76" s="171">
        <f t="shared" si="167"/>
        <v>47.913793103448278</v>
      </c>
      <c r="AH76" s="171">
        <f t="shared" si="167"/>
        <v>24.275862068965516</v>
      </c>
      <c r="AI76" s="171">
        <f t="shared" si="167"/>
        <v>59.068965517241381</v>
      </c>
      <c r="AJ76" s="171"/>
      <c r="AK76" s="171"/>
      <c r="AM76" s="171">
        <f>IFERROR(IF(OR(AM10:AM74)="","",AVERAGE(AM10:AM74)),"")</f>
        <v>9.2586206896551726</v>
      </c>
      <c r="AN76" s="171">
        <f t="shared" ref="AN76:AU76" si="168">IFERROR(IF(OR(AN10:AN74)="","",AVERAGE(AN10:AN74)),"")</f>
        <v>9.3103448275862064</v>
      </c>
      <c r="AO76" s="171">
        <f t="shared" si="168"/>
        <v>9.7413793103448274</v>
      </c>
      <c r="AP76" s="171">
        <f t="shared" si="168"/>
        <v>14.586206896551724</v>
      </c>
      <c r="AQ76" s="171">
        <f t="shared" si="168"/>
        <v>42.896551724137929</v>
      </c>
      <c r="AR76" s="171">
        <f t="shared" si="168"/>
        <v>35.913793103448278</v>
      </c>
      <c r="AS76" s="171">
        <f t="shared" si="168"/>
        <v>35.655172413793103</v>
      </c>
      <c r="AT76" s="171">
        <f t="shared" si="168"/>
        <v>18.120689655172413</v>
      </c>
      <c r="AU76" s="171">
        <f t="shared" si="168"/>
        <v>54.03448275862069</v>
      </c>
      <c r="AV76" s="171"/>
      <c r="AW76" s="171"/>
      <c r="AY76" s="171">
        <f>IFERROR(IF(OR(AY10:AY74)="","",AVERAGE(AY10:AY74)),"")</f>
        <v>11.482758620689655</v>
      </c>
      <c r="AZ76" s="171">
        <f t="shared" ref="AZ76:BG76" si="169">IFERROR(IF(OR(AZ10:AZ74)="","",AVERAGE(AZ10:AZ74)),"")</f>
        <v>10.46551724137931</v>
      </c>
      <c r="BA76" s="171">
        <f t="shared" si="169"/>
        <v>10.551724137931034</v>
      </c>
      <c r="BB76" s="171">
        <f t="shared" si="169"/>
        <v>11.017241379310345</v>
      </c>
      <c r="BC76" s="171">
        <f t="shared" si="169"/>
        <v>43.517241379310342</v>
      </c>
      <c r="BD76" s="171">
        <f t="shared" si="169"/>
        <v>36.293103448275865</v>
      </c>
      <c r="BE76" s="171">
        <f t="shared" si="169"/>
        <v>55.758620689655174</v>
      </c>
      <c r="BF76" s="171">
        <f t="shared" si="169"/>
        <v>28.137931034482758</v>
      </c>
      <c r="BG76" s="171">
        <f t="shared" si="169"/>
        <v>64.431034482758619</v>
      </c>
      <c r="BH76" s="171"/>
      <c r="BI76" s="171"/>
      <c r="BK76" s="171">
        <f>IFERROR(IF(OR(BK10:BK74)="","",AVERAGE(BK10:BK74)),"")</f>
        <v>10.96551724137931</v>
      </c>
      <c r="BL76" s="171">
        <f t="shared" ref="BL76:BS76" si="170">IFERROR(IF(OR(BL10:BL74)="","",AVERAGE(BL10:BL74)),"")</f>
        <v>8.5172413793103452</v>
      </c>
      <c r="BM76" s="171">
        <f t="shared" si="170"/>
        <v>4.2931034482758621</v>
      </c>
      <c r="BN76" s="171">
        <f t="shared" si="170"/>
        <v>14.758620689655173</v>
      </c>
      <c r="BO76" s="171">
        <f t="shared" si="170"/>
        <v>38.53448275862069</v>
      </c>
      <c r="BP76" s="171">
        <f t="shared" si="170"/>
        <v>32.224137931034484</v>
      </c>
      <c r="BQ76" s="171">
        <f t="shared" si="170"/>
        <v>41</v>
      </c>
      <c r="BR76" s="171">
        <f t="shared" si="170"/>
        <v>20.775862068965516</v>
      </c>
      <c r="BS76" s="171">
        <f t="shared" si="170"/>
        <v>53</v>
      </c>
      <c r="BT76" s="171"/>
      <c r="BU76" s="171"/>
      <c r="BW76" s="171">
        <f>IFERROR(IF(OR(BW10:BW74)="","",AVERAGE(BW10:BW74)),"")</f>
        <v>10.362068965517242</v>
      </c>
      <c r="BX76" s="171">
        <f t="shared" ref="BX76:CE76" si="171">IFERROR(IF(OR(BX10:BX74)="","",AVERAGE(BX10:BX74)),"")</f>
        <v>9.6206896551724146</v>
      </c>
      <c r="BY76" s="171">
        <f t="shared" si="171"/>
        <v>12.224137931034482</v>
      </c>
      <c r="BZ76" s="171">
        <f t="shared" si="171"/>
        <v>11.051724137931034</v>
      </c>
      <c r="CA76" s="171">
        <f t="shared" si="171"/>
        <v>43.258620689655174</v>
      </c>
      <c r="CB76" s="171">
        <f t="shared" si="171"/>
        <v>36.137931034482762</v>
      </c>
      <c r="CC76" s="171">
        <f t="shared" si="171"/>
        <v>48.310344827586206</v>
      </c>
      <c r="CD76" s="171">
        <f t="shared" si="171"/>
        <v>24.431034482758619</v>
      </c>
      <c r="CE76" s="171">
        <f t="shared" si="171"/>
        <v>60.568965517241381</v>
      </c>
      <c r="CF76" s="171"/>
      <c r="CG76" s="171"/>
      <c r="CI76" s="171">
        <f>IFERROR(IF(OR(CI10:CI74)="","",AVERAGE(CI10:CI74)),"")</f>
        <v>11.517241379310345</v>
      </c>
      <c r="CJ76" s="171">
        <f t="shared" ref="CJ76:CQ76" si="172">IFERROR(IF(OR(CJ10:CJ74)="","",AVERAGE(CJ10:CJ74)),"")</f>
        <v>13.620689655172415</v>
      </c>
      <c r="CK76" s="171">
        <f t="shared" si="172"/>
        <v>10.368421052631579</v>
      </c>
      <c r="CL76" s="171">
        <f t="shared" si="172"/>
        <v>12.706896551724139</v>
      </c>
      <c r="CM76" s="171">
        <f t="shared" si="172"/>
        <v>48.03448275862069</v>
      </c>
      <c r="CN76" s="171">
        <f t="shared" si="172"/>
        <v>40.155172413793103</v>
      </c>
      <c r="CO76" s="171">
        <f t="shared" si="172"/>
        <v>32.206896551724135</v>
      </c>
      <c r="CP76" s="171">
        <f t="shared" si="172"/>
        <v>16.344827586206897</v>
      </c>
      <c r="CQ76" s="171">
        <f t="shared" si="172"/>
        <v>56.5</v>
      </c>
      <c r="CR76" s="171"/>
      <c r="CS76" s="171"/>
      <c r="CU76" s="171">
        <f>IFERROR(IF(OR(CU10:CU74)="","",AVERAGE(CU10:CU74)),"")</f>
        <v>10.258620689655173</v>
      </c>
      <c r="CV76" s="171">
        <f t="shared" ref="CV76:DC76" si="173">IFERROR(IF(OR(CV10:CV74)="","",AVERAGE(CV10:CV74)),"")</f>
        <v>9.6724137931034484</v>
      </c>
      <c r="CW76" s="171">
        <f t="shared" si="173"/>
        <v>9.5172413793103452</v>
      </c>
      <c r="CX76" s="171">
        <f t="shared" si="173"/>
        <v>8.568965517241379</v>
      </c>
      <c r="CY76" s="171">
        <f t="shared" si="173"/>
        <v>38.017241379310342</v>
      </c>
      <c r="CZ76" s="171">
        <f t="shared" si="173"/>
        <v>31.827586206896552</v>
      </c>
      <c r="DA76" s="171">
        <f t="shared" si="173"/>
        <v>36.775862068965516</v>
      </c>
      <c r="DB76" s="171">
        <f t="shared" si="173"/>
        <v>18.637931034482758</v>
      </c>
      <c r="DC76" s="171">
        <f t="shared" si="173"/>
        <v>50.46551724137931</v>
      </c>
      <c r="DD76" s="171"/>
      <c r="DE76" s="171"/>
      <c r="DF76" s="173"/>
      <c r="DG76" s="173"/>
      <c r="DH76" s="173"/>
      <c r="DI76" s="173"/>
      <c r="DM76" s="151"/>
    </row>
    <row r="77" spans="1:117" ht="15.75" thickBot="1"/>
    <row r="78" spans="1:117" ht="16.5" thickBot="1">
      <c r="C78" s="230"/>
      <c r="D78" s="231"/>
      <c r="E78" s="224" t="s">
        <v>534</v>
      </c>
      <c r="F78" s="224"/>
      <c r="G78" s="224" t="s">
        <v>535</v>
      </c>
      <c r="H78" s="224"/>
      <c r="I78" s="224"/>
      <c r="O78" s="230"/>
      <c r="P78" s="231"/>
      <c r="Q78" s="224" t="s">
        <v>534</v>
      </c>
      <c r="R78" s="224"/>
      <c r="S78" s="224" t="s">
        <v>535</v>
      </c>
      <c r="T78" s="224"/>
      <c r="U78" s="224"/>
      <c r="AA78" s="230"/>
      <c r="AB78" s="231"/>
      <c r="AC78" s="224" t="s">
        <v>534</v>
      </c>
      <c r="AD78" s="224"/>
      <c r="AE78" s="224" t="s">
        <v>535</v>
      </c>
      <c r="AF78" s="224"/>
      <c r="AG78" s="224"/>
      <c r="AM78" s="230"/>
      <c r="AN78" s="231"/>
      <c r="AO78" s="224" t="s">
        <v>534</v>
      </c>
      <c r="AP78" s="224"/>
      <c r="AQ78" s="224" t="s">
        <v>535</v>
      </c>
      <c r="AR78" s="224"/>
      <c r="AS78" s="224"/>
      <c r="AY78" s="230"/>
      <c r="AZ78" s="231"/>
      <c r="BA78" s="224" t="s">
        <v>534</v>
      </c>
      <c r="BB78" s="224"/>
      <c r="BC78" s="224" t="s">
        <v>535</v>
      </c>
      <c r="BD78" s="224"/>
      <c r="BE78" s="224"/>
      <c r="BK78" s="230"/>
      <c r="BL78" s="231"/>
      <c r="BM78" s="224" t="s">
        <v>534</v>
      </c>
      <c r="BN78" s="224"/>
      <c r="BO78" s="224" t="s">
        <v>535</v>
      </c>
      <c r="BP78" s="224"/>
      <c r="BQ78" s="224"/>
      <c r="BW78" s="230"/>
      <c r="BX78" s="231"/>
      <c r="BY78" s="224" t="s">
        <v>534</v>
      </c>
      <c r="BZ78" s="224"/>
      <c r="CA78" s="224" t="s">
        <v>535</v>
      </c>
      <c r="CB78" s="224"/>
      <c r="CC78" s="224"/>
      <c r="CI78" s="230"/>
      <c r="CJ78" s="231"/>
      <c r="CK78" s="224" t="s">
        <v>534</v>
      </c>
      <c r="CL78" s="224"/>
      <c r="CM78" s="224" t="s">
        <v>535</v>
      </c>
      <c r="CN78" s="224"/>
      <c r="CO78" s="224"/>
      <c r="CU78" s="230"/>
      <c r="CV78" s="231"/>
      <c r="CW78" s="224" t="s">
        <v>534</v>
      </c>
      <c r="CX78" s="224"/>
      <c r="CY78" s="224" t="s">
        <v>535</v>
      </c>
      <c r="CZ78" s="224"/>
      <c r="DA78" s="224"/>
      <c r="DF78" s="220" t="s">
        <v>542</v>
      </c>
      <c r="DG78" s="221"/>
      <c r="DH78" s="175" t="s">
        <v>540</v>
      </c>
      <c r="DI78" s="175" t="s">
        <v>541</v>
      </c>
      <c r="DJ78" s="176"/>
      <c r="DK78" s="177"/>
      <c r="DL78" s="177"/>
    </row>
    <row r="79" spans="1:117" ht="16.5" thickBot="1">
      <c r="C79" s="178" t="s">
        <v>533</v>
      </c>
      <c r="D79" s="179"/>
      <c r="E79" s="225">
        <f>COUNTIF(K10:K74,"&gt;=50")</f>
        <v>49</v>
      </c>
      <c r="F79" s="226"/>
      <c r="G79" s="227">
        <f>E79/COUNTA($B$10:$B$74)</f>
        <v>0.84482758620689657</v>
      </c>
      <c r="H79" s="228"/>
      <c r="I79" s="229"/>
      <c r="O79" s="178" t="s">
        <v>533</v>
      </c>
      <c r="P79" s="179"/>
      <c r="Q79" s="225">
        <f>COUNTIF(W10:W74,"&gt;=50")</f>
        <v>31</v>
      </c>
      <c r="R79" s="226"/>
      <c r="S79" s="227">
        <f>Q79/COUNTA($B$10:$B$74)</f>
        <v>0.53448275862068961</v>
      </c>
      <c r="T79" s="228"/>
      <c r="U79" s="229"/>
      <c r="AA79" s="178" t="s">
        <v>533</v>
      </c>
      <c r="AB79" s="179"/>
      <c r="AC79" s="225">
        <f>COUNTIF(AI10:AI74,"&gt;=50")</f>
        <v>41</v>
      </c>
      <c r="AD79" s="226"/>
      <c r="AE79" s="227">
        <f>AC79/COUNTA($B$10:$B$74)</f>
        <v>0.7068965517241379</v>
      </c>
      <c r="AF79" s="228"/>
      <c r="AG79" s="229"/>
      <c r="AM79" s="178" t="s">
        <v>533</v>
      </c>
      <c r="AN79" s="179"/>
      <c r="AO79" s="225">
        <f>COUNTIF(AU10:AU74,"&gt;=50")</f>
        <v>42</v>
      </c>
      <c r="AP79" s="226"/>
      <c r="AQ79" s="227">
        <f>AO79/COUNTA($B$10:$B$74)</f>
        <v>0.72413793103448276</v>
      </c>
      <c r="AR79" s="228"/>
      <c r="AS79" s="229"/>
      <c r="AY79" s="178" t="s">
        <v>533</v>
      </c>
      <c r="AZ79" s="179"/>
      <c r="BA79" s="225">
        <f>COUNTIF(BG10:BG74,"&gt;=50")</f>
        <v>50</v>
      </c>
      <c r="BB79" s="226"/>
      <c r="BC79" s="227">
        <f>BA79/COUNTA($B$10:$B$74)</f>
        <v>0.86206896551724133</v>
      </c>
      <c r="BD79" s="228"/>
      <c r="BE79" s="229"/>
      <c r="BK79" s="178" t="s">
        <v>533</v>
      </c>
      <c r="BL79" s="179"/>
      <c r="BM79" s="225">
        <f>COUNTIF(BS10:BS74,"&gt;=50")</f>
        <v>33</v>
      </c>
      <c r="BN79" s="226"/>
      <c r="BO79" s="227">
        <f>BM79/COUNTA($B$10:$B$74)</f>
        <v>0.56896551724137934</v>
      </c>
      <c r="BP79" s="228"/>
      <c r="BQ79" s="229"/>
      <c r="BW79" s="178" t="s">
        <v>533</v>
      </c>
      <c r="BX79" s="179"/>
      <c r="BY79" s="225">
        <f>COUNTIF(CE10:CE74,"&gt;=50")</f>
        <v>44</v>
      </c>
      <c r="BZ79" s="226"/>
      <c r="CA79" s="227">
        <f>BY79/COUNTA($B$10:$B$74)</f>
        <v>0.75862068965517238</v>
      </c>
      <c r="CB79" s="228"/>
      <c r="CC79" s="229"/>
      <c r="CI79" s="178" t="s">
        <v>533</v>
      </c>
      <c r="CJ79" s="179"/>
      <c r="CK79" s="225">
        <f>COUNTIF(CQ10:CQ74,"&gt;=50")</f>
        <v>43</v>
      </c>
      <c r="CL79" s="226"/>
      <c r="CM79" s="227">
        <f>CK79/COUNTA($B$10:$B$74)</f>
        <v>0.74137931034482762</v>
      </c>
      <c r="CN79" s="228"/>
      <c r="CO79" s="229"/>
      <c r="CU79" s="178" t="s">
        <v>533</v>
      </c>
      <c r="CV79" s="179"/>
      <c r="CW79" s="225">
        <f>COUNTIF(DC10:DC74,"&gt;=50")</f>
        <v>29</v>
      </c>
      <c r="CX79" s="226"/>
      <c r="CY79" s="227">
        <f>CW79/COUNTA($B$10:$B$74)</f>
        <v>0.5</v>
      </c>
      <c r="CZ79" s="228"/>
      <c r="DA79" s="229"/>
      <c r="DF79" s="178" t="s">
        <v>533</v>
      </c>
      <c r="DG79" s="179"/>
      <c r="DH79" s="180">
        <f>COUNTIF(DF10:DF74,"&gt;=450")</f>
        <v>43</v>
      </c>
      <c r="DI79" s="181">
        <f>DH79/COUNTA($B$10:$B$74)</f>
        <v>0.74137931034482762</v>
      </c>
      <c r="DJ79" s="176"/>
      <c r="DK79" s="177"/>
      <c r="DL79" s="177"/>
    </row>
    <row r="80" spans="1:117" ht="16.5" thickBot="1">
      <c r="C80" s="222" t="s">
        <v>536</v>
      </c>
      <c r="D80" s="223"/>
      <c r="E80" s="225">
        <f>COUNTIF(K10:K74,"&lt;50")</f>
        <v>9</v>
      </c>
      <c r="F80" s="226"/>
      <c r="G80" s="227">
        <f>E80/COUNTA($B$10:$B$74)</f>
        <v>0.15517241379310345</v>
      </c>
      <c r="H80" s="228"/>
      <c r="I80" s="229"/>
      <c r="O80" s="222" t="s">
        <v>536</v>
      </c>
      <c r="P80" s="223"/>
      <c r="Q80" s="225">
        <f>COUNTIF(W10:W74,"&lt;50")</f>
        <v>27</v>
      </c>
      <c r="R80" s="226"/>
      <c r="S80" s="227">
        <f>Q80/COUNTA($B$10:$B$74)</f>
        <v>0.46551724137931033</v>
      </c>
      <c r="T80" s="228"/>
      <c r="U80" s="229"/>
      <c r="AA80" s="222" t="s">
        <v>536</v>
      </c>
      <c r="AB80" s="223"/>
      <c r="AC80" s="225">
        <f>COUNTIF(AI10:AI74,"&lt;50")</f>
        <v>17</v>
      </c>
      <c r="AD80" s="226"/>
      <c r="AE80" s="227">
        <f>AC80/COUNTA($B$10:$B$74)</f>
        <v>0.29310344827586204</v>
      </c>
      <c r="AF80" s="228"/>
      <c r="AG80" s="229"/>
      <c r="AM80" s="222" t="s">
        <v>536</v>
      </c>
      <c r="AN80" s="223"/>
      <c r="AO80" s="225">
        <f>COUNTIF(AU10:AU74,"&lt;50")</f>
        <v>16</v>
      </c>
      <c r="AP80" s="226"/>
      <c r="AQ80" s="227">
        <f>AO80/COUNTA($B$10:$B$74)</f>
        <v>0.27586206896551724</v>
      </c>
      <c r="AR80" s="228"/>
      <c r="AS80" s="229"/>
      <c r="AY80" s="222" t="s">
        <v>536</v>
      </c>
      <c r="AZ80" s="223"/>
      <c r="BA80" s="225">
        <f>COUNTIF(BG10:BG74,"&lt;50")</f>
        <v>8</v>
      </c>
      <c r="BB80" s="226"/>
      <c r="BC80" s="227">
        <f>BA80/COUNTA($B$10:$B$74)</f>
        <v>0.13793103448275862</v>
      </c>
      <c r="BD80" s="228"/>
      <c r="BE80" s="229"/>
      <c r="BK80" s="222" t="s">
        <v>536</v>
      </c>
      <c r="BL80" s="223"/>
      <c r="BM80" s="225">
        <f>COUNTIF(BS10:BS74,"&lt;50")</f>
        <v>25</v>
      </c>
      <c r="BN80" s="226"/>
      <c r="BO80" s="227">
        <f>BM80/COUNTA($B$10:$B$74)</f>
        <v>0.43103448275862066</v>
      </c>
      <c r="BP80" s="228"/>
      <c r="BQ80" s="229"/>
      <c r="BW80" s="222" t="s">
        <v>536</v>
      </c>
      <c r="BX80" s="223"/>
      <c r="BY80" s="225">
        <f>COUNTIF(CE10:CE74,"&lt;50")</f>
        <v>14</v>
      </c>
      <c r="BZ80" s="226"/>
      <c r="CA80" s="227">
        <f>BY80/COUNTA($B$10:$B$74)</f>
        <v>0.2413793103448276</v>
      </c>
      <c r="CB80" s="228"/>
      <c r="CC80" s="229"/>
      <c r="CI80" s="222" t="s">
        <v>536</v>
      </c>
      <c r="CJ80" s="223"/>
      <c r="CK80" s="225">
        <f>COUNTIF(CQ10:CQ74,"&lt;50")</f>
        <v>15</v>
      </c>
      <c r="CL80" s="226"/>
      <c r="CM80" s="227">
        <f>CK80/COUNTA($B$10:$B$74)</f>
        <v>0.25862068965517243</v>
      </c>
      <c r="CN80" s="228"/>
      <c r="CO80" s="229"/>
      <c r="CU80" s="222" t="s">
        <v>536</v>
      </c>
      <c r="CV80" s="223"/>
      <c r="CW80" s="225">
        <f>COUNTIF(DC10:DC74,"&lt;50")</f>
        <v>29</v>
      </c>
      <c r="CX80" s="226"/>
      <c r="CY80" s="227">
        <f>CW80/COUNTA($B$10:$B$74)</f>
        <v>0.5</v>
      </c>
      <c r="CZ80" s="228"/>
      <c r="DA80" s="229"/>
      <c r="DF80" s="222" t="s">
        <v>536</v>
      </c>
      <c r="DG80" s="223"/>
      <c r="DH80" s="180">
        <f>COUNTIF(DF10:DF74,"&lt;450")</f>
        <v>15</v>
      </c>
      <c r="DI80" s="181">
        <f>DH80/COUNTA($B$10:$B$74)</f>
        <v>0.25862068965517243</v>
      </c>
      <c r="DJ80" s="176"/>
      <c r="DK80" s="177"/>
      <c r="DL80" s="177"/>
    </row>
  </sheetData>
  <sheetProtection sheet="1" objects="1" scenarios="1"/>
  <sortState ref="A10:B74">
    <sortCondition descending="1" ref="A10"/>
  </sortState>
  <mergeCells count="287">
    <mergeCell ref="E79:F79"/>
    <mergeCell ref="E80:F80"/>
    <mergeCell ref="G79:I79"/>
    <mergeCell ref="G80:I80"/>
    <mergeCell ref="L1:M1"/>
    <mergeCell ref="X1:Y1"/>
    <mergeCell ref="AJ1:AK1"/>
    <mergeCell ref="F1:J1"/>
    <mergeCell ref="C1:E1"/>
    <mergeCell ref="O1:Q1"/>
    <mergeCell ref="R1:V1"/>
    <mergeCell ref="AA1:AC1"/>
    <mergeCell ref="AD1:AH1"/>
    <mergeCell ref="L2:M2"/>
    <mergeCell ref="X2:Y2"/>
    <mergeCell ref="AJ2:AK2"/>
    <mergeCell ref="F2:J2"/>
    <mergeCell ref="C2:E2"/>
    <mergeCell ref="O2:Q2"/>
    <mergeCell ref="R2:V2"/>
    <mergeCell ref="AA2:AC2"/>
    <mergeCell ref="AD2:AH2"/>
    <mergeCell ref="L3:M3"/>
    <mergeCell ref="X3:Y3"/>
    <mergeCell ref="AV1:AW1"/>
    <mergeCell ref="BH1:BI1"/>
    <mergeCell ref="BT1:BU1"/>
    <mergeCell ref="AM1:AO1"/>
    <mergeCell ref="AP1:AT1"/>
    <mergeCell ref="AY1:BA1"/>
    <mergeCell ref="BB1:BF1"/>
    <mergeCell ref="BK1:BM1"/>
    <mergeCell ref="BN1:BR1"/>
    <mergeCell ref="CF1:CG1"/>
    <mergeCell ref="CR1:CS1"/>
    <mergeCell ref="DD1:DE1"/>
    <mergeCell ref="BW1:BY1"/>
    <mergeCell ref="BZ1:CD1"/>
    <mergeCell ref="CI1:CK1"/>
    <mergeCell ref="CL1:CP1"/>
    <mergeCell ref="CU1:CW1"/>
    <mergeCell ref="CX1:DB1"/>
    <mergeCell ref="AV2:AW2"/>
    <mergeCell ref="BH2:BI2"/>
    <mergeCell ref="BT2:BU2"/>
    <mergeCell ref="AM2:AO2"/>
    <mergeCell ref="AP2:AT2"/>
    <mergeCell ref="AY2:BA2"/>
    <mergeCell ref="BB2:BF2"/>
    <mergeCell ref="BK2:BM2"/>
    <mergeCell ref="BN2:BR2"/>
    <mergeCell ref="CF2:CG2"/>
    <mergeCell ref="CR2:CS2"/>
    <mergeCell ref="DD2:DE2"/>
    <mergeCell ref="BW2:BY2"/>
    <mergeCell ref="BZ2:CD2"/>
    <mergeCell ref="CI2:CK2"/>
    <mergeCell ref="CL2:CP2"/>
    <mergeCell ref="CU2:CW2"/>
    <mergeCell ref="CX2:DB2"/>
    <mergeCell ref="BK3:BM3"/>
    <mergeCell ref="BN3:BR3"/>
    <mergeCell ref="CF3:CG3"/>
    <mergeCell ref="CR3:CS3"/>
    <mergeCell ref="AJ3:AK3"/>
    <mergeCell ref="F3:J3"/>
    <mergeCell ref="C3:E3"/>
    <mergeCell ref="O3:Q3"/>
    <mergeCell ref="R3:V3"/>
    <mergeCell ref="AA3:AC3"/>
    <mergeCell ref="AD3:AH3"/>
    <mergeCell ref="AV3:AW3"/>
    <mergeCell ref="BH3:BI3"/>
    <mergeCell ref="DD3:DE3"/>
    <mergeCell ref="BW3:BY3"/>
    <mergeCell ref="BZ3:CD3"/>
    <mergeCell ref="CI3:CK3"/>
    <mergeCell ref="CL3:CP3"/>
    <mergeCell ref="CU3:CW3"/>
    <mergeCell ref="CX3:DB3"/>
    <mergeCell ref="L4:M4"/>
    <mergeCell ref="X4:Y4"/>
    <mergeCell ref="AJ4:AK4"/>
    <mergeCell ref="CF4:CG4"/>
    <mergeCell ref="CR4:CS4"/>
    <mergeCell ref="DD4:DE4"/>
    <mergeCell ref="BW4:BY4"/>
    <mergeCell ref="BZ4:CD4"/>
    <mergeCell ref="CI4:CK4"/>
    <mergeCell ref="CL4:CP4"/>
    <mergeCell ref="CU4:CW4"/>
    <mergeCell ref="CX4:DB4"/>
    <mergeCell ref="BT3:BU3"/>
    <mergeCell ref="AM3:AO3"/>
    <mergeCell ref="AP3:AT3"/>
    <mergeCell ref="AY3:BA3"/>
    <mergeCell ref="BB3:BF3"/>
    <mergeCell ref="F4:J4"/>
    <mergeCell ref="C4:E4"/>
    <mergeCell ref="R4:V4"/>
    <mergeCell ref="O4:Q4"/>
    <mergeCell ref="AA4:AC4"/>
    <mergeCell ref="AD4:AH4"/>
    <mergeCell ref="AV4:AW4"/>
    <mergeCell ref="BH4:BI4"/>
    <mergeCell ref="BT4:BU4"/>
    <mergeCell ref="AM4:AO4"/>
    <mergeCell ref="AP4:AT4"/>
    <mergeCell ref="AY4:BA4"/>
    <mergeCell ref="BB4:BF4"/>
    <mergeCell ref="BK4:BM4"/>
    <mergeCell ref="BN4:BR4"/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L6:L9"/>
    <mergeCell ref="M6:M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X6:X9"/>
    <mergeCell ref="Y6:Y9"/>
    <mergeCell ref="AA6:AA9"/>
    <mergeCell ref="AB6:AB9"/>
    <mergeCell ref="AC6:AC9"/>
    <mergeCell ref="AD6:AD9"/>
    <mergeCell ref="AE6:AE9"/>
    <mergeCell ref="AF6:AF9"/>
    <mergeCell ref="AG6:AG9"/>
    <mergeCell ref="AH6:AH9"/>
    <mergeCell ref="AI6:AI9"/>
    <mergeCell ref="AJ6:AJ9"/>
    <mergeCell ref="AK6:AK9"/>
    <mergeCell ref="AM6:AM9"/>
    <mergeCell ref="AN6:AN9"/>
    <mergeCell ref="AO6:AO9"/>
    <mergeCell ref="AP6:AP9"/>
    <mergeCell ref="AQ6:AQ9"/>
    <mergeCell ref="AR6:AR9"/>
    <mergeCell ref="AS6:AS9"/>
    <mergeCell ref="AT6:AT9"/>
    <mergeCell ref="AU6:AU9"/>
    <mergeCell ref="AV6:AV9"/>
    <mergeCell ref="AW6:AW9"/>
    <mergeCell ref="AY6:AY9"/>
    <mergeCell ref="AZ6:AZ9"/>
    <mergeCell ref="BA6:BA9"/>
    <mergeCell ref="BB6:BB9"/>
    <mergeCell ref="BC6:BC9"/>
    <mergeCell ref="BD6:BD9"/>
    <mergeCell ref="BE6:BE9"/>
    <mergeCell ref="BF6:BF9"/>
    <mergeCell ref="BG6:BG9"/>
    <mergeCell ref="BH6:BH9"/>
    <mergeCell ref="BI6:BI9"/>
    <mergeCell ref="BK6:BK9"/>
    <mergeCell ref="BL6:BL9"/>
    <mergeCell ref="BM6:BM9"/>
    <mergeCell ref="BN6:BN9"/>
    <mergeCell ref="BO6:BO9"/>
    <mergeCell ref="BP6:BP9"/>
    <mergeCell ref="BQ6:BQ9"/>
    <mergeCell ref="BR6:BR9"/>
    <mergeCell ref="BS6:BS9"/>
    <mergeCell ref="BT6:BT9"/>
    <mergeCell ref="BU6:BU9"/>
    <mergeCell ref="BW6:BW9"/>
    <mergeCell ref="BX6:BX9"/>
    <mergeCell ref="BY6:BY9"/>
    <mergeCell ref="BZ6:BZ9"/>
    <mergeCell ref="CP6:CP9"/>
    <mergeCell ref="CQ6:CQ9"/>
    <mergeCell ref="CR6:CR9"/>
    <mergeCell ref="CS6:CS9"/>
    <mergeCell ref="CA6:CA9"/>
    <mergeCell ref="CB6:CB9"/>
    <mergeCell ref="CC6:CC9"/>
    <mergeCell ref="CD6:CD9"/>
    <mergeCell ref="CE6:CE9"/>
    <mergeCell ref="CF6:CF9"/>
    <mergeCell ref="CG6:CG9"/>
    <mergeCell ref="CI6:CI9"/>
    <mergeCell ref="CJ6:CJ9"/>
    <mergeCell ref="C78:D78"/>
    <mergeCell ref="C80:D80"/>
    <mergeCell ref="DF8:DF9"/>
    <mergeCell ref="DG8:DG9"/>
    <mergeCell ref="DH8:DH9"/>
    <mergeCell ref="DI8:DI9"/>
    <mergeCell ref="E78:F78"/>
    <mergeCell ref="G78:I78"/>
    <mergeCell ref="DD6:DD9"/>
    <mergeCell ref="DE6:DE9"/>
    <mergeCell ref="CU6:CU9"/>
    <mergeCell ref="CV6:CV9"/>
    <mergeCell ref="CW6:CW9"/>
    <mergeCell ref="CX6:CX9"/>
    <mergeCell ref="CY6:CY9"/>
    <mergeCell ref="CZ6:CZ9"/>
    <mergeCell ref="DA6:DA9"/>
    <mergeCell ref="DB6:DB9"/>
    <mergeCell ref="DC6:DC9"/>
    <mergeCell ref="CK6:CK9"/>
    <mergeCell ref="CL6:CL9"/>
    <mergeCell ref="CM6:CM9"/>
    <mergeCell ref="CN6:CN9"/>
    <mergeCell ref="CO6:CO9"/>
    <mergeCell ref="O78:P78"/>
    <mergeCell ref="Q78:R78"/>
    <mergeCell ref="S78:U78"/>
    <mergeCell ref="Q79:R79"/>
    <mergeCell ref="S79:U79"/>
    <mergeCell ref="O80:P80"/>
    <mergeCell ref="Q80:R80"/>
    <mergeCell ref="S80:U80"/>
    <mergeCell ref="AA78:AB78"/>
    <mergeCell ref="AC78:AD78"/>
    <mergeCell ref="AE78:AG78"/>
    <mergeCell ref="AC79:AD79"/>
    <mergeCell ref="AE79:AG79"/>
    <mergeCell ref="AA80:AB80"/>
    <mergeCell ref="AC80:AD80"/>
    <mergeCell ref="AE80:AG80"/>
    <mergeCell ref="AM78:AN78"/>
    <mergeCell ref="AO78:AP78"/>
    <mergeCell ref="AQ78:AS78"/>
    <mergeCell ref="AO79:AP79"/>
    <mergeCell ref="AQ79:AS79"/>
    <mergeCell ref="AM80:AN80"/>
    <mergeCell ref="AO80:AP80"/>
    <mergeCell ref="AQ80:AS80"/>
    <mergeCell ref="AY78:AZ78"/>
    <mergeCell ref="BA78:BB78"/>
    <mergeCell ref="BC78:BE78"/>
    <mergeCell ref="BA79:BB79"/>
    <mergeCell ref="BC79:BE79"/>
    <mergeCell ref="AY80:AZ80"/>
    <mergeCell ref="BA80:BB80"/>
    <mergeCell ref="BC80:BE80"/>
    <mergeCell ref="BK78:BL78"/>
    <mergeCell ref="BM78:BN78"/>
    <mergeCell ref="BO78:BQ78"/>
    <mergeCell ref="BM79:BN79"/>
    <mergeCell ref="BO79:BQ79"/>
    <mergeCell ref="BK80:BL80"/>
    <mergeCell ref="BM80:BN80"/>
    <mergeCell ref="BO80:BQ80"/>
    <mergeCell ref="BW78:BX78"/>
    <mergeCell ref="BY78:BZ78"/>
    <mergeCell ref="CA78:CC78"/>
    <mergeCell ref="BY79:BZ79"/>
    <mergeCell ref="CA79:CC79"/>
    <mergeCell ref="BW80:BX80"/>
    <mergeCell ref="BY80:BZ80"/>
    <mergeCell ref="CA80:CC80"/>
    <mergeCell ref="CI78:CJ78"/>
    <mergeCell ref="CK78:CL78"/>
    <mergeCell ref="DF78:DG78"/>
    <mergeCell ref="DF80:DG80"/>
    <mergeCell ref="CM78:CO78"/>
    <mergeCell ref="CK79:CL79"/>
    <mergeCell ref="CM79:CO79"/>
    <mergeCell ref="CI80:CJ80"/>
    <mergeCell ref="CK80:CL80"/>
    <mergeCell ref="CM80:CO80"/>
    <mergeCell ref="CU78:CV78"/>
    <mergeCell ref="CW78:CX78"/>
    <mergeCell ref="CY78:DA78"/>
    <mergeCell ref="CW79:CX79"/>
    <mergeCell ref="CY79:DA79"/>
    <mergeCell ref="CU80:CV80"/>
    <mergeCell ref="CW80:CX80"/>
    <mergeCell ref="CY80:DA80"/>
  </mergeCells>
  <conditionalFormatting sqref="C75:M76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74">
      <colorScale>
        <cfvo type="min" val="0"/>
        <cfvo type="max" val="0"/>
        <color rgb="FFFF7128"/>
        <color rgb="FFFFEF9C"/>
      </colorScale>
    </cfRule>
  </conditionalFormatting>
  <conditionalFormatting sqref="C75:K76">
    <cfRule type="colorScale" priority="73">
      <colorScale>
        <cfvo type="min" val="0"/>
        <cfvo type="max" val="0"/>
        <color theme="6" tint="-0.249977111117893"/>
        <color rgb="FFFFEF9C"/>
      </colorScale>
    </cfRule>
  </conditionalFormatting>
  <conditionalFormatting sqref="O75:Y76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71">
      <colorScale>
        <cfvo type="min" val="0"/>
        <cfvo type="max" val="0"/>
        <color rgb="FFFF7128"/>
        <color rgb="FFFFEF9C"/>
      </colorScale>
    </cfRule>
  </conditionalFormatting>
  <conditionalFormatting sqref="O75:W76">
    <cfRule type="colorScale" priority="70">
      <colorScale>
        <cfvo type="min" val="0"/>
        <cfvo type="max" val="0"/>
        <color theme="6" tint="-0.249977111117893"/>
        <color rgb="FFFFEF9C"/>
      </colorScale>
    </cfRule>
  </conditionalFormatting>
  <conditionalFormatting sqref="AA75:AK76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68">
      <colorScale>
        <cfvo type="min" val="0"/>
        <cfvo type="max" val="0"/>
        <color rgb="FFFF7128"/>
        <color rgb="FFFFEF9C"/>
      </colorScale>
    </cfRule>
  </conditionalFormatting>
  <conditionalFormatting sqref="AA75:AI76">
    <cfRule type="colorScale" priority="67">
      <colorScale>
        <cfvo type="min" val="0"/>
        <cfvo type="max" val="0"/>
        <color theme="6" tint="-0.249977111117893"/>
        <color rgb="FFFFEF9C"/>
      </colorScale>
    </cfRule>
  </conditionalFormatting>
  <conditionalFormatting sqref="AM75:AW76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65">
      <colorScale>
        <cfvo type="min" val="0"/>
        <cfvo type="max" val="0"/>
        <color rgb="FFFF7128"/>
        <color rgb="FFFFEF9C"/>
      </colorScale>
    </cfRule>
  </conditionalFormatting>
  <conditionalFormatting sqref="AM75:AU76">
    <cfRule type="colorScale" priority="64">
      <colorScale>
        <cfvo type="min" val="0"/>
        <cfvo type="max" val="0"/>
        <color theme="6" tint="-0.249977111117893"/>
        <color rgb="FFFFEF9C"/>
      </colorScale>
    </cfRule>
  </conditionalFormatting>
  <conditionalFormatting sqref="AY75:BI76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62">
      <colorScale>
        <cfvo type="min" val="0"/>
        <cfvo type="max" val="0"/>
        <color rgb="FFFF7128"/>
        <color rgb="FFFFEF9C"/>
      </colorScale>
    </cfRule>
  </conditionalFormatting>
  <conditionalFormatting sqref="AY75:BG76">
    <cfRule type="colorScale" priority="61">
      <colorScale>
        <cfvo type="min" val="0"/>
        <cfvo type="max" val="0"/>
        <color theme="6" tint="-0.249977111117893"/>
        <color rgb="FFFFEF9C"/>
      </colorScale>
    </cfRule>
  </conditionalFormatting>
  <conditionalFormatting sqref="BK75:BU76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9">
      <colorScale>
        <cfvo type="min" val="0"/>
        <cfvo type="max" val="0"/>
        <color rgb="FFFF7128"/>
        <color rgb="FFFFEF9C"/>
      </colorScale>
    </cfRule>
  </conditionalFormatting>
  <conditionalFormatting sqref="BK75:BS76">
    <cfRule type="colorScale" priority="58">
      <colorScale>
        <cfvo type="min" val="0"/>
        <cfvo type="max" val="0"/>
        <color theme="6" tint="-0.249977111117893"/>
        <color rgb="FFFFEF9C"/>
      </colorScale>
    </cfRule>
  </conditionalFormatting>
  <conditionalFormatting sqref="BW75:CG76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6">
      <colorScale>
        <cfvo type="min" val="0"/>
        <cfvo type="max" val="0"/>
        <color rgb="FFFF7128"/>
        <color rgb="FFFFEF9C"/>
      </colorScale>
    </cfRule>
  </conditionalFormatting>
  <conditionalFormatting sqref="BW75:CE76">
    <cfRule type="colorScale" priority="55">
      <colorScale>
        <cfvo type="min" val="0"/>
        <cfvo type="max" val="0"/>
        <color theme="6" tint="-0.249977111117893"/>
        <color rgb="FFFFEF9C"/>
      </colorScale>
    </cfRule>
  </conditionalFormatting>
  <conditionalFormatting sqref="CI75:CS76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3">
      <colorScale>
        <cfvo type="min" val="0"/>
        <cfvo type="max" val="0"/>
        <color rgb="FFFF7128"/>
        <color rgb="FFFFEF9C"/>
      </colorScale>
    </cfRule>
  </conditionalFormatting>
  <conditionalFormatting sqref="CI75:CQ76">
    <cfRule type="colorScale" priority="52">
      <colorScale>
        <cfvo type="min" val="0"/>
        <cfvo type="max" val="0"/>
        <color theme="6" tint="-0.249977111117893"/>
        <color rgb="FFFFEF9C"/>
      </colorScale>
    </cfRule>
  </conditionalFormatting>
  <conditionalFormatting sqref="CU75:DE76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0">
      <colorScale>
        <cfvo type="min" val="0"/>
        <cfvo type="max" val="0"/>
        <color rgb="FFFF7128"/>
        <color rgb="FFFFEF9C"/>
      </colorScale>
    </cfRule>
  </conditionalFormatting>
  <conditionalFormatting sqref="CU75:DC76">
    <cfRule type="colorScale" priority="49">
      <colorScale>
        <cfvo type="min" val="0"/>
        <cfvo type="max" val="0"/>
        <color theme="6" tint="-0.249977111117893"/>
        <color rgb="FFFFEF9C"/>
      </colorScale>
    </cfRule>
  </conditionalFormatting>
  <conditionalFormatting sqref="DF75:DG76">
    <cfRule type="colorScale" priority="46">
      <colorScale>
        <cfvo type="num" val="0"/>
        <cfvo type="max" val="0"/>
        <color rgb="FF00B050"/>
        <color rgb="FFFFEF9C"/>
      </colorScale>
    </cfRule>
    <cfRule type="dataBar" priority="47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{3E8B0E89-94A9-484D-AF32-B54D4CE26175}</x14:id>
        </ext>
      </extLst>
    </cfRule>
  </conditionalFormatting>
  <conditionalFormatting sqref="O10:Y74">
    <cfRule type="expression" dxfId="85" priority="33">
      <formula>MOD(ROW(),5)=0</formula>
    </cfRule>
    <cfRule type="expression" dxfId="84" priority="44">
      <formula>MOD(ROW(),2)=0</formula>
    </cfRule>
  </conditionalFormatting>
  <conditionalFormatting sqref="AA10:AK74">
    <cfRule type="expression" dxfId="83" priority="32">
      <formula>MOD(ROW(),5)=0</formula>
    </cfRule>
    <cfRule type="expression" dxfId="82" priority="43">
      <formula>MOD(ROW(),2)=0</formula>
    </cfRule>
  </conditionalFormatting>
  <conditionalFormatting sqref="AM10:AW74">
    <cfRule type="expression" dxfId="81" priority="31">
      <formula>MOD(ROW(),5)=0</formula>
    </cfRule>
    <cfRule type="expression" dxfId="80" priority="42">
      <formula>MOD(ROW(),2)=0</formula>
    </cfRule>
  </conditionalFormatting>
  <conditionalFormatting sqref="AY68:BI74 BC10:BD67 BF10:BI67">
    <cfRule type="expression" dxfId="79" priority="30">
      <formula>MOD(ROW(),5)=0</formula>
    </cfRule>
    <cfRule type="expression" dxfId="78" priority="41">
      <formula>MOD(ROW(),2)=0</formula>
    </cfRule>
  </conditionalFormatting>
  <conditionalFormatting sqref="BK68:BU74 BO10:BP67 BR10:BU67">
    <cfRule type="expression" dxfId="77" priority="29">
      <formula>MOD(ROW(),5)=0</formula>
    </cfRule>
    <cfRule type="expression" dxfId="76" priority="40">
      <formula>MOD(ROW(),2)=0</formula>
    </cfRule>
  </conditionalFormatting>
  <conditionalFormatting sqref="BW10:CG74">
    <cfRule type="expression" dxfId="75" priority="28">
      <formula>MOD(ROW(),5)=0</formula>
    </cfRule>
    <cfRule type="expression" dxfId="74" priority="39">
      <formula>MOD(ROW(),2)=0</formula>
    </cfRule>
  </conditionalFormatting>
  <conditionalFormatting sqref="CI68:CS74 CM10:CS67">
    <cfRule type="expression" dxfId="73" priority="27">
      <formula>MOD(ROW(),5)=0</formula>
    </cfRule>
    <cfRule type="expression" dxfId="72" priority="38">
      <formula>MOD(ROW(),2)=0</formula>
    </cfRule>
  </conditionalFormatting>
  <conditionalFormatting sqref="CU10:DE74">
    <cfRule type="expression" dxfId="71" priority="26">
      <formula>MOD(ROW(),5)=0</formula>
    </cfRule>
    <cfRule type="expression" dxfId="70" priority="37">
      <formula>MOD(ROW(),2)=0</formula>
    </cfRule>
  </conditionalFormatting>
  <conditionalFormatting sqref="C68:M74 G10:H67 J10:M67">
    <cfRule type="expression" dxfId="69" priority="36">
      <formula>MOD(ROW(),2)=0</formula>
    </cfRule>
  </conditionalFormatting>
  <conditionalFormatting sqref="DF10:DI74">
    <cfRule type="expression" dxfId="68" priority="25">
      <formula>MOD(ROW(),5)=0</formula>
    </cfRule>
    <cfRule type="expression" dxfId="67" priority="35">
      <formula>MOD(ROW(),2)=0</formula>
    </cfRule>
  </conditionalFormatting>
  <conditionalFormatting sqref="A68:M74 A10:B67 G10:H67 J10:M67">
    <cfRule type="expression" dxfId="66" priority="34">
      <formula>MOD(ROW(),5)=0</formula>
    </cfRule>
  </conditionalFormatting>
  <conditionalFormatting sqref="AY10:BB67">
    <cfRule type="expression" dxfId="65" priority="23">
      <formula>MOD(ROW(),5)=0</formula>
    </cfRule>
    <cfRule type="expression" dxfId="64" priority="24">
      <formula>MOD(ROW(),2)=0</formula>
    </cfRule>
  </conditionalFormatting>
  <conditionalFormatting sqref="BE10:BE67">
    <cfRule type="expression" dxfId="63" priority="21">
      <formula>MOD(ROW(),5)=0</formula>
    </cfRule>
    <cfRule type="expression" dxfId="62" priority="22">
      <formula>MOD(ROW(),2)=0</formula>
    </cfRule>
  </conditionalFormatting>
  <conditionalFormatting sqref="CI10:CL67">
    <cfRule type="expression" dxfId="61" priority="19">
      <formula>MOD(ROW(),5)=0</formula>
    </cfRule>
    <cfRule type="expression" dxfId="60" priority="20">
      <formula>MOD(ROW(),2)=0</formula>
    </cfRule>
  </conditionalFormatting>
  <conditionalFormatting sqref="C10:F67">
    <cfRule type="expression" dxfId="59" priority="18">
      <formula>MOD(ROW(),2)=0</formula>
    </cfRule>
  </conditionalFormatting>
  <conditionalFormatting sqref="C10:F67">
    <cfRule type="expression" dxfId="58" priority="17">
      <formula>MOD(ROW(),5)=0</formula>
    </cfRule>
  </conditionalFormatting>
  <conditionalFormatting sqref="I10:I67">
    <cfRule type="expression" dxfId="57" priority="16">
      <formula>MOD(ROW(),2)=0</formula>
    </cfRule>
  </conditionalFormatting>
  <conditionalFormatting sqref="I10:I67">
    <cfRule type="expression" dxfId="56" priority="15">
      <formula>MOD(ROW(),5)=0</formula>
    </cfRule>
  </conditionalFormatting>
  <conditionalFormatting sqref="BK10:BN67">
    <cfRule type="expression" dxfId="55" priority="13">
      <formula>MOD(ROW(),5)=0</formula>
    </cfRule>
    <cfRule type="expression" dxfId="54" priority="14">
      <formula>MOD(ROW(),2)=0</formula>
    </cfRule>
  </conditionalFormatting>
  <conditionalFormatting sqref="BQ10:BQ67">
    <cfRule type="expression" dxfId="53" priority="11">
      <formula>MOD(ROW(),5)=0</formula>
    </cfRule>
    <cfRule type="expression" dxfId="52" priority="12">
      <formula>MOD(ROW(),2)=0</formula>
    </cfRule>
  </conditionalFormatting>
  <conditionalFormatting sqref="DG10:DH74">
    <cfRule type="expression" dxfId="51" priority="9">
      <formula>MOD(ROW(),5)=0</formula>
    </cfRule>
    <cfRule type="expression" dxfId="50" priority="10">
      <formula>MOD(ROW(),2)=0</formula>
    </cfRule>
  </conditionalFormatting>
  <conditionalFormatting sqref="DG10:DH74">
    <cfRule type="expression" dxfId="49" priority="7">
      <formula>MOD(ROW(),5)=0</formula>
    </cfRule>
    <cfRule type="expression" dxfId="48" priority="8">
      <formula>MOD(ROW(),2)=0</formula>
    </cfRule>
  </conditionalFormatting>
  <conditionalFormatting sqref="DG10:DH74">
    <cfRule type="expression" dxfId="47" priority="5">
      <formula>MOD(ROW(),5)=0</formula>
    </cfRule>
    <cfRule type="expression" dxfId="46" priority="6">
      <formula>MOD(ROW(),2)=0</formula>
    </cfRule>
  </conditionalFormatting>
  <conditionalFormatting sqref="DG10:DH74">
    <cfRule type="expression" dxfId="45" priority="3">
      <formula>MOD(ROW(),5)=0</formula>
    </cfRule>
    <cfRule type="expression" dxfId="44" priority="4">
      <formula>MOD(ROW(),2)=0</formula>
    </cfRule>
  </conditionalFormatting>
  <conditionalFormatting sqref="DG10:DH74">
    <cfRule type="expression" dxfId="43" priority="1">
      <formula>MOD(ROW(),5)=0</formula>
    </cfRule>
    <cfRule type="expression" dxfId="42" priority="2">
      <formula>MOD(ROW(),2)=0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8B0E89-94A9-484D-AF32-B54D4CE261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DF75:DG76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3"/>
  <sheetViews>
    <sheetView tabSelected="1" zoomScale="95" zoomScaleNormal="95" workbookViewId="0">
      <selection activeCell="B9" sqref="B9:D9"/>
    </sheetView>
  </sheetViews>
  <sheetFormatPr defaultRowHeight="12.75"/>
  <cols>
    <col min="1" max="1" width="32.28515625" style="63" customWidth="1"/>
    <col min="2" max="2" width="16.42578125" style="63" customWidth="1"/>
    <col min="3" max="3" width="16.28515625" style="66" customWidth="1"/>
    <col min="4" max="4" width="17.28515625" style="66" customWidth="1"/>
    <col min="5" max="5" width="15.140625" style="66" customWidth="1"/>
    <col min="6" max="6" width="18.42578125" style="127" customWidth="1"/>
    <col min="7" max="7" width="16.28515625" style="127" customWidth="1"/>
    <col min="8" max="8" width="10" style="63" hidden="1" customWidth="1"/>
    <col min="9" max="10" width="9.140625" style="63"/>
    <col min="11" max="11" width="9.140625" style="66"/>
    <col min="12" max="16384" width="9.140625" style="63"/>
  </cols>
  <sheetData>
    <row r="1" spans="1:13" ht="13.5" thickTop="1">
      <c r="A1" s="68"/>
      <c r="B1" s="69"/>
      <c r="C1" s="70"/>
      <c r="D1" s="70"/>
      <c r="E1" s="70"/>
      <c r="F1" s="71"/>
      <c r="G1" s="72"/>
      <c r="K1" s="73"/>
    </row>
    <row r="2" spans="1:13">
      <c r="A2" s="74"/>
      <c r="B2" s="75"/>
      <c r="C2" s="73"/>
      <c r="D2" s="73"/>
      <c r="E2" s="73"/>
      <c r="F2" s="76"/>
      <c r="G2" s="77"/>
      <c r="K2" s="63"/>
    </row>
    <row r="3" spans="1:13" ht="26.25">
      <c r="A3" s="74"/>
      <c r="B3" s="78" t="s">
        <v>284</v>
      </c>
      <c r="C3" s="73"/>
      <c r="D3" s="73"/>
      <c r="E3" s="73"/>
      <c r="F3" s="76"/>
      <c r="G3" s="77"/>
      <c r="K3" s="63"/>
    </row>
    <row r="4" spans="1:13" ht="18">
      <c r="A4" s="74"/>
      <c r="B4" s="253" t="s">
        <v>287</v>
      </c>
      <c r="C4" s="253"/>
      <c r="D4" s="253"/>
      <c r="E4" s="253"/>
      <c r="F4" s="76"/>
      <c r="G4" s="77"/>
      <c r="K4" s="63"/>
    </row>
    <row r="5" spans="1:13" ht="19.5">
      <c r="A5" s="74"/>
      <c r="B5" s="79" t="s">
        <v>288</v>
      </c>
      <c r="C5" s="73"/>
      <c r="D5" s="80"/>
      <c r="E5" s="73"/>
      <c r="F5" s="76"/>
      <c r="G5" s="82"/>
      <c r="K5" s="63"/>
    </row>
    <row r="6" spans="1:13" ht="19.5">
      <c r="A6" s="74"/>
      <c r="B6" s="79"/>
      <c r="C6" s="73"/>
      <c r="D6" s="80"/>
      <c r="E6" s="73"/>
      <c r="F6" s="81"/>
      <c r="G6" s="82"/>
      <c r="K6" s="63"/>
    </row>
    <row r="7" spans="1:13" ht="21.75" customHeight="1">
      <c r="A7" s="74"/>
      <c r="B7" s="254" t="s">
        <v>289</v>
      </c>
      <c r="C7" s="254"/>
      <c r="D7" s="254"/>
      <c r="F7" s="81" t="s">
        <v>290</v>
      </c>
      <c r="G7" s="82" t="str">
        <f ca="1">CONCATENATE("",TEXT(TODAY(), "dd/m/yyyy"))</f>
        <v>13/10/2005</v>
      </c>
      <c r="I7" s="184"/>
      <c r="K7" s="63"/>
    </row>
    <row r="8" spans="1:13" ht="18.75" customHeight="1" thickBot="1">
      <c r="A8" s="83"/>
      <c r="B8" s="84" t="s">
        <v>602</v>
      </c>
      <c r="C8" s="84"/>
      <c r="D8" s="85"/>
      <c r="E8" s="86"/>
      <c r="F8" s="86" t="s">
        <v>291</v>
      </c>
      <c r="G8" s="185">
        <f>IFERROR(INDEX('1D'!DH$10:DH$74,'1D'!$DL$10,COLUMNS($G$8:$G$8)),"")</f>
        <v>21</v>
      </c>
      <c r="K8" s="63"/>
    </row>
    <row r="9" spans="1:13" ht="25.15" customHeight="1" thickTop="1">
      <c r="A9" s="87" t="s">
        <v>292</v>
      </c>
      <c r="B9" s="255" t="s">
        <v>586</v>
      </c>
      <c r="C9" s="255"/>
      <c r="D9" s="255"/>
      <c r="E9" s="88"/>
      <c r="F9" s="256"/>
      <c r="G9" s="256"/>
      <c r="K9" s="63"/>
    </row>
    <row r="10" spans="1:13" ht="25.15" customHeight="1">
      <c r="A10" s="87" t="s">
        <v>293</v>
      </c>
      <c r="B10" s="89" t="str">
        <f>IFERROR(INDEX('1D'!A$10:A$74,'1D'!$DL$10,COLUMNS($B10:B$10)),"")</f>
        <v>F</v>
      </c>
      <c r="C10" s="90"/>
      <c r="D10" s="91" t="s">
        <v>294</v>
      </c>
      <c r="E10" s="94" t="str">
        <f>"    "&amp;'1D'!F2</f>
        <v xml:space="preserve">    1A</v>
      </c>
      <c r="F10" s="90"/>
      <c r="G10" s="64"/>
      <c r="K10" s="63"/>
    </row>
    <row r="11" spans="1:13" ht="25.15" customHeight="1" thickBot="1">
      <c r="A11" s="92" t="s">
        <v>295</v>
      </c>
      <c r="B11" s="89" t="str">
        <f>IFERROR(INDEX('1D'!DI$10:DI$74,'1D'!$DL$10,COLUMNS(B11:B11)),"")</f>
        <v>14th</v>
      </c>
      <c r="C11" s="90"/>
      <c r="D11" s="91" t="s">
        <v>296</v>
      </c>
      <c r="E11" s="257" t="str">
        <f>"    " &amp;IFERROR(INDEX(Combine!D$4:D$231,Combine!$G$4,COLUMNS($E$12:$E$12))&amp;" / "&amp;COUNTA(Combine!B4:B231),"")</f>
        <v xml:space="preserve">    35th / 228</v>
      </c>
      <c r="F11" s="257"/>
      <c r="G11" s="77"/>
      <c r="H11" s="93" t="str">
        <f>IFERROR(INDEX(#REF!,#REF!,COLUMNS(H11:H11)),"")</f>
        <v/>
      </c>
      <c r="K11" s="63"/>
    </row>
    <row r="12" spans="1:13" ht="25.15" customHeight="1">
      <c r="A12" s="92" t="s">
        <v>297</v>
      </c>
      <c r="B12" s="94" t="s">
        <v>539</v>
      </c>
      <c r="C12" s="90"/>
      <c r="D12" s="186" t="s">
        <v>604</v>
      </c>
      <c r="E12" s="89" t="str">
        <f>"    " &amp;IFERROR(INDEX('1D'!DG$10:DG$74,'1D'!$DL$10,COLUMNS($E$12:$E$12))&amp;" / "&amp;600,"")</f>
        <v xml:space="preserve">    390 / 600</v>
      </c>
      <c r="F12" s="90"/>
      <c r="G12" s="77"/>
      <c r="H12" s="90">
        <f>COUNTA(#REF!)</f>
        <v>1</v>
      </c>
      <c r="K12" s="63"/>
    </row>
    <row r="13" spans="1:13" ht="21" customHeight="1">
      <c r="A13" s="87" t="s">
        <v>298</v>
      </c>
      <c r="B13" s="187">
        <v>43818</v>
      </c>
      <c r="C13" s="90"/>
      <c r="D13" s="91" t="s">
        <v>299</v>
      </c>
      <c r="E13" s="188">
        <v>43837</v>
      </c>
      <c r="F13" s="189"/>
      <c r="G13" s="95"/>
      <c r="K13" s="63"/>
      <c r="M13" s="96"/>
    </row>
    <row r="14" spans="1:13" ht="18.75" customHeight="1">
      <c r="A14" s="190" t="s">
        <v>605</v>
      </c>
      <c r="B14" s="191">
        <f>COUNTA('1D'!B10:B74)</f>
        <v>58</v>
      </c>
      <c r="C14" s="63"/>
      <c r="D14" s="192"/>
      <c r="E14" s="96"/>
      <c r="F14" s="63"/>
      <c r="G14" s="98"/>
      <c r="K14" s="63"/>
    </row>
    <row r="15" spans="1:13" ht="13.5" thickBot="1">
      <c r="A15" s="74"/>
      <c r="B15" s="75"/>
      <c r="C15" s="73"/>
      <c r="D15" s="73"/>
      <c r="E15" s="73"/>
      <c r="F15" s="76"/>
      <c r="G15" s="77"/>
      <c r="K15" s="63"/>
    </row>
    <row r="16" spans="1:13" ht="12.75" customHeight="1" thickTop="1" thickBot="1">
      <c r="A16" s="260" t="s">
        <v>300</v>
      </c>
      <c r="B16" s="261" t="s">
        <v>537</v>
      </c>
      <c r="C16" s="262" t="s">
        <v>538</v>
      </c>
      <c r="D16" s="262" t="s">
        <v>301</v>
      </c>
      <c r="E16" s="258" t="s">
        <v>302</v>
      </c>
      <c r="F16" s="258" t="s">
        <v>285</v>
      </c>
      <c r="G16" s="258" t="s">
        <v>303</v>
      </c>
      <c r="K16" s="63"/>
    </row>
    <row r="17" spans="1:11" ht="12.75" customHeight="1" thickTop="1" thickBot="1">
      <c r="A17" s="260"/>
      <c r="B17" s="260"/>
      <c r="C17" s="262"/>
      <c r="D17" s="262"/>
      <c r="E17" s="258"/>
      <c r="F17" s="258"/>
      <c r="G17" s="258"/>
      <c r="K17" s="63"/>
    </row>
    <row r="18" spans="1:11" ht="30" customHeight="1" thickTop="1" thickBot="1">
      <c r="A18" s="260"/>
      <c r="B18" s="260"/>
      <c r="C18" s="262"/>
      <c r="D18" s="262"/>
      <c r="E18" s="258"/>
      <c r="F18" s="258"/>
      <c r="G18" s="258"/>
      <c r="K18" s="63"/>
    </row>
    <row r="19" spans="1:11" ht="21.6" customHeight="1" thickTop="1" thickBot="1">
      <c r="A19" s="99" t="str">
        <f>IF([1]Settings!H19="","",[1]Settings!H19)</f>
        <v xml:space="preserve">  English Language</v>
      </c>
      <c r="B19" s="100">
        <f>IFERROR(INDEX('1D'!H$10:H$74,'1D'!$DL$10,COLUMNS($B$19:B19)),"")</f>
        <v>36</v>
      </c>
      <c r="C19" s="100">
        <f>IFERROR(INDEX('1D'!J$10:J$74,'1D'!$DL$10,COLUMNS(C19:C19)),"")</f>
        <v>22</v>
      </c>
      <c r="D19" s="100">
        <f>IFERROR(INDEX('1D'!K$10:K$74,'1D'!$DL$10,COLUMNS(D19:D19)),"")</f>
        <v>58</v>
      </c>
      <c r="E19" s="100">
        <f>IFERROR(INDEX('1D'!L$10:L$74,'1D'!$DL$10,COLUMNS(E19:E19)),"")</f>
        <v>34</v>
      </c>
      <c r="F19" s="100">
        <f>IFERROR(INDEX('1D'!M$10:M$74,'1D'!$DL$10,COLUMNS(F19:F19)),"")</f>
        <v>5</v>
      </c>
      <c r="G19" s="101" t="str">
        <f>IF(D19="","",IF(D19&gt;=80,"  Excellent",IF(D19&gt;=70,"  Very Good",IF(D19&gt;=60,"  Good",IF(D19&gt;=45,"  Pass",IF(D19&gt;=35,"  Weak","  Very Weak"))))))</f>
        <v xml:space="preserve">  Pass</v>
      </c>
      <c r="H19" s="102" t="str">
        <f>IFERROR(INDEX(#REF!,#REF!,COLUMNS(Rept1D!H19:H19)),"")</f>
        <v/>
      </c>
      <c r="K19" s="103"/>
    </row>
    <row r="20" spans="1:11" ht="21.6" customHeight="1" thickBot="1">
      <c r="A20" s="104" t="str">
        <f>IF([1]Settings!H20="","",[1]Settings!H20)</f>
        <v xml:space="preserve">  Social Studies</v>
      </c>
      <c r="B20" s="100">
        <f>IFERROR(INDEX('1D'!T$10:T$74,'1D'!$DL$10,COLUMNS(B20:B20)),"")</f>
        <v>37</v>
      </c>
      <c r="C20" s="100">
        <f>IFERROR(INDEX('1D'!V$10:V$74,'1D'!$DL$10,COLUMNS(C20:C20)),"")</f>
        <v>23</v>
      </c>
      <c r="D20" s="100">
        <f>IFERROR(INDEX('1D'!W$10:W$74,'1D'!$DL$10,COLUMNS(D20:D20)),"")</f>
        <v>60</v>
      </c>
      <c r="E20" s="100">
        <f>IFERROR(INDEX('1D'!X$10:X$74,'1D'!$DL$10,COLUMNS(E20:E20)),"")</f>
        <v>13</v>
      </c>
      <c r="F20" s="100">
        <f>IFERROR(INDEX('1D'!Y$10:Y$74,'1D'!$DL$10,COLUMNS(F20:F20)),"")</f>
        <v>4</v>
      </c>
      <c r="G20" s="101" t="str">
        <f t="shared" ref="G20:G27" si="0">IF(D20="","",IF(D20&gt;=80,"  Excellent",IF(D20&gt;=70,"  Very Good",IF(D20&gt;=60,"  Good",IF(D20&gt;=45,"  Pass",IF(D20&gt;=35,"  Weak","  Very Weak"))))))</f>
        <v xml:space="preserve">  Good</v>
      </c>
      <c r="H20" s="105" t="str">
        <f>IFERROR(INDEX(#REF!,#REF!,COLUMNS(Rept1D!H20:H20)),"")</f>
        <v/>
      </c>
      <c r="K20" s="63"/>
    </row>
    <row r="21" spans="1:11" ht="21.6" customHeight="1" thickBot="1">
      <c r="A21" s="104" t="str">
        <f>IF([1]Settings!H21="","",[1]Settings!H21)</f>
        <v xml:space="preserve">  Mathematics</v>
      </c>
      <c r="B21" s="100">
        <f>IFERROR(INDEX('1D'!AF$10:AF$74,'1D'!$DL$10,COLUMNS($B$19:B21)),"")</f>
        <v>36</v>
      </c>
      <c r="C21" s="100">
        <f>IFERROR(INDEX('1D'!AH$10:AH$74,'1D'!$DL$10,COLUMNS(C21:C21)),"")</f>
        <v>30</v>
      </c>
      <c r="D21" s="100">
        <f>IFERROR(INDEX('1D'!AI$10:AI$74,'1D'!$DL$10,COLUMNS(D21:D21)),"")</f>
        <v>66</v>
      </c>
      <c r="E21" s="100">
        <f>IFERROR(INDEX('1D'!AJ$10:AJ$74,'1D'!$DL$10,COLUMNS(E21:E21)),"")</f>
        <v>17</v>
      </c>
      <c r="F21" s="100">
        <f>IFERROR(INDEX('1D'!AK$10:AK$74,'1D'!$DL$10,COLUMNS(F21:F21)),"")</f>
        <v>3</v>
      </c>
      <c r="G21" s="101" t="str">
        <f t="shared" si="0"/>
        <v xml:space="preserve">  Good</v>
      </c>
      <c r="H21" s="105" t="str">
        <f>IFERROR(INDEX(#REF!,#REF!,COLUMNS(Rept1D!H21:H21)),"")</f>
        <v/>
      </c>
      <c r="K21" s="63"/>
    </row>
    <row r="22" spans="1:11" ht="21.6" customHeight="1" thickBot="1">
      <c r="A22" s="104" t="str">
        <f>IF([1]Settings!H22="","",[1]Settings!H22)</f>
        <v xml:space="preserve">  Integrated Science </v>
      </c>
      <c r="B22" s="100">
        <f>IFERROR(INDEX('1D'!AR$10:AR$74,'1D'!$DL$10,COLUMNS($B$19:B22)),"")</f>
        <v>37</v>
      </c>
      <c r="C22" s="100">
        <f>IFERROR(INDEX('1D'!AT$10:AT$74,'1D'!$DL$10,COLUMNS(C22:C22)),"")</f>
        <v>22</v>
      </c>
      <c r="D22" s="100">
        <f>IFERROR(INDEX('1D'!AU$10:AU$74,'1D'!$DL$10,COLUMNS(D22:D22)),"")</f>
        <v>59</v>
      </c>
      <c r="E22" s="100">
        <f>IFERROR(INDEX('1D'!AV$10:AV$74,'1D'!$DL$10,COLUMNS(E22:E22)),"")</f>
        <v>14</v>
      </c>
      <c r="F22" s="100">
        <f>IFERROR(INDEX('1D'!AW$10:AW$74,'1D'!$DL$10,COLUMNS(F22:F22)),"")</f>
        <v>5</v>
      </c>
      <c r="G22" s="101" t="str">
        <f t="shared" si="0"/>
        <v xml:space="preserve">  Pass</v>
      </c>
      <c r="H22" s="105" t="str">
        <f>IFERROR(INDEX(#REF!,#REF!,COLUMNS(Rept1D!H22:H22)),"")</f>
        <v/>
      </c>
      <c r="K22" s="63"/>
    </row>
    <row r="23" spans="1:11" ht="21.6" customHeight="1" thickBot="1">
      <c r="A23" s="104" t="str">
        <f>IF([1]Settings!H23="","",[1]Settings!H23)</f>
        <v xml:space="preserve">  R. M. E</v>
      </c>
      <c r="B23" s="100">
        <f>IFERROR(INDEX('1D'!BD$10:BD$74,'1D'!$DL$10,COLUMNS($B$19:B23)),"")</f>
        <v>38</v>
      </c>
      <c r="C23" s="100">
        <f>IFERROR(INDEX('1D'!BF$10:BF$74,'1D'!$DL$10,COLUMNS(C23:C23)),"")</f>
        <v>33</v>
      </c>
      <c r="D23" s="100">
        <f>IFERROR(INDEX('1D'!BG$10:BG$74,'1D'!$DL$10,COLUMNS(D23:D23)),"")</f>
        <v>71</v>
      </c>
      <c r="E23" s="100">
        <f>IFERROR(INDEX('1D'!BH$10:BH$74,'1D'!$DL$10,COLUMNS(E23:E23)),"")</f>
        <v>20</v>
      </c>
      <c r="F23" s="100">
        <f>IFERROR(INDEX('1D'!BI$10:BI$74,'1D'!$DL$10,COLUMNS(F23:F23)),"")</f>
        <v>2</v>
      </c>
      <c r="G23" s="101" t="str">
        <f t="shared" si="0"/>
        <v xml:space="preserve">  Very Good</v>
      </c>
      <c r="H23" s="105" t="str">
        <f>IFERROR(INDEX(#REF!,#REF!,COLUMNS(Rept1D!H23:H23)),"")</f>
        <v/>
      </c>
      <c r="K23" s="103"/>
    </row>
    <row r="24" spans="1:11" ht="21.6" customHeight="1" thickBot="1">
      <c r="A24" s="104" t="str">
        <f>IF([1]Settings!H24="","",[1]Settings!H24)</f>
        <v xml:space="preserve">  I. C. T</v>
      </c>
      <c r="B24" s="100">
        <f>IFERROR(INDEX('1D'!BP$10:BP$74,'1D'!$DL$10,COLUMNS($B$19:B24)),"")</f>
        <v>38</v>
      </c>
      <c r="C24" s="100">
        <f>IFERROR(INDEX('1D'!BR$10:BR$74,'1D'!$DL$10,COLUMNS(C24:C24)),"")</f>
        <v>26</v>
      </c>
      <c r="D24" s="100">
        <f>IFERROR(INDEX('1D'!BS$10:BS$74,'1D'!$DL$10,COLUMNS(D24:D24)),"")</f>
        <v>64</v>
      </c>
      <c r="E24" s="100">
        <f>IFERROR(INDEX('1D'!BT$10:BT$74,'1D'!$DL$10,COLUMNS(E24:E24)),"")</f>
        <v>12</v>
      </c>
      <c r="F24" s="100">
        <f>IFERROR(INDEX('1D'!BU$10:BU$74,'1D'!$DL$10,COLUMNS(F24:F24)),"")</f>
        <v>4</v>
      </c>
      <c r="G24" s="101" t="str">
        <f t="shared" si="0"/>
        <v xml:space="preserve">  Good</v>
      </c>
      <c r="H24" s="105" t="str">
        <f>IFERROR(INDEX(#REF!,#REF!,COLUMNS(Rept1D!H24:H24)),"")</f>
        <v/>
      </c>
      <c r="K24" s="103"/>
    </row>
    <row r="25" spans="1:11" ht="21.6" customHeight="1" thickBot="1">
      <c r="A25" s="104" t="str">
        <f>IF([1]Settings!H25="","",[1]Settings!H25)</f>
        <v xml:space="preserve">  Ghanaian Language</v>
      </c>
      <c r="B25" s="100">
        <f>IFERROR(INDEX('1D'!CB$10:CB$74,'1D'!$DL$10,COLUMNS($B$19:B25)),"")</f>
        <v>44</v>
      </c>
      <c r="C25" s="100">
        <f>IFERROR(INDEX('1D'!CD$10:CD$74,'1D'!$DL$10,COLUMNS(C25:C25)),"")</f>
        <v>30</v>
      </c>
      <c r="D25" s="100">
        <f>IFERROR(INDEX('1D'!CE$10:CE$74,'1D'!$DL$10,COLUMNS(D25:D25)),"")</f>
        <v>74</v>
      </c>
      <c r="E25" s="100">
        <f>IFERROR(INDEX('1D'!CF$10:CF$74,'1D'!$DL$10,COLUMNS(E25:E25)),"")</f>
        <v>13</v>
      </c>
      <c r="F25" s="100">
        <f>IFERROR(INDEX('1D'!CG$10:CG$74,'1D'!$DL$10,COLUMNS(F25:F25)),"")</f>
        <v>2</v>
      </c>
      <c r="G25" s="101" t="str">
        <f t="shared" si="0"/>
        <v xml:space="preserve">  Very Good</v>
      </c>
      <c r="H25" s="105" t="str">
        <f>IFERROR(INDEX(#REF!,#REF!,COLUMNS(Rept1D!H25:H25)),"")</f>
        <v/>
      </c>
      <c r="K25" s="103"/>
    </row>
    <row r="26" spans="1:11" ht="21.6" customHeight="1" thickBot="1">
      <c r="A26" s="104" t="str">
        <f>IF([1]Settings!H26="","",[1]Settings!H26)</f>
        <v xml:space="preserve">  B. D. T </v>
      </c>
      <c r="B26" s="100">
        <f>IFERROR(INDEX('1D'!CN$10:CN$74,'1D'!$DL$10,COLUMNS($B$19:B26)),"")</f>
        <v>45</v>
      </c>
      <c r="C26" s="100">
        <f>IFERROR(INDEX('1D'!CP$10:CP$74,'1D'!$DL$10,COLUMNS(C26:C26)),"")</f>
        <v>28</v>
      </c>
      <c r="D26" s="100">
        <f>IFERROR(INDEX('1D'!CQ$10:CQ$74,'1D'!$DL$10,COLUMNS(D26:D26)),"")</f>
        <v>73</v>
      </c>
      <c r="E26" s="100">
        <f>IFERROR(INDEX('1D'!CR$10:CR$74,'1D'!$DL$10,COLUMNS(E26:E26)),"")</f>
        <v>5</v>
      </c>
      <c r="F26" s="100">
        <f>IFERROR(INDEX('1D'!CS$10:CS$74,'1D'!$DL$10,COLUMNS(F26:F26)),"")</f>
        <v>2</v>
      </c>
      <c r="G26" s="101" t="str">
        <f t="shared" si="0"/>
        <v xml:space="preserve">  Very Good</v>
      </c>
      <c r="H26" s="105" t="str">
        <f>IFERROR(INDEX(#REF!,#REF!,COLUMNS(Rept1D!H26:H26)),"")</f>
        <v/>
      </c>
      <c r="K26" s="103"/>
    </row>
    <row r="27" spans="1:11" ht="21.6" customHeight="1" thickBot="1">
      <c r="A27" s="104" t="str">
        <f>IF([1]Settings!H27="","",[1]Settings!H27)</f>
        <v xml:space="preserve">  French</v>
      </c>
      <c r="B27" s="100">
        <f>IFERROR(INDEX('1D'!CZ$10:CZ$74,'1D'!$DL$10,COLUMNS($B$19:B27)),"")</f>
        <v>40</v>
      </c>
      <c r="C27" s="100">
        <f>IFERROR(INDEX('1D'!DB$10:DB$74,'1D'!$DL$10,COLUMNS(C27:C27)),"")</f>
        <v>27</v>
      </c>
      <c r="D27" s="100">
        <f>IFERROR(INDEX('1D'!DC$10:DC$74,'1D'!$DL$10,COLUMNS(D27:D27)),"")</f>
        <v>67</v>
      </c>
      <c r="E27" s="100">
        <f>IFERROR(INDEX('1D'!DD$10:DD$74,'1D'!$DL$10,COLUMNS(E27:E27)),"")</f>
        <v>8</v>
      </c>
      <c r="F27" s="100">
        <f>IFERROR(INDEX('1D'!DE$10:DE$74,'1D'!$DL$10,COLUMNS(F27:F27)),"")</f>
        <v>3</v>
      </c>
      <c r="G27" s="101" t="str">
        <f t="shared" si="0"/>
        <v xml:space="preserve">  Good</v>
      </c>
      <c r="H27" s="105" t="str">
        <f>IFERROR(INDEX(#REF!,#REF!,COLUMNS(H27:H27)),"")</f>
        <v/>
      </c>
      <c r="K27" s="103"/>
    </row>
    <row r="28" spans="1:11" ht="21.6" customHeight="1" thickBot="1">
      <c r="A28" s="193" t="s">
        <v>304</v>
      </c>
      <c r="B28" s="194">
        <f>SUM(B19:B27)</f>
        <v>351</v>
      </c>
      <c r="C28" s="194">
        <f>SUM(C19:C27)</f>
        <v>241</v>
      </c>
      <c r="D28" s="194">
        <f>SUM(D19:D27)</f>
        <v>592</v>
      </c>
      <c r="E28" s="195"/>
      <c r="F28" s="196"/>
      <c r="G28" s="197"/>
    </row>
    <row r="29" spans="1:11" ht="29.1" customHeight="1" thickTop="1">
      <c r="A29" s="106" t="s">
        <v>606</v>
      </c>
      <c r="B29" s="107"/>
      <c r="C29" s="90" t="s">
        <v>607</v>
      </c>
      <c r="D29" s="108"/>
      <c r="E29" s="94" t="s">
        <v>608</v>
      </c>
      <c r="F29" s="109"/>
      <c r="G29" s="110"/>
    </row>
    <row r="30" spans="1:11" ht="29.1" customHeight="1">
      <c r="A30" s="106"/>
      <c r="B30" s="107"/>
      <c r="C30" s="90"/>
      <c r="D30" s="108"/>
      <c r="E30" s="90"/>
      <c r="F30" s="109"/>
      <c r="G30" s="110"/>
    </row>
    <row r="31" spans="1:11" ht="21.6" customHeight="1">
      <c r="A31" s="259" t="s">
        <v>305</v>
      </c>
      <c r="B31" s="259"/>
      <c r="C31" s="259"/>
      <c r="D31" s="259"/>
      <c r="E31" s="259"/>
      <c r="F31" s="259"/>
      <c r="G31" s="259"/>
    </row>
    <row r="32" spans="1:11" ht="21.6" customHeight="1">
      <c r="A32" s="111"/>
      <c r="B32" s="183"/>
      <c r="C32" s="183"/>
      <c r="D32" s="183"/>
      <c r="E32" s="183"/>
      <c r="F32" s="183"/>
      <c r="G32" s="112"/>
    </row>
    <row r="33" spans="1:7" ht="21.6" customHeight="1">
      <c r="A33" s="259" t="s">
        <v>306</v>
      </c>
      <c r="B33" s="259"/>
      <c r="C33" s="259"/>
      <c r="D33" s="259"/>
      <c r="E33" s="259"/>
      <c r="F33" s="259"/>
      <c r="G33" s="259"/>
    </row>
    <row r="34" spans="1:7" ht="21.6" customHeight="1">
      <c r="A34" s="106"/>
      <c r="B34" s="113"/>
      <c r="C34" s="183"/>
      <c r="D34" s="183"/>
      <c r="E34" s="183"/>
      <c r="F34" s="183"/>
      <c r="G34" s="112"/>
    </row>
    <row r="35" spans="1:7" ht="21.6" customHeight="1">
      <c r="A35" s="259" t="s">
        <v>307</v>
      </c>
      <c r="B35" s="259"/>
      <c r="C35" s="259"/>
      <c r="D35" s="259"/>
      <c r="E35" s="259"/>
      <c r="F35" s="259"/>
      <c r="G35" s="259"/>
    </row>
    <row r="36" spans="1:7" ht="21.6" customHeight="1">
      <c r="A36" s="106"/>
      <c r="B36" s="113"/>
      <c r="C36" s="183"/>
      <c r="D36" s="183"/>
      <c r="E36" s="183"/>
      <c r="F36" s="183"/>
      <c r="G36" s="112"/>
    </row>
    <row r="37" spans="1:7" ht="21.6" customHeight="1">
      <c r="A37" s="106" t="s">
        <v>609</v>
      </c>
      <c r="B37" s="75"/>
      <c r="C37" s="73"/>
      <c r="D37" s="73"/>
      <c r="E37" s="73"/>
      <c r="F37" s="76"/>
      <c r="G37" s="77"/>
    </row>
    <row r="38" spans="1:7" ht="21.6" customHeight="1">
      <c r="A38" s="106"/>
      <c r="B38" s="75"/>
      <c r="C38" s="73"/>
      <c r="D38" s="73"/>
      <c r="E38" s="73"/>
      <c r="F38" s="76"/>
      <c r="G38" s="77"/>
    </row>
    <row r="39" spans="1:7" ht="21.6" customHeight="1">
      <c r="A39" s="106" t="s">
        <v>610</v>
      </c>
      <c r="B39" s="75"/>
      <c r="C39" s="73"/>
      <c r="D39" s="73"/>
      <c r="E39" s="73"/>
      <c r="F39" s="76"/>
      <c r="G39" s="77"/>
    </row>
    <row r="40" spans="1:7" ht="21.6" customHeight="1">
      <c r="A40" s="106"/>
      <c r="B40" s="75"/>
      <c r="C40" s="73"/>
      <c r="D40" s="73"/>
      <c r="E40" s="73"/>
      <c r="F40" s="76"/>
      <c r="G40" s="77"/>
    </row>
    <row r="41" spans="1:7" ht="21.6" customHeight="1">
      <c r="A41" s="106" t="s">
        <v>611</v>
      </c>
      <c r="B41" s="75"/>
      <c r="C41" s="73"/>
      <c r="D41" s="73"/>
      <c r="E41" s="73"/>
      <c r="F41" s="76"/>
      <c r="G41" s="77"/>
    </row>
    <row r="42" spans="1:7" ht="13.5" thickBot="1">
      <c r="A42" s="83"/>
      <c r="B42" s="114"/>
      <c r="C42" s="115"/>
      <c r="D42" s="115"/>
      <c r="E42" s="115"/>
      <c r="F42" s="116"/>
      <c r="G42" s="117"/>
    </row>
    <row r="43" spans="1:7" ht="13.5" thickTop="1">
      <c r="A43" s="97"/>
      <c r="C43" s="63"/>
      <c r="D43" s="63"/>
      <c r="E43" s="63"/>
      <c r="F43" s="63"/>
      <c r="G43" s="118"/>
    </row>
    <row r="44" spans="1:7">
      <c r="A44" s="97"/>
      <c r="C44" s="63"/>
      <c r="D44" s="63"/>
      <c r="E44" s="63"/>
      <c r="F44" s="63"/>
      <c r="G44" s="118"/>
    </row>
    <row r="45" spans="1:7" ht="13.5" thickBot="1">
      <c r="A45" s="97"/>
      <c r="C45" s="63"/>
      <c r="D45" s="63"/>
      <c r="E45" s="63"/>
      <c r="F45" s="63"/>
      <c r="G45" s="118"/>
    </row>
    <row r="46" spans="1:7" ht="13.5" thickTop="1">
      <c r="A46" s="198" t="s">
        <v>308</v>
      </c>
      <c r="B46" s="198" t="s">
        <v>309</v>
      </c>
      <c r="C46" s="198" t="s">
        <v>310</v>
      </c>
      <c r="D46" s="198"/>
      <c r="E46" s="198" t="s">
        <v>311</v>
      </c>
      <c r="F46" s="199" t="s">
        <v>312</v>
      </c>
      <c r="G46" s="199" t="s">
        <v>313</v>
      </c>
    </row>
    <row r="47" spans="1:7" ht="13.5" thickBot="1">
      <c r="A47" s="119">
        <v>1</v>
      </c>
      <c r="B47" s="119">
        <v>2</v>
      </c>
      <c r="C47" s="119">
        <v>3</v>
      </c>
      <c r="D47" s="119"/>
      <c r="E47" s="119">
        <v>4</v>
      </c>
      <c r="F47" s="120">
        <v>5</v>
      </c>
      <c r="G47" s="120">
        <v>6</v>
      </c>
    </row>
    <row r="48" spans="1:7" ht="14.25" thickTop="1" thickBot="1">
      <c r="A48" s="97"/>
      <c r="C48" s="63"/>
      <c r="D48" s="63"/>
      <c r="E48" s="63"/>
      <c r="F48" s="63"/>
      <c r="G48" s="118"/>
    </row>
    <row r="49" spans="1:7" ht="13.5" thickTop="1">
      <c r="A49" s="97"/>
      <c r="B49" s="198" t="s">
        <v>314</v>
      </c>
      <c r="C49" s="198" t="s">
        <v>315</v>
      </c>
      <c r="D49" s="198" t="s">
        <v>316</v>
      </c>
      <c r="E49" s="63"/>
      <c r="F49" s="63"/>
      <c r="G49" s="118"/>
    </row>
    <row r="50" spans="1:7" ht="13.5" thickBot="1">
      <c r="A50" s="97"/>
      <c r="B50" s="119">
        <v>7</v>
      </c>
      <c r="C50" s="119">
        <v>8</v>
      </c>
      <c r="D50" s="119">
        <v>9</v>
      </c>
      <c r="E50" s="63"/>
      <c r="F50" s="63"/>
      <c r="G50" s="118"/>
    </row>
    <row r="51" spans="1:7" ht="13.5" thickTop="1">
      <c r="A51" s="97"/>
      <c r="C51" s="63"/>
      <c r="D51" s="63"/>
      <c r="E51" s="63"/>
      <c r="F51" s="63"/>
      <c r="G51" s="118"/>
    </row>
    <row r="52" spans="1:7" ht="15.75">
      <c r="A52" s="200" t="s">
        <v>612</v>
      </c>
      <c r="B52" s="201"/>
      <c r="C52" s="201"/>
      <c r="D52" s="201"/>
      <c r="F52" s="121" t="s">
        <v>317</v>
      </c>
      <c r="G52" s="118"/>
    </row>
    <row r="53" spans="1:7" ht="13.5" thickBot="1">
      <c r="A53" s="122"/>
      <c r="B53" s="123"/>
      <c r="C53" s="124"/>
      <c r="D53" s="124"/>
      <c r="E53" s="124"/>
      <c r="F53" s="125"/>
      <c r="G53" s="126"/>
    </row>
  </sheetData>
  <mergeCells count="15">
    <mergeCell ref="F16:F18"/>
    <mergeCell ref="G16:G18"/>
    <mergeCell ref="A31:G31"/>
    <mergeCell ref="A33:G33"/>
    <mergeCell ref="A35:G35"/>
    <mergeCell ref="A16:A18"/>
    <mergeCell ref="B16:B18"/>
    <mergeCell ref="C16:C18"/>
    <mergeCell ref="D16:D18"/>
    <mergeCell ref="E16:E18"/>
    <mergeCell ref="B4:E4"/>
    <mergeCell ref="B7:D7"/>
    <mergeCell ref="B9:D9"/>
    <mergeCell ref="F9:G9"/>
    <mergeCell ref="E11:F11"/>
  </mergeCells>
  <dataValidations count="6">
    <dataValidation type="list" allowBlank="1" showInputMessage="1" showErrorMessage="1" sqref="B9:D9">
      <formula1>'1D'!B10:B74</formula1>
    </dataValidation>
    <dataValidation type="list" operator="equal" allowBlank="1" showErrorMessage="1" sqref="C36">
      <formula1>"Hardworking,Not Serious in class,Dependable,Lazy,Slow"</formula1>
      <formula2>0</formula2>
    </dataValidation>
    <dataValidation type="list" operator="equal" allowBlank="1" showErrorMessage="1" sqref="D33:G33 C34:G34">
      <formula1>"Artwork,Music,Drumming,Dancing,Sports,Reading"</formula1>
      <formula2>0</formula2>
    </dataValidation>
    <dataValidation type="list" operator="equal" allowBlank="1" showErrorMessage="1" sqref="C32">
      <formula1>"Respectful,Humble,Calm,Approachable,Sociable,Bully,Traunt"</formula1>
      <formula2>0</formula2>
    </dataValidation>
    <dataValidation operator="equal" allowBlank="1" showErrorMessage="1" sqref="C31 C33 C35">
      <formula1>0</formula1>
      <formula2>0</formula2>
    </dataValidation>
    <dataValidation type="list" operator="equal" allowBlank="1" showErrorMessage="1" sqref="B12">
      <formula1>"First,Second,Third"</formula1>
      <formula2>0</formula2>
    </dataValidation>
  </dataValidations>
  <printOptions horizontalCentered="1" verticalCentered="1"/>
  <pageMargins left="0.511811023622047" right="0.55118110236220497" top="0.39370078740157499" bottom="0.78740157480314998" header="0.511811023622047" footer="0.511811023622047"/>
  <pageSetup scale="69" firstPageNumber="0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topLeftCell="A130" workbookViewId="0">
      <selection activeCell="D4" sqref="D4:D231"/>
    </sheetView>
  </sheetViews>
  <sheetFormatPr defaultRowHeight="12.75"/>
  <cols>
    <col min="2" max="2" width="35.85546875" customWidth="1"/>
    <col min="3" max="3" width="17.5703125" customWidth="1"/>
    <col min="4" max="4" width="17" customWidth="1"/>
  </cols>
  <sheetData>
    <row r="1" spans="1:7" ht="23.25">
      <c r="B1" s="263" t="s">
        <v>613</v>
      </c>
      <c r="C1" s="263"/>
      <c r="D1" s="263"/>
    </row>
    <row r="2" spans="1:7" ht="24" thickBot="1">
      <c r="B2" s="263" t="s">
        <v>614</v>
      </c>
      <c r="C2" s="263"/>
      <c r="D2" s="263"/>
    </row>
    <row r="3" spans="1:7" ht="19.5" thickBot="1">
      <c r="A3" s="202"/>
      <c r="B3" s="203" t="s">
        <v>615</v>
      </c>
      <c r="C3" s="203" t="s">
        <v>519</v>
      </c>
      <c r="D3" s="203" t="s">
        <v>616</v>
      </c>
    </row>
    <row r="4" spans="1:7" ht="13.5" thickBot="1">
      <c r="A4" s="204">
        <v>1</v>
      </c>
      <c r="B4" s="205" t="s">
        <v>553</v>
      </c>
      <c r="C4" s="206">
        <v>764</v>
      </c>
      <c r="D4" s="173" t="str">
        <f>IFERROR(position_two&amp;IF(AND(MOD(ABS(position_two),100)&gt;10,MOD(ABS(position_two),100)&lt;14),"th", CHOOSE(MOD(ABS(position_two),10)+1,"th","st","nd","rd","th","th","th","th","th","th")),"")</f>
        <v>1st</v>
      </c>
      <c r="E4" s="131">
        <f>ROWS($B$4:$B4)</f>
        <v>1</v>
      </c>
      <c r="F4" s="131" t="str">
        <f>IF($B4=Rept1D!$B$9,$E4,"")</f>
        <v/>
      </c>
      <c r="G4" s="131">
        <f>IFERROR(SMALL($F$4:$F$231,$E4),"")</f>
        <v>35</v>
      </c>
    </row>
    <row r="5" spans="1:7" ht="13.5" thickBot="1">
      <c r="A5" s="204">
        <v>2</v>
      </c>
      <c r="B5" s="205" t="s">
        <v>617</v>
      </c>
      <c r="C5" s="206">
        <v>731</v>
      </c>
      <c r="D5" s="173" t="str">
        <f>IFERROR(position_two&amp;IF(AND(MOD(ABS(position_two),100)&gt;10,MOD(ABS(position_two),100)&lt;14),"th", CHOOSE(MOD(ABS(position_two),10)+1,"th","st","nd","rd","th","th","th","th","th","th")),"")</f>
        <v>2nd</v>
      </c>
      <c r="E5" s="131">
        <f>ROWS($B$4:$B5)</f>
        <v>2</v>
      </c>
      <c r="F5" s="131" t="str">
        <f>IF($B5=Rept1D!$B$9,$E5,"")</f>
        <v/>
      </c>
      <c r="G5" s="131" t="str">
        <f t="shared" ref="G5:G68" si="0">IFERROR(SMALL($F$4:$F$231,$E5),"")</f>
        <v/>
      </c>
    </row>
    <row r="6" spans="1:7" ht="13.5" thickBot="1">
      <c r="A6" s="204">
        <v>3</v>
      </c>
      <c r="B6" s="205" t="s">
        <v>618</v>
      </c>
      <c r="C6" s="206">
        <v>729</v>
      </c>
      <c r="D6" s="173" t="str">
        <f>IFERROR(position_two&amp;IF(AND(MOD(ABS(position_two),100)&gt;10,MOD(ABS(position_two),100)&lt;14),"th", CHOOSE(MOD(ABS(position_two),10)+1,"th","st","nd","rd","th","th","th","th","th","th")),"")</f>
        <v>3rd</v>
      </c>
      <c r="E6" s="131">
        <f>ROWS($B$4:$B6)</f>
        <v>3</v>
      </c>
      <c r="F6" s="131" t="str">
        <f>IF($B6=Rept1D!$B$9,$E6,"")</f>
        <v/>
      </c>
      <c r="G6" s="131" t="str">
        <f t="shared" si="0"/>
        <v/>
      </c>
    </row>
    <row r="7" spans="1:7" ht="13.5" thickBot="1">
      <c r="A7" s="204">
        <v>4</v>
      </c>
      <c r="B7" s="205" t="s">
        <v>619</v>
      </c>
      <c r="C7" s="206">
        <v>721</v>
      </c>
      <c r="D7" s="173" t="str">
        <f>IFERROR(position_two&amp;IF(AND(MOD(ABS(position_two),100)&gt;10,MOD(ABS(position_two),100)&lt;14),"th", CHOOSE(MOD(ABS(position_two),10)+1,"th","st","nd","rd","th","th","th","th","th","th")),"")</f>
        <v>4th</v>
      </c>
      <c r="E7" s="131">
        <f>ROWS($B$4:$B7)</f>
        <v>4</v>
      </c>
      <c r="F7" s="131" t="str">
        <f>IF($B7=Rept1D!$B$9,$E7,"")</f>
        <v/>
      </c>
      <c r="G7" s="131" t="str">
        <f t="shared" si="0"/>
        <v/>
      </c>
    </row>
    <row r="8" spans="1:7" ht="13.5" thickBot="1">
      <c r="A8" s="204">
        <v>5</v>
      </c>
      <c r="B8" s="205" t="s">
        <v>592</v>
      </c>
      <c r="C8" s="206">
        <v>680</v>
      </c>
      <c r="D8" s="173" t="str">
        <f>IFERROR(position_two&amp;IF(AND(MOD(ABS(position_two),100)&gt;10,MOD(ABS(position_two),100)&lt;14),"th", CHOOSE(MOD(ABS(position_two),10)+1,"th","st","nd","rd","th","th","th","th","th","th")),"")</f>
        <v>5th</v>
      </c>
      <c r="E8" s="131">
        <f>ROWS($B$4:$B8)</f>
        <v>5</v>
      </c>
      <c r="F8" s="131" t="str">
        <f>IF($B8=Rept1D!$B$9,$E8,"")</f>
        <v/>
      </c>
      <c r="G8" s="131" t="str">
        <f t="shared" si="0"/>
        <v/>
      </c>
    </row>
    <row r="9" spans="1:7" ht="13.5" thickBot="1">
      <c r="A9" s="204">
        <v>6</v>
      </c>
      <c r="B9" s="205" t="s">
        <v>620</v>
      </c>
      <c r="C9" s="206">
        <v>677</v>
      </c>
      <c r="D9" s="173" t="str">
        <f>IFERROR(position_two&amp;IF(AND(MOD(ABS(position_two),100)&gt;10,MOD(ABS(position_two),100)&lt;14),"th", CHOOSE(MOD(ABS(position_two),10)+1,"th","st","nd","rd","th","th","th","th","th","th")),"")</f>
        <v>6th</v>
      </c>
      <c r="E9" s="131">
        <f>ROWS($B$4:$B9)</f>
        <v>6</v>
      </c>
      <c r="F9" s="131" t="str">
        <f>IF($B9=Rept1D!$B$9,$E9,"")</f>
        <v/>
      </c>
      <c r="G9" s="131" t="str">
        <f t="shared" si="0"/>
        <v/>
      </c>
    </row>
    <row r="10" spans="1:7" ht="13.5" thickBot="1">
      <c r="A10" s="204">
        <v>7</v>
      </c>
      <c r="B10" s="205" t="s">
        <v>621</v>
      </c>
      <c r="C10" s="206">
        <v>677</v>
      </c>
      <c r="D10" s="173" t="str">
        <f>IFERROR(position_two&amp;IF(AND(MOD(ABS(position_two),100)&gt;10,MOD(ABS(position_two),100)&lt;14),"th", CHOOSE(MOD(ABS(position_two),10)+1,"th","st","nd","rd","th","th","th","th","th","th")),"")</f>
        <v>6th</v>
      </c>
      <c r="E10" s="131">
        <f>ROWS($B$4:$B10)</f>
        <v>7</v>
      </c>
      <c r="F10" s="131" t="str">
        <f>IF($B10=Rept1D!$B$9,$E10,"")</f>
        <v/>
      </c>
      <c r="G10" s="131" t="str">
        <f t="shared" si="0"/>
        <v/>
      </c>
    </row>
    <row r="11" spans="1:7" ht="13.5" thickBot="1">
      <c r="A11" s="204">
        <v>8</v>
      </c>
      <c r="B11" s="205" t="s">
        <v>622</v>
      </c>
      <c r="C11" s="206">
        <v>664</v>
      </c>
      <c r="D11" s="173" t="str">
        <f>IFERROR(position_two&amp;IF(AND(MOD(ABS(position_two),100)&gt;10,MOD(ABS(position_two),100)&lt;14),"th", CHOOSE(MOD(ABS(position_two),10)+1,"th","st","nd","rd","th","th","th","th","th","th")),"")</f>
        <v>8th</v>
      </c>
      <c r="E11" s="131">
        <f>ROWS($B$4:$B11)</f>
        <v>8</v>
      </c>
      <c r="F11" s="131" t="str">
        <f>IF($B11=Rept1D!$B$9,$E11,"")</f>
        <v/>
      </c>
      <c r="G11" s="131" t="str">
        <f t="shared" si="0"/>
        <v/>
      </c>
    </row>
    <row r="12" spans="1:7" ht="13.5" thickBot="1">
      <c r="A12" s="204">
        <v>9</v>
      </c>
      <c r="B12" s="205" t="s">
        <v>623</v>
      </c>
      <c r="C12" s="206">
        <v>657</v>
      </c>
      <c r="D12" s="173" t="str">
        <f>IFERROR(position_two&amp;IF(AND(MOD(ABS(position_two),100)&gt;10,MOD(ABS(position_two),100)&lt;14),"th", CHOOSE(MOD(ABS(position_two),10)+1,"th","st","nd","rd","th","th","th","th","th","th")),"")</f>
        <v>9th</v>
      </c>
      <c r="E12" s="131">
        <f>ROWS($B$4:$B12)</f>
        <v>9</v>
      </c>
      <c r="F12" s="131" t="str">
        <f>IF($B12=Rept1D!$B$9,$E12,"")</f>
        <v/>
      </c>
      <c r="G12" s="131" t="str">
        <f t="shared" si="0"/>
        <v/>
      </c>
    </row>
    <row r="13" spans="1:7" ht="13.5" thickBot="1">
      <c r="A13" s="204">
        <v>10</v>
      </c>
      <c r="B13" s="205" t="s">
        <v>624</v>
      </c>
      <c r="C13" s="206">
        <v>652</v>
      </c>
      <c r="D13" s="173" t="str">
        <f>IFERROR(position_two&amp;IF(AND(MOD(ABS(position_two),100)&gt;10,MOD(ABS(position_two),100)&lt;14),"th", CHOOSE(MOD(ABS(position_two),10)+1,"th","st","nd","rd","th","th","th","th","th","th")),"")</f>
        <v>10th</v>
      </c>
      <c r="E13" s="131">
        <f>ROWS($B$4:$B13)</f>
        <v>10</v>
      </c>
      <c r="F13" s="131" t="str">
        <f>IF($B13=Rept1D!$B$9,$E13,"")</f>
        <v/>
      </c>
      <c r="G13" s="131" t="str">
        <f t="shared" si="0"/>
        <v/>
      </c>
    </row>
    <row r="14" spans="1:7" ht="13.5" thickBot="1">
      <c r="A14" s="204">
        <v>11</v>
      </c>
      <c r="B14" s="205" t="s">
        <v>580</v>
      </c>
      <c r="C14" s="206">
        <v>651</v>
      </c>
      <c r="D14" s="173" t="str">
        <f>IFERROR(position_two&amp;IF(AND(MOD(ABS(position_two),100)&gt;10,MOD(ABS(position_two),100)&lt;14),"th", CHOOSE(MOD(ABS(position_two),10)+1,"th","st","nd","rd","th","th","th","th","th","th")),"")</f>
        <v>11th</v>
      </c>
      <c r="E14" s="131">
        <f>ROWS($B$4:$B14)</f>
        <v>11</v>
      </c>
      <c r="F14" s="131" t="str">
        <f>IF($B14=Rept1D!$B$9,$E14,"")</f>
        <v/>
      </c>
      <c r="G14" s="131" t="str">
        <f t="shared" si="0"/>
        <v/>
      </c>
    </row>
    <row r="15" spans="1:7" ht="13.5" thickBot="1">
      <c r="A15" s="204">
        <v>12</v>
      </c>
      <c r="B15" s="205" t="s">
        <v>567</v>
      </c>
      <c r="C15" s="206">
        <v>647</v>
      </c>
      <c r="D15" s="173" t="str">
        <f>IFERROR(position_two&amp;IF(AND(MOD(ABS(position_two),100)&gt;10,MOD(ABS(position_two),100)&lt;14),"th", CHOOSE(MOD(ABS(position_two),10)+1,"th","st","nd","rd","th","th","th","th","th","th")),"")</f>
        <v>12th</v>
      </c>
      <c r="E15" s="131">
        <f>ROWS($B$4:$B15)</f>
        <v>12</v>
      </c>
      <c r="F15" s="131" t="str">
        <f>IF($B15=Rept1D!$B$9,$E15,"")</f>
        <v/>
      </c>
      <c r="G15" s="131" t="str">
        <f t="shared" si="0"/>
        <v/>
      </c>
    </row>
    <row r="16" spans="1:7" ht="13.5" thickBot="1">
      <c r="A16" s="204">
        <v>13</v>
      </c>
      <c r="B16" s="205" t="s">
        <v>548</v>
      </c>
      <c r="C16" s="206">
        <v>641</v>
      </c>
      <c r="D16" s="173" t="str">
        <f>IFERROR(position_two&amp;IF(AND(MOD(ABS(position_two),100)&gt;10,MOD(ABS(position_two),100)&lt;14),"th", CHOOSE(MOD(ABS(position_two),10)+1,"th","st","nd","rd","th","th","th","th","th","th")),"")</f>
        <v>13th</v>
      </c>
      <c r="E16" s="131">
        <f>ROWS($B$4:$B16)</f>
        <v>13</v>
      </c>
      <c r="F16" s="131" t="str">
        <f>IF($B16=Rept1D!$B$9,$E16,"")</f>
        <v/>
      </c>
      <c r="G16" s="131" t="str">
        <f t="shared" si="0"/>
        <v/>
      </c>
    </row>
    <row r="17" spans="1:7" ht="13.5" thickBot="1">
      <c r="A17" s="204">
        <v>14</v>
      </c>
      <c r="B17" s="205" t="s">
        <v>593</v>
      </c>
      <c r="C17" s="206">
        <v>636</v>
      </c>
      <c r="D17" s="173" t="str">
        <f>IFERROR(position_two&amp;IF(AND(MOD(ABS(position_two),100)&gt;10,MOD(ABS(position_two),100)&lt;14),"th", CHOOSE(MOD(ABS(position_two),10)+1,"th","st","nd","rd","th","th","th","th","th","th")),"")</f>
        <v>14th</v>
      </c>
      <c r="E17" s="131">
        <f>ROWS($B$4:$B17)</f>
        <v>14</v>
      </c>
      <c r="F17" s="131" t="str">
        <f>IF($B17=Rept1D!$B$9,$E17,"")</f>
        <v/>
      </c>
      <c r="G17" s="131" t="str">
        <f t="shared" si="0"/>
        <v/>
      </c>
    </row>
    <row r="18" spans="1:7" ht="13.5" thickBot="1">
      <c r="A18" s="204">
        <v>15</v>
      </c>
      <c r="B18" s="205" t="s">
        <v>625</v>
      </c>
      <c r="C18" s="206">
        <v>635</v>
      </c>
      <c r="D18" s="173" t="str">
        <f>IFERROR(position_two&amp;IF(AND(MOD(ABS(position_two),100)&gt;10,MOD(ABS(position_two),100)&lt;14),"th", CHOOSE(MOD(ABS(position_two),10)+1,"th","st","nd","rd","th","th","th","th","th","th")),"")</f>
        <v>15th</v>
      </c>
      <c r="E18" s="131">
        <f>ROWS($B$4:$B18)</f>
        <v>15</v>
      </c>
      <c r="F18" s="131" t="str">
        <f>IF($B18=Rept1D!$B$9,$E18,"")</f>
        <v/>
      </c>
      <c r="G18" s="131" t="str">
        <f t="shared" si="0"/>
        <v/>
      </c>
    </row>
    <row r="19" spans="1:7" ht="13.5" thickBot="1">
      <c r="A19" s="204">
        <v>16</v>
      </c>
      <c r="B19" s="205" t="s">
        <v>626</v>
      </c>
      <c r="C19" s="206">
        <v>633</v>
      </c>
      <c r="D19" s="173" t="str">
        <f>IFERROR(position_two&amp;IF(AND(MOD(ABS(position_two),100)&gt;10,MOD(ABS(position_two),100)&lt;14),"th", CHOOSE(MOD(ABS(position_two),10)+1,"th","st","nd","rd","th","th","th","th","th","th")),"")</f>
        <v>16th</v>
      </c>
      <c r="E19" s="131">
        <f>ROWS($B$4:$B19)</f>
        <v>16</v>
      </c>
      <c r="F19" s="131" t="str">
        <f>IF($B19=Rept1D!$B$9,$E19,"")</f>
        <v/>
      </c>
      <c r="G19" s="131" t="str">
        <f t="shared" si="0"/>
        <v/>
      </c>
    </row>
    <row r="20" spans="1:7" ht="13.5" thickBot="1">
      <c r="A20" s="204">
        <v>17</v>
      </c>
      <c r="B20" s="205" t="s">
        <v>627</v>
      </c>
      <c r="C20" s="206">
        <v>633</v>
      </c>
      <c r="D20" s="173" t="str">
        <f>IFERROR(position_two&amp;IF(AND(MOD(ABS(position_two),100)&gt;10,MOD(ABS(position_two),100)&lt;14),"th", CHOOSE(MOD(ABS(position_two),10)+1,"th","st","nd","rd","th","th","th","th","th","th")),"")</f>
        <v>16th</v>
      </c>
      <c r="E20" s="131">
        <f>ROWS($B$4:$B20)</f>
        <v>17</v>
      </c>
      <c r="F20" s="131" t="str">
        <f>IF($B20=Rept1D!$B$9,$E20,"")</f>
        <v/>
      </c>
      <c r="G20" s="131" t="str">
        <f t="shared" si="0"/>
        <v/>
      </c>
    </row>
    <row r="21" spans="1:7" ht="13.5" thickBot="1">
      <c r="A21" s="204">
        <v>18</v>
      </c>
      <c r="B21" s="205" t="s">
        <v>628</v>
      </c>
      <c r="C21" s="206">
        <v>632</v>
      </c>
      <c r="D21" s="173" t="str">
        <f>IFERROR(position_two&amp;IF(AND(MOD(ABS(position_two),100)&gt;10,MOD(ABS(position_two),100)&lt;14),"th", CHOOSE(MOD(ABS(position_two),10)+1,"th","st","nd","rd","th","th","th","th","th","th")),"")</f>
        <v>18th</v>
      </c>
      <c r="E21" s="131">
        <f>ROWS($B$4:$B21)</f>
        <v>18</v>
      </c>
      <c r="F21" s="131" t="str">
        <f>IF($B21=Rept1D!$B$9,$E21,"")</f>
        <v/>
      </c>
      <c r="G21" s="131" t="str">
        <f t="shared" si="0"/>
        <v/>
      </c>
    </row>
    <row r="22" spans="1:7" ht="13.5" thickBot="1">
      <c r="A22" s="204">
        <v>19</v>
      </c>
      <c r="B22" s="205" t="s">
        <v>573</v>
      </c>
      <c r="C22" s="206">
        <v>630</v>
      </c>
      <c r="D22" s="173" t="str">
        <f>IFERROR(position_two&amp;IF(AND(MOD(ABS(position_two),100)&gt;10,MOD(ABS(position_two),100)&lt;14),"th", CHOOSE(MOD(ABS(position_two),10)+1,"th","st","nd","rd","th","th","th","th","th","th")),"")</f>
        <v>19th</v>
      </c>
      <c r="E22" s="131">
        <f>ROWS($B$4:$B22)</f>
        <v>19</v>
      </c>
      <c r="F22" s="131" t="str">
        <f>IF($B22=Rept1D!$B$9,$E22,"")</f>
        <v/>
      </c>
      <c r="G22" s="131" t="str">
        <f t="shared" si="0"/>
        <v/>
      </c>
    </row>
    <row r="23" spans="1:7" ht="13.5" thickBot="1">
      <c r="A23" s="204">
        <v>20</v>
      </c>
      <c r="B23" s="205" t="s">
        <v>629</v>
      </c>
      <c r="C23" s="206">
        <v>628</v>
      </c>
      <c r="D23" s="173" t="str">
        <f>IFERROR(position_two&amp;IF(AND(MOD(ABS(position_two),100)&gt;10,MOD(ABS(position_two),100)&lt;14),"th", CHOOSE(MOD(ABS(position_two),10)+1,"th","st","nd","rd","th","th","th","th","th","th")),"")</f>
        <v>20th</v>
      </c>
      <c r="E23" s="131">
        <f>ROWS($B$4:$B23)</f>
        <v>20</v>
      </c>
      <c r="F23" s="131" t="str">
        <f>IF($B23=Rept1D!$B$9,$E23,"")</f>
        <v/>
      </c>
      <c r="G23" s="131" t="str">
        <f t="shared" si="0"/>
        <v/>
      </c>
    </row>
    <row r="24" spans="1:7" ht="13.5" thickBot="1">
      <c r="A24" s="204">
        <v>21</v>
      </c>
      <c r="B24" s="205" t="s">
        <v>595</v>
      </c>
      <c r="C24" s="206">
        <v>626</v>
      </c>
      <c r="D24" s="173" t="str">
        <f>IFERROR(position_two&amp;IF(AND(MOD(ABS(position_two),100)&gt;10,MOD(ABS(position_two),100)&lt;14),"th", CHOOSE(MOD(ABS(position_two),10)+1,"th","st","nd","rd","th","th","th","th","th","th")),"")</f>
        <v>21st</v>
      </c>
      <c r="E24" s="131">
        <f>ROWS($B$4:$B24)</f>
        <v>21</v>
      </c>
      <c r="F24" s="131" t="str">
        <f>IF($B24=Rept1D!$B$9,$E24,"")</f>
        <v/>
      </c>
      <c r="G24" s="131" t="str">
        <f t="shared" si="0"/>
        <v/>
      </c>
    </row>
    <row r="25" spans="1:7" ht="13.5" thickBot="1">
      <c r="A25" s="204">
        <v>22</v>
      </c>
      <c r="B25" s="205" t="s">
        <v>630</v>
      </c>
      <c r="C25" s="206">
        <v>623</v>
      </c>
      <c r="D25" s="173" t="str">
        <f>IFERROR(position_two&amp;IF(AND(MOD(ABS(position_two),100)&gt;10,MOD(ABS(position_two),100)&lt;14),"th", CHOOSE(MOD(ABS(position_two),10)+1,"th","st","nd","rd","th","th","th","th","th","th")),"")</f>
        <v>22nd</v>
      </c>
      <c r="E25" s="131">
        <f>ROWS($B$4:$B25)</f>
        <v>22</v>
      </c>
      <c r="F25" s="131" t="str">
        <f>IF($B25=Rept1D!$B$9,$E25,"")</f>
        <v/>
      </c>
      <c r="G25" s="131" t="str">
        <f t="shared" si="0"/>
        <v/>
      </c>
    </row>
    <row r="26" spans="1:7" ht="13.5" thickBot="1">
      <c r="A26" s="204">
        <v>23</v>
      </c>
      <c r="B26" s="205" t="s">
        <v>631</v>
      </c>
      <c r="C26" s="206">
        <v>622</v>
      </c>
      <c r="D26" s="173" t="str">
        <f>IFERROR(position_two&amp;IF(AND(MOD(ABS(position_two),100)&gt;10,MOD(ABS(position_two),100)&lt;14),"th", CHOOSE(MOD(ABS(position_two),10)+1,"th","st","nd","rd","th","th","th","th","th","th")),"")</f>
        <v>23rd</v>
      </c>
      <c r="E26" s="131">
        <f>ROWS($B$4:$B26)</f>
        <v>23</v>
      </c>
      <c r="F26" s="131" t="str">
        <f>IF($B26=Rept1D!$B$9,$E26,"")</f>
        <v/>
      </c>
      <c r="G26" s="131" t="str">
        <f t="shared" si="0"/>
        <v/>
      </c>
    </row>
    <row r="27" spans="1:7" ht="13.5" thickBot="1">
      <c r="A27" s="204">
        <v>24</v>
      </c>
      <c r="B27" s="205" t="s">
        <v>563</v>
      </c>
      <c r="C27" s="206">
        <v>619</v>
      </c>
      <c r="D27" s="173" t="str">
        <f>IFERROR(position_two&amp;IF(AND(MOD(ABS(position_two),100)&gt;10,MOD(ABS(position_two),100)&lt;14),"th", CHOOSE(MOD(ABS(position_two),10)+1,"th","st","nd","rd","th","th","th","th","th","th")),"")</f>
        <v>24th</v>
      </c>
      <c r="E27" s="131">
        <f>ROWS($B$4:$B27)</f>
        <v>24</v>
      </c>
      <c r="F27" s="131" t="str">
        <f>IF($B27=Rept1D!$B$9,$E27,"")</f>
        <v/>
      </c>
      <c r="G27" s="131" t="str">
        <f t="shared" si="0"/>
        <v/>
      </c>
    </row>
    <row r="28" spans="1:7" ht="13.5" thickBot="1">
      <c r="A28" s="204">
        <v>25</v>
      </c>
      <c r="B28" s="205" t="s">
        <v>566</v>
      </c>
      <c r="C28" s="206">
        <v>619</v>
      </c>
      <c r="D28" s="173" t="str">
        <f>IFERROR(position_two&amp;IF(AND(MOD(ABS(position_two),100)&gt;10,MOD(ABS(position_two),100)&lt;14),"th", CHOOSE(MOD(ABS(position_two),10)+1,"th","st","nd","rd","th","th","th","th","th","th")),"")</f>
        <v>24th</v>
      </c>
      <c r="E28" s="131">
        <f>ROWS($B$4:$B28)</f>
        <v>25</v>
      </c>
      <c r="F28" s="131" t="str">
        <f>IF($B28=Rept1D!$B$9,$E28,"")</f>
        <v/>
      </c>
      <c r="G28" s="131" t="str">
        <f t="shared" si="0"/>
        <v/>
      </c>
    </row>
    <row r="29" spans="1:7" ht="13.5" thickBot="1">
      <c r="A29" s="204">
        <v>26</v>
      </c>
      <c r="B29" s="205" t="s">
        <v>632</v>
      </c>
      <c r="C29" s="206">
        <v>618</v>
      </c>
      <c r="D29" s="173" t="str">
        <f>IFERROR(position_two&amp;IF(AND(MOD(ABS(position_two),100)&gt;10,MOD(ABS(position_two),100)&lt;14),"th", CHOOSE(MOD(ABS(position_two),10)+1,"th","st","nd","rd","th","th","th","th","th","th")),"")</f>
        <v>26th</v>
      </c>
      <c r="E29" s="131">
        <f>ROWS($B$4:$B29)</f>
        <v>26</v>
      </c>
      <c r="F29" s="131" t="str">
        <f>IF($B29=Rept1D!$B$9,$E29,"")</f>
        <v/>
      </c>
      <c r="G29" s="131" t="str">
        <f t="shared" si="0"/>
        <v/>
      </c>
    </row>
    <row r="30" spans="1:7" ht="13.5" thickBot="1">
      <c r="A30" s="204">
        <v>27</v>
      </c>
      <c r="B30" s="205" t="s">
        <v>633</v>
      </c>
      <c r="C30" s="206">
        <v>617</v>
      </c>
      <c r="D30" s="173" t="str">
        <f>IFERROR(position_two&amp;IF(AND(MOD(ABS(position_two),100)&gt;10,MOD(ABS(position_two),100)&lt;14),"th", CHOOSE(MOD(ABS(position_two),10)+1,"th","st","nd","rd","th","th","th","th","th","th")),"")</f>
        <v>27th</v>
      </c>
      <c r="E30" s="131">
        <f>ROWS($B$4:$B30)</f>
        <v>27</v>
      </c>
      <c r="F30" s="131" t="str">
        <f>IF($B30=Rept1D!$B$9,$E30,"")</f>
        <v/>
      </c>
      <c r="G30" s="131" t="str">
        <f t="shared" si="0"/>
        <v/>
      </c>
    </row>
    <row r="31" spans="1:7" ht="13.5" thickBot="1">
      <c r="A31" s="204">
        <v>28</v>
      </c>
      <c r="B31" s="205" t="s">
        <v>583</v>
      </c>
      <c r="C31" s="206">
        <v>612</v>
      </c>
      <c r="D31" s="173" t="str">
        <f>IFERROR(position_two&amp;IF(AND(MOD(ABS(position_two),100)&gt;10,MOD(ABS(position_two),100)&lt;14),"th", CHOOSE(MOD(ABS(position_two),10)+1,"th","st","nd","rd","th","th","th","th","th","th")),"")</f>
        <v>28th</v>
      </c>
      <c r="E31" s="131">
        <f>ROWS($B$4:$B31)</f>
        <v>28</v>
      </c>
      <c r="F31" s="131" t="str">
        <f>IF($B31=Rept1D!$B$9,$E31,"")</f>
        <v/>
      </c>
      <c r="G31" s="131" t="str">
        <f t="shared" si="0"/>
        <v/>
      </c>
    </row>
    <row r="32" spans="1:7" ht="13.5" thickBot="1">
      <c r="A32" s="204">
        <v>29</v>
      </c>
      <c r="B32" s="205" t="s">
        <v>572</v>
      </c>
      <c r="C32" s="206">
        <v>604</v>
      </c>
      <c r="D32" s="173" t="str">
        <f>IFERROR(position_two&amp;IF(AND(MOD(ABS(position_two),100)&gt;10,MOD(ABS(position_two),100)&lt;14),"th", CHOOSE(MOD(ABS(position_two),10)+1,"th","st","nd","rd","th","th","th","th","th","th")),"")</f>
        <v>29th</v>
      </c>
      <c r="E32" s="131">
        <f>ROWS($B$4:$B32)</f>
        <v>29</v>
      </c>
      <c r="F32" s="131" t="str">
        <f>IF($B32=Rept1D!$B$9,$E32,"")</f>
        <v/>
      </c>
      <c r="G32" s="131" t="str">
        <f t="shared" si="0"/>
        <v/>
      </c>
    </row>
    <row r="33" spans="1:7" ht="13.5" thickBot="1">
      <c r="A33" s="204">
        <v>30</v>
      </c>
      <c r="B33" s="205" t="s">
        <v>634</v>
      </c>
      <c r="C33" s="206">
        <v>603</v>
      </c>
      <c r="D33" s="173" t="str">
        <f>IFERROR(position_two&amp;IF(AND(MOD(ABS(position_two),100)&gt;10,MOD(ABS(position_two),100)&lt;14),"th", CHOOSE(MOD(ABS(position_two),10)+1,"th","st","nd","rd","th","th","th","th","th","th")),"")</f>
        <v>30th</v>
      </c>
      <c r="E33" s="131">
        <f>ROWS($B$4:$B33)</f>
        <v>30</v>
      </c>
      <c r="F33" s="131" t="str">
        <f>IF($B33=Rept1D!$B$9,$E33,"")</f>
        <v/>
      </c>
      <c r="G33" s="131" t="str">
        <f t="shared" si="0"/>
        <v/>
      </c>
    </row>
    <row r="34" spans="1:7" ht="13.5" thickBot="1">
      <c r="A34" s="204">
        <v>31</v>
      </c>
      <c r="B34" s="205" t="s">
        <v>635</v>
      </c>
      <c r="C34" s="206">
        <v>602</v>
      </c>
      <c r="D34" s="173" t="str">
        <f>IFERROR(position_two&amp;IF(AND(MOD(ABS(position_two),100)&gt;10,MOD(ABS(position_two),100)&lt;14),"th", CHOOSE(MOD(ABS(position_two),10)+1,"th","st","nd","rd","th","th","th","th","th","th")),"")</f>
        <v>31st</v>
      </c>
      <c r="E34" s="131">
        <f>ROWS($B$4:$B34)</f>
        <v>31</v>
      </c>
      <c r="F34" s="131" t="str">
        <f>IF($B34=Rept1D!$B$9,$E34,"")</f>
        <v/>
      </c>
      <c r="G34" s="131" t="str">
        <f t="shared" si="0"/>
        <v/>
      </c>
    </row>
    <row r="35" spans="1:7" ht="13.5" thickBot="1">
      <c r="A35" s="204">
        <v>32</v>
      </c>
      <c r="B35" s="205" t="s">
        <v>636</v>
      </c>
      <c r="C35" s="206">
        <v>599</v>
      </c>
      <c r="D35" s="173" t="str">
        <f>IFERROR(position_two&amp;IF(AND(MOD(ABS(position_two),100)&gt;10,MOD(ABS(position_two),100)&lt;14),"th", CHOOSE(MOD(ABS(position_two),10)+1,"th","st","nd","rd","th","th","th","th","th","th")),"")</f>
        <v>32nd</v>
      </c>
      <c r="E35" s="131">
        <f>ROWS($B$4:$B35)</f>
        <v>32</v>
      </c>
      <c r="F35" s="131" t="str">
        <f>IF($B35=Rept1D!$B$9,$E35,"")</f>
        <v/>
      </c>
      <c r="G35" s="131" t="str">
        <f t="shared" si="0"/>
        <v/>
      </c>
    </row>
    <row r="36" spans="1:7" ht="13.5" thickBot="1">
      <c r="A36" s="204">
        <v>33</v>
      </c>
      <c r="B36" s="205" t="s">
        <v>555</v>
      </c>
      <c r="C36" s="206">
        <v>598</v>
      </c>
      <c r="D36" s="173" t="str">
        <f>IFERROR(position_two&amp;IF(AND(MOD(ABS(position_two),100)&gt;10,MOD(ABS(position_two),100)&lt;14),"th", CHOOSE(MOD(ABS(position_two),10)+1,"th","st","nd","rd","th","th","th","th","th","th")),"")</f>
        <v>33rd</v>
      </c>
      <c r="E36" s="131">
        <f>ROWS($B$4:$B36)</f>
        <v>33</v>
      </c>
      <c r="F36" s="131" t="str">
        <f>IF($B36=Rept1D!$B$9,$E36,"")</f>
        <v/>
      </c>
      <c r="G36" s="131" t="str">
        <f t="shared" si="0"/>
        <v/>
      </c>
    </row>
    <row r="37" spans="1:7" ht="13.5" thickBot="1">
      <c r="A37" s="204">
        <v>34</v>
      </c>
      <c r="B37" s="205" t="s">
        <v>637</v>
      </c>
      <c r="C37" s="206">
        <v>596</v>
      </c>
      <c r="D37" s="173" t="str">
        <f>IFERROR(position_two&amp;IF(AND(MOD(ABS(position_two),100)&gt;10,MOD(ABS(position_two),100)&lt;14),"th", CHOOSE(MOD(ABS(position_two),10)+1,"th","st","nd","rd","th","th","th","th","th","th")),"")</f>
        <v>34th</v>
      </c>
      <c r="E37" s="131">
        <f>ROWS($B$4:$B37)</f>
        <v>34</v>
      </c>
      <c r="F37" s="131" t="str">
        <f>IF($B37=Rept1D!$B$9,$E37,"")</f>
        <v/>
      </c>
      <c r="G37" s="131" t="str">
        <f t="shared" si="0"/>
        <v/>
      </c>
    </row>
    <row r="38" spans="1:7" ht="13.5" thickBot="1">
      <c r="A38" s="204">
        <v>35</v>
      </c>
      <c r="B38" s="205" t="s">
        <v>586</v>
      </c>
      <c r="C38" s="206">
        <v>592</v>
      </c>
      <c r="D38" s="173" t="str">
        <f>IFERROR(position_two&amp;IF(AND(MOD(ABS(position_two),100)&gt;10,MOD(ABS(position_two),100)&lt;14),"th", CHOOSE(MOD(ABS(position_two),10)+1,"th","st","nd","rd","th","th","th","th","th","th")),"")</f>
        <v>35th</v>
      </c>
      <c r="E38" s="131">
        <f>ROWS($B$4:$B38)</f>
        <v>35</v>
      </c>
      <c r="F38" s="131">
        <f>IF($B38=Rept1D!$B$9,$E38,"")</f>
        <v>35</v>
      </c>
      <c r="G38" s="131" t="str">
        <f t="shared" si="0"/>
        <v/>
      </c>
    </row>
    <row r="39" spans="1:7" ht="13.5" thickBot="1">
      <c r="A39" s="204">
        <v>36</v>
      </c>
      <c r="B39" s="205" t="s">
        <v>638</v>
      </c>
      <c r="C39" s="206">
        <v>579</v>
      </c>
      <c r="D39" s="173" t="str">
        <f>IFERROR(position_two&amp;IF(AND(MOD(ABS(position_two),100)&gt;10,MOD(ABS(position_two),100)&lt;14),"th", CHOOSE(MOD(ABS(position_two),10)+1,"th","st","nd","rd","th","th","th","th","th","th")),"")</f>
        <v>36th</v>
      </c>
      <c r="E39" s="131">
        <f>ROWS($B$4:$B39)</f>
        <v>36</v>
      </c>
      <c r="F39" s="131" t="str">
        <f>IF($B39=Rept1D!$B$9,$E39,"")</f>
        <v/>
      </c>
      <c r="G39" s="131" t="str">
        <f t="shared" si="0"/>
        <v/>
      </c>
    </row>
    <row r="40" spans="1:7" ht="13.5" thickBot="1">
      <c r="A40" s="204">
        <v>37</v>
      </c>
      <c r="B40" s="205" t="s">
        <v>639</v>
      </c>
      <c r="C40" s="206">
        <v>579</v>
      </c>
      <c r="D40" s="173" t="str">
        <f>IFERROR(position_two&amp;IF(AND(MOD(ABS(position_two),100)&gt;10,MOD(ABS(position_two),100)&lt;14),"th", CHOOSE(MOD(ABS(position_two),10)+1,"th","st","nd","rd","th","th","th","th","th","th")),"")</f>
        <v>36th</v>
      </c>
      <c r="E40" s="131">
        <f>ROWS($B$4:$B40)</f>
        <v>37</v>
      </c>
      <c r="F40" s="131" t="str">
        <f>IF($B40=Rept1D!$B$9,$E40,"")</f>
        <v/>
      </c>
      <c r="G40" s="131" t="str">
        <f t="shared" si="0"/>
        <v/>
      </c>
    </row>
    <row r="41" spans="1:7" ht="13.5" thickBot="1">
      <c r="A41" s="204">
        <v>38</v>
      </c>
      <c r="B41" s="205" t="s">
        <v>640</v>
      </c>
      <c r="C41" s="206">
        <v>576</v>
      </c>
      <c r="D41" s="173" t="str">
        <f>IFERROR(position_two&amp;IF(AND(MOD(ABS(position_two),100)&gt;10,MOD(ABS(position_two),100)&lt;14),"th", CHOOSE(MOD(ABS(position_two),10)+1,"th","st","nd","rd","th","th","th","th","th","th")),"")</f>
        <v>38th</v>
      </c>
      <c r="E41" s="131">
        <f>ROWS($B$4:$B41)</f>
        <v>38</v>
      </c>
      <c r="F41" s="131" t="str">
        <f>IF($B41=Rept1D!$B$9,$E41,"")</f>
        <v/>
      </c>
      <c r="G41" s="131" t="str">
        <f t="shared" si="0"/>
        <v/>
      </c>
    </row>
    <row r="42" spans="1:7" ht="13.5" thickBot="1">
      <c r="A42" s="204">
        <v>39</v>
      </c>
      <c r="B42" s="205" t="s">
        <v>641</v>
      </c>
      <c r="C42" s="206">
        <v>576</v>
      </c>
      <c r="D42" s="173" t="str">
        <f>IFERROR(position_two&amp;IF(AND(MOD(ABS(position_two),100)&gt;10,MOD(ABS(position_two),100)&lt;14),"th", CHOOSE(MOD(ABS(position_two),10)+1,"th","st","nd","rd","th","th","th","th","th","th")),"")</f>
        <v>38th</v>
      </c>
      <c r="E42" s="131">
        <f>ROWS($B$4:$B42)</f>
        <v>39</v>
      </c>
      <c r="F42" s="131" t="str">
        <f>IF($B42=Rept1D!$B$9,$E42,"")</f>
        <v/>
      </c>
      <c r="G42" s="131" t="str">
        <f t="shared" si="0"/>
        <v/>
      </c>
    </row>
    <row r="43" spans="1:7" ht="13.5" thickBot="1">
      <c r="A43" s="204">
        <v>40</v>
      </c>
      <c r="B43" s="205" t="s">
        <v>642</v>
      </c>
      <c r="C43" s="206">
        <v>573</v>
      </c>
      <c r="D43" s="173" t="str">
        <f>IFERROR(position_two&amp;IF(AND(MOD(ABS(position_two),100)&gt;10,MOD(ABS(position_two),100)&lt;14),"th", CHOOSE(MOD(ABS(position_two),10)+1,"th","st","nd","rd","th","th","th","th","th","th")),"")</f>
        <v>40th</v>
      </c>
      <c r="E43" s="131">
        <f>ROWS($B$4:$B43)</f>
        <v>40</v>
      </c>
      <c r="F43" s="131" t="str">
        <f>IF($B43=Rept1D!$B$9,$E43,"")</f>
        <v/>
      </c>
      <c r="G43" s="131" t="str">
        <f t="shared" si="0"/>
        <v/>
      </c>
    </row>
    <row r="44" spans="1:7" ht="13.5" thickBot="1">
      <c r="A44" s="204">
        <v>41</v>
      </c>
      <c r="B44" s="205" t="s">
        <v>643</v>
      </c>
      <c r="C44" s="206">
        <v>572</v>
      </c>
      <c r="D44" s="173" t="str">
        <f>IFERROR(position_two&amp;IF(AND(MOD(ABS(position_two),100)&gt;10,MOD(ABS(position_two),100)&lt;14),"th", CHOOSE(MOD(ABS(position_two),10)+1,"th","st","nd","rd","th","th","th","th","th","th")),"")</f>
        <v>41st</v>
      </c>
      <c r="E44" s="131">
        <f>ROWS($B$4:$B44)</f>
        <v>41</v>
      </c>
      <c r="F44" s="131" t="str">
        <f>IF($B44=Rept1D!$B$9,$E44,"")</f>
        <v/>
      </c>
      <c r="G44" s="131" t="str">
        <f t="shared" si="0"/>
        <v/>
      </c>
    </row>
    <row r="45" spans="1:7" ht="13.5" thickBot="1">
      <c r="A45" s="204">
        <v>42</v>
      </c>
      <c r="B45" s="205" t="s">
        <v>644</v>
      </c>
      <c r="C45" s="206">
        <v>570</v>
      </c>
      <c r="D45" s="173" t="str">
        <f>IFERROR(position_two&amp;IF(AND(MOD(ABS(position_two),100)&gt;10,MOD(ABS(position_two),100)&lt;14),"th", CHOOSE(MOD(ABS(position_two),10)+1,"th","st","nd","rd","th","th","th","th","th","th")),"")</f>
        <v>42nd</v>
      </c>
      <c r="E45" s="131">
        <f>ROWS($B$4:$B45)</f>
        <v>42</v>
      </c>
      <c r="F45" s="131" t="str">
        <f>IF($B45=Rept1D!$B$9,$E45,"")</f>
        <v/>
      </c>
      <c r="G45" s="131" t="str">
        <f t="shared" si="0"/>
        <v/>
      </c>
    </row>
    <row r="46" spans="1:7" ht="13.5" thickBot="1">
      <c r="A46" s="204">
        <v>43</v>
      </c>
      <c r="B46" s="205" t="s">
        <v>645</v>
      </c>
      <c r="C46" s="206">
        <v>568</v>
      </c>
      <c r="D46" s="173" t="str">
        <f>IFERROR(position_two&amp;IF(AND(MOD(ABS(position_two),100)&gt;10,MOD(ABS(position_two),100)&lt;14),"th", CHOOSE(MOD(ABS(position_two),10)+1,"th","st","nd","rd","th","th","th","th","th","th")),"")</f>
        <v>43rd</v>
      </c>
      <c r="E46" s="131">
        <f>ROWS($B$4:$B46)</f>
        <v>43</v>
      </c>
      <c r="F46" s="131" t="str">
        <f>IF($B46=Rept1D!$B$9,$E46,"")</f>
        <v/>
      </c>
      <c r="G46" s="131" t="str">
        <f t="shared" si="0"/>
        <v/>
      </c>
    </row>
    <row r="47" spans="1:7" ht="13.5" thickBot="1">
      <c r="A47" s="204">
        <v>44</v>
      </c>
      <c r="B47" s="205" t="s">
        <v>554</v>
      </c>
      <c r="C47" s="206">
        <v>566</v>
      </c>
      <c r="D47" s="173" t="str">
        <f>IFERROR(position_two&amp;IF(AND(MOD(ABS(position_two),100)&gt;10,MOD(ABS(position_two),100)&lt;14),"th", CHOOSE(MOD(ABS(position_two),10)+1,"th","st","nd","rd","th","th","th","th","th","th")),"")</f>
        <v>44th</v>
      </c>
      <c r="E47" s="131">
        <f>ROWS($B$4:$B47)</f>
        <v>44</v>
      </c>
      <c r="F47" s="131" t="str">
        <f>IF($B47=Rept1D!$B$9,$E47,"")</f>
        <v/>
      </c>
      <c r="G47" s="131" t="str">
        <f t="shared" si="0"/>
        <v/>
      </c>
    </row>
    <row r="48" spans="1:7" ht="13.5" thickBot="1">
      <c r="A48" s="204">
        <v>45</v>
      </c>
      <c r="B48" s="205" t="s">
        <v>646</v>
      </c>
      <c r="C48" s="206">
        <v>566</v>
      </c>
      <c r="D48" s="173" t="str">
        <f>IFERROR(position_two&amp;IF(AND(MOD(ABS(position_two),100)&gt;10,MOD(ABS(position_two),100)&lt;14),"th", CHOOSE(MOD(ABS(position_two),10)+1,"th","st","nd","rd","th","th","th","th","th","th")),"")</f>
        <v>44th</v>
      </c>
      <c r="E48" s="131">
        <f>ROWS($B$4:$B48)</f>
        <v>45</v>
      </c>
      <c r="F48" s="131" t="str">
        <f>IF($B48=Rept1D!$B$9,$E48,"")</f>
        <v/>
      </c>
      <c r="G48" s="131" t="str">
        <f t="shared" si="0"/>
        <v/>
      </c>
    </row>
    <row r="49" spans="1:7" ht="13.5" thickBot="1">
      <c r="A49" s="204">
        <v>46</v>
      </c>
      <c r="B49" s="205" t="s">
        <v>647</v>
      </c>
      <c r="C49" s="206">
        <v>566</v>
      </c>
      <c r="D49" s="173" t="str">
        <f>IFERROR(position_two&amp;IF(AND(MOD(ABS(position_two),100)&gt;10,MOD(ABS(position_two),100)&lt;14),"th", CHOOSE(MOD(ABS(position_two),10)+1,"th","st","nd","rd","th","th","th","th","th","th")),"")</f>
        <v>44th</v>
      </c>
      <c r="E49" s="131">
        <f>ROWS($B$4:$B49)</f>
        <v>46</v>
      </c>
      <c r="F49" s="131" t="str">
        <f>IF($B49=Rept1D!$B$9,$E49,"")</f>
        <v/>
      </c>
      <c r="G49" s="131" t="str">
        <f t="shared" si="0"/>
        <v/>
      </c>
    </row>
    <row r="50" spans="1:7" ht="13.5" thickBot="1">
      <c r="A50" s="204">
        <v>47</v>
      </c>
      <c r="B50" s="205" t="s">
        <v>648</v>
      </c>
      <c r="C50" s="206">
        <v>565</v>
      </c>
      <c r="D50" s="173" t="str">
        <f>IFERROR(position_two&amp;IF(AND(MOD(ABS(position_two),100)&gt;10,MOD(ABS(position_two),100)&lt;14),"th", CHOOSE(MOD(ABS(position_two),10)+1,"th","st","nd","rd","th","th","th","th","th","th")),"")</f>
        <v>47th</v>
      </c>
      <c r="E50" s="131">
        <f>ROWS($B$4:$B50)</f>
        <v>47</v>
      </c>
      <c r="F50" s="131" t="str">
        <f>IF($B50=Rept1D!$B$9,$E50,"")</f>
        <v/>
      </c>
      <c r="G50" s="131" t="str">
        <f t="shared" si="0"/>
        <v/>
      </c>
    </row>
    <row r="51" spans="1:7" ht="13.5" thickBot="1">
      <c r="A51" s="204">
        <v>48</v>
      </c>
      <c r="B51" s="205" t="s">
        <v>649</v>
      </c>
      <c r="C51" s="206">
        <v>564</v>
      </c>
      <c r="D51" s="173" t="str">
        <f>IFERROR(position_two&amp;IF(AND(MOD(ABS(position_two),100)&gt;10,MOD(ABS(position_two),100)&lt;14),"th", CHOOSE(MOD(ABS(position_two),10)+1,"th","st","nd","rd","th","th","th","th","th","th")),"")</f>
        <v>48th</v>
      </c>
      <c r="E51" s="131">
        <f>ROWS($B$4:$B51)</f>
        <v>48</v>
      </c>
      <c r="F51" s="131" t="str">
        <f>IF($B51=Rept1D!$B$9,$E51,"")</f>
        <v/>
      </c>
      <c r="G51" s="131" t="str">
        <f t="shared" si="0"/>
        <v/>
      </c>
    </row>
    <row r="52" spans="1:7" ht="13.5" thickBot="1">
      <c r="A52" s="204">
        <v>49</v>
      </c>
      <c r="B52" s="205" t="s">
        <v>650</v>
      </c>
      <c r="C52" s="206">
        <v>564</v>
      </c>
      <c r="D52" s="173" t="str">
        <f>IFERROR(position_two&amp;IF(AND(MOD(ABS(position_two),100)&gt;10,MOD(ABS(position_two),100)&lt;14),"th", CHOOSE(MOD(ABS(position_two),10)+1,"th","st","nd","rd","th","th","th","th","th","th")),"")</f>
        <v>48th</v>
      </c>
      <c r="E52" s="131">
        <f>ROWS($B$4:$B52)</f>
        <v>49</v>
      </c>
      <c r="F52" s="131" t="str">
        <f>IF($B52=Rept1D!$B$9,$E52,"")</f>
        <v/>
      </c>
      <c r="G52" s="131" t="str">
        <f t="shared" si="0"/>
        <v/>
      </c>
    </row>
    <row r="53" spans="1:7" ht="13.5" thickBot="1">
      <c r="A53" s="204">
        <v>50</v>
      </c>
      <c r="B53" s="205" t="s">
        <v>651</v>
      </c>
      <c r="C53" s="206">
        <v>563</v>
      </c>
      <c r="D53" s="173" t="str">
        <f>IFERROR(position_two&amp;IF(AND(MOD(ABS(position_two),100)&gt;10,MOD(ABS(position_two),100)&lt;14),"th", CHOOSE(MOD(ABS(position_two),10)+1,"th","st","nd","rd","th","th","th","th","th","th")),"")</f>
        <v>50th</v>
      </c>
      <c r="E53" s="131">
        <f>ROWS($B$4:$B53)</f>
        <v>50</v>
      </c>
      <c r="F53" s="131" t="str">
        <f>IF($B53=Rept1D!$B$9,$E53,"")</f>
        <v/>
      </c>
      <c r="G53" s="131" t="str">
        <f t="shared" si="0"/>
        <v/>
      </c>
    </row>
    <row r="54" spans="1:7" ht="13.5" thickBot="1">
      <c r="A54" s="204">
        <v>51</v>
      </c>
      <c r="B54" s="205" t="s">
        <v>652</v>
      </c>
      <c r="C54" s="206">
        <v>562</v>
      </c>
      <c r="D54" s="173" t="str">
        <f>IFERROR(position_two&amp;IF(AND(MOD(ABS(position_two),100)&gt;10,MOD(ABS(position_two),100)&lt;14),"th", CHOOSE(MOD(ABS(position_two),10)+1,"th","st","nd","rd","th","th","th","th","th","th")),"")</f>
        <v>51st</v>
      </c>
      <c r="E54" s="131">
        <f>ROWS($B$4:$B54)</f>
        <v>51</v>
      </c>
      <c r="F54" s="131" t="str">
        <f>IF($B54=Rept1D!$B$9,$E54,"")</f>
        <v/>
      </c>
      <c r="G54" s="131" t="str">
        <f t="shared" si="0"/>
        <v/>
      </c>
    </row>
    <row r="55" spans="1:7" ht="13.5" thickBot="1">
      <c r="A55" s="204">
        <v>52</v>
      </c>
      <c r="B55" s="205" t="s">
        <v>550</v>
      </c>
      <c r="C55" s="206">
        <v>558</v>
      </c>
      <c r="D55" s="173" t="str">
        <f>IFERROR(position_two&amp;IF(AND(MOD(ABS(position_two),100)&gt;10,MOD(ABS(position_two),100)&lt;14),"th", CHOOSE(MOD(ABS(position_two),10)+1,"th","st","nd","rd","th","th","th","th","th","th")),"")</f>
        <v>52nd</v>
      </c>
      <c r="E55" s="131">
        <f>ROWS($B$4:$B55)</f>
        <v>52</v>
      </c>
      <c r="F55" s="131" t="str">
        <f>IF($B55=Rept1D!$B$9,$E55,"")</f>
        <v/>
      </c>
      <c r="G55" s="131" t="str">
        <f t="shared" si="0"/>
        <v/>
      </c>
    </row>
    <row r="56" spans="1:7" ht="13.5" thickBot="1">
      <c r="A56" s="204">
        <v>53</v>
      </c>
      <c r="B56" s="205" t="s">
        <v>589</v>
      </c>
      <c r="C56" s="206">
        <v>558</v>
      </c>
      <c r="D56" s="173" t="str">
        <f>IFERROR(position_two&amp;IF(AND(MOD(ABS(position_two),100)&gt;10,MOD(ABS(position_two),100)&lt;14),"th", CHOOSE(MOD(ABS(position_two),10)+1,"th","st","nd","rd","th","th","th","th","th","th")),"")</f>
        <v>52nd</v>
      </c>
      <c r="E56" s="131">
        <f>ROWS($B$4:$B56)</f>
        <v>53</v>
      </c>
      <c r="F56" s="131" t="str">
        <f>IF($B56=Rept1D!$B$9,$E56,"")</f>
        <v/>
      </c>
      <c r="G56" s="131" t="str">
        <f t="shared" si="0"/>
        <v/>
      </c>
    </row>
    <row r="57" spans="1:7" ht="13.5" thickBot="1">
      <c r="A57" s="204">
        <v>54</v>
      </c>
      <c r="B57" s="205" t="s">
        <v>570</v>
      </c>
      <c r="C57" s="206">
        <v>558</v>
      </c>
      <c r="D57" s="173" t="str">
        <f>IFERROR(position_two&amp;IF(AND(MOD(ABS(position_two),100)&gt;10,MOD(ABS(position_two),100)&lt;14),"th", CHOOSE(MOD(ABS(position_two),10)+1,"th","st","nd","rd","th","th","th","th","th","th")),"")</f>
        <v>52nd</v>
      </c>
      <c r="E57" s="131">
        <f>ROWS($B$4:$B57)</f>
        <v>54</v>
      </c>
      <c r="F57" s="131" t="str">
        <f>IF($B57=Rept1D!$B$9,$E57,"")</f>
        <v/>
      </c>
      <c r="G57" s="131" t="str">
        <f t="shared" si="0"/>
        <v/>
      </c>
    </row>
    <row r="58" spans="1:7" ht="13.5" thickBot="1">
      <c r="A58" s="204">
        <v>55</v>
      </c>
      <c r="B58" s="205" t="s">
        <v>653</v>
      </c>
      <c r="C58" s="206">
        <v>558</v>
      </c>
      <c r="D58" s="173" t="str">
        <f>IFERROR(position_two&amp;IF(AND(MOD(ABS(position_two),100)&gt;10,MOD(ABS(position_two),100)&lt;14),"th", CHOOSE(MOD(ABS(position_two),10)+1,"th","st","nd","rd","th","th","th","th","th","th")),"")</f>
        <v>52nd</v>
      </c>
      <c r="E58" s="131">
        <f>ROWS($B$4:$B58)</f>
        <v>55</v>
      </c>
      <c r="F58" s="131" t="str">
        <f>IF($B58=Rept1D!$B$9,$E58,"")</f>
        <v/>
      </c>
      <c r="G58" s="131" t="str">
        <f t="shared" si="0"/>
        <v/>
      </c>
    </row>
    <row r="59" spans="1:7" ht="13.5" thickBot="1">
      <c r="A59" s="204">
        <v>56</v>
      </c>
      <c r="B59" s="205" t="s">
        <v>576</v>
      </c>
      <c r="C59" s="206">
        <v>557</v>
      </c>
      <c r="D59" s="173" t="str">
        <f>IFERROR(position_two&amp;IF(AND(MOD(ABS(position_two),100)&gt;10,MOD(ABS(position_two),100)&lt;14),"th", CHOOSE(MOD(ABS(position_two),10)+1,"th","st","nd","rd","th","th","th","th","th","th")),"")</f>
        <v>56th</v>
      </c>
      <c r="E59" s="131">
        <f>ROWS($B$4:$B59)</f>
        <v>56</v>
      </c>
      <c r="F59" s="131" t="str">
        <f>IF($B59=Rept1D!$B$9,$E59,"")</f>
        <v/>
      </c>
      <c r="G59" s="131" t="str">
        <f t="shared" si="0"/>
        <v/>
      </c>
    </row>
    <row r="60" spans="1:7" ht="13.5" thickBot="1">
      <c r="A60" s="204">
        <v>57</v>
      </c>
      <c r="B60" s="205" t="s">
        <v>585</v>
      </c>
      <c r="C60" s="206">
        <v>556</v>
      </c>
      <c r="D60" s="173" t="str">
        <f>IFERROR(position_two&amp;IF(AND(MOD(ABS(position_two),100)&gt;10,MOD(ABS(position_two),100)&lt;14),"th", CHOOSE(MOD(ABS(position_two),10)+1,"th","st","nd","rd","th","th","th","th","th","th")),"")</f>
        <v>57th</v>
      </c>
      <c r="E60" s="131">
        <f>ROWS($B$4:$B60)</f>
        <v>57</v>
      </c>
      <c r="F60" s="131" t="str">
        <f>IF($B60=Rept1D!$B$9,$E60,"")</f>
        <v/>
      </c>
      <c r="G60" s="131" t="str">
        <f t="shared" si="0"/>
        <v/>
      </c>
    </row>
    <row r="61" spans="1:7" ht="13.5" thickBot="1">
      <c r="A61" s="207">
        <v>58</v>
      </c>
      <c r="B61" s="205" t="s">
        <v>654</v>
      </c>
      <c r="C61" s="206">
        <v>555</v>
      </c>
      <c r="D61" s="173" t="str">
        <f>IFERROR(position_two&amp;IF(AND(MOD(ABS(position_two),100)&gt;10,MOD(ABS(position_two),100)&lt;14),"th", CHOOSE(MOD(ABS(position_two),10)+1,"th","st","nd","rd","th","th","th","th","th","th")),"")</f>
        <v>58th</v>
      </c>
      <c r="E61" s="131">
        <f>ROWS($B$4:$B61)</f>
        <v>58</v>
      </c>
      <c r="F61" s="131" t="str">
        <f>IF($B61=Rept1D!$B$9,$E61,"")</f>
        <v/>
      </c>
      <c r="G61" s="131" t="str">
        <f t="shared" si="0"/>
        <v/>
      </c>
    </row>
    <row r="62" spans="1:7" ht="13.5" thickBot="1">
      <c r="A62" s="204">
        <v>59</v>
      </c>
      <c r="B62" s="205" t="s">
        <v>655</v>
      </c>
      <c r="C62" s="206">
        <v>554</v>
      </c>
      <c r="D62" s="173" t="str">
        <f>IFERROR(position_two&amp;IF(AND(MOD(ABS(position_two),100)&gt;10,MOD(ABS(position_two),100)&lt;14),"th", CHOOSE(MOD(ABS(position_two),10)+1,"th","st","nd","rd","th","th","th","th","th","th")),"")</f>
        <v>59th</v>
      </c>
      <c r="E62" s="131">
        <f>ROWS($B$4:$B62)</f>
        <v>59</v>
      </c>
      <c r="F62" s="131" t="str">
        <f>IF($B62=Rept1D!$B$9,$E62,"")</f>
        <v/>
      </c>
      <c r="G62" s="131" t="str">
        <f t="shared" si="0"/>
        <v/>
      </c>
    </row>
    <row r="63" spans="1:7" ht="13.5" thickBot="1">
      <c r="A63" s="204">
        <v>60</v>
      </c>
      <c r="B63" s="205" t="s">
        <v>656</v>
      </c>
      <c r="C63" s="206">
        <v>554</v>
      </c>
      <c r="D63" s="173" t="str">
        <f>IFERROR(position_two&amp;IF(AND(MOD(ABS(position_two),100)&gt;10,MOD(ABS(position_two),100)&lt;14),"th", CHOOSE(MOD(ABS(position_two),10)+1,"th","st","nd","rd","th","th","th","th","th","th")),"")</f>
        <v>59th</v>
      </c>
      <c r="E63" s="131">
        <f>ROWS($B$4:$B63)</f>
        <v>60</v>
      </c>
      <c r="F63" s="131" t="str">
        <f>IF($B63=Rept1D!$B$9,$E63,"")</f>
        <v/>
      </c>
      <c r="G63" s="131" t="str">
        <f t="shared" si="0"/>
        <v/>
      </c>
    </row>
    <row r="64" spans="1:7" ht="13.5" thickBot="1">
      <c r="A64" s="204">
        <v>61</v>
      </c>
      <c r="B64" s="205" t="s">
        <v>657</v>
      </c>
      <c r="C64" s="206">
        <v>554</v>
      </c>
      <c r="D64" s="173" t="str">
        <f>IFERROR(position_two&amp;IF(AND(MOD(ABS(position_two),100)&gt;10,MOD(ABS(position_two),100)&lt;14),"th", CHOOSE(MOD(ABS(position_two),10)+1,"th","st","nd","rd","th","th","th","th","th","th")),"")</f>
        <v>59th</v>
      </c>
      <c r="E64" s="131">
        <f>ROWS($B$4:$B64)</f>
        <v>61</v>
      </c>
      <c r="F64" s="131" t="str">
        <f>IF($B64=Rept1D!$B$9,$E64,"")</f>
        <v/>
      </c>
      <c r="G64" s="131" t="str">
        <f t="shared" si="0"/>
        <v/>
      </c>
    </row>
    <row r="65" spans="1:7" ht="13.5" thickBot="1">
      <c r="A65" s="204">
        <v>62</v>
      </c>
      <c r="B65" s="205" t="s">
        <v>658</v>
      </c>
      <c r="C65" s="206">
        <v>551</v>
      </c>
      <c r="D65" s="173" t="str">
        <f>IFERROR(position_two&amp;IF(AND(MOD(ABS(position_two),100)&gt;10,MOD(ABS(position_two),100)&lt;14),"th", CHOOSE(MOD(ABS(position_two),10)+1,"th","st","nd","rd","th","th","th","th","th","th")),"")</f>
        <v>62nd</v>
      </c>
      <c r="E65" s="131">
        <f>ROWS($B$4:$B65)</f>
        <v>62</v>
      </c>
      <c r="F65" s="131" t="str">
        <f>IF($B65=Rept1D!$B$9,$E65,"")</f>
        <v/>
      </c>
      <c r="G65" s="131" t="str">
        <f t="shared" si="0"/>
        <v/>
      </c>
    </row>
    <row r="66" spans="1:7" ht="13.5" thickBot="1">
      <c r="A66" s="204">
        <v>63</v>
      </c>
      <c r="B66" s="205" t="s">
        <v>659</v>
      </c>
      <c r="C66" s="206">
        <v>551</v>
      </c>
      <c r="D66" s="173" t="str">
        <f>IFERROR(position_two&amp;IF(AND(MOD(ABS(position_two),100)&gt;10,MOD(ABS(position_two),100)&lt;14),"th", CHOOSE(MOD(ABS(position_two),10)+1,"th","st","nd","rd","th","th","th","th","th","th")),"")</f>
        <v>62nd</v>
      </c>
      <c r="E66" s="131">
        <f>ROWS($B$4:$B66)</f>
        <v>63</v>
      </c>
      <c r="F66" s="131" t="str">
        <f>IF($B66=Rept1D!$B$9,$E66,"")</f>
        <v/>
      </c>
      <c r="G66" s="131" t="str">
        <f t="shared" si="0"/>
        <v/>
      </c>
    </row>
    <row r="67" spans="1:7" ht="13.5" thickBot="1">
      <c r="A67" s="204">
        <v>64</v>
      </c>
      <c r="B67" s="205" t="s">
        <v>557</v>
      </c>
      <c r="C67" s="206">
        <v>550</v>
      </c>
      <c r="D67" s="173" t="str">
        <f>IFERROR(position_two&amp;IF(AND(MOD(ABS(position_two),100)&gt;10,MOD(ABS(position_two),100)&lt;14),"th", CHOOSE(MOD(ABS(position_two),10)+1,"th","st","nd","rd","th","th","th","th","th","th")),"")</f>
        <v>64th</v>
      </c>
      <c r="E67" s="131">
        <f>ROWS($B$4:$B67)</f>
        <v>64</v>
      </c>
      <c r="F67" s="131" t="str">
        <f>IF($B67=Rept1D!$B$9,$E67,"")</f>
        <v/>
      </c>
      <c r="G67" s="131" t="str">
        <f t="shared" si="0"/>
        <v/>
      </c>
    </row>
    <row r="68" spans="1:7" ht="13.5" thickBot="1">
      <c r="A68" s="204">
        <v>65</v>
      </c>
      <c r="B68" s="205" t="s">
        <v>660</v>
      </c>
      <c r="C68" s="206">
        <v>550</v>
      </c>
      <c r="D68" s="173" t="str">
        <f>IFERROR(position_two&amp;IF(AND(MOD(ABS(position_two),100)&gt;10,MOD(ABS(position_two),100)&lt;14),"th", CHOOSE(MOD(ABS(position_two),10)+1,"th","st","nd","rd","th","th","th","th","th","th")),"")</f>
        <v>64th</v>
      </c>
      <c r="E68" s="131">
        <f>ROWS($B$4:$B68)</f>
        <v>65</v>
      </c>
      <c r="F68" s="131" t="str">
        <f>IF($B68=Rept1D!$B$9,$E68,"")</f>
        <v/>
      </c>
      <c r="G68" s="131" t="str">
        <f t="shared" si="0"/>
        <v/>
      </c>
    </row>
    <row r="69" spans="1:7" ht="13.5" thickBot="1">
      <c r="A69" s="204">
        <v>66</v>
      </c>
      <c r="B69" s="205" t="s">
        <v>661</v>
      </c>
      <c r="C69" s="206">
        <v>545</v>
      </c>
      <c r="D69" s="173" t="str">
        <f>IFERROR(position_two&amp;IF(AND(MOD(ABS(position_two),100)&gt;10,MOD(ABS(position_two),100)&lt;14),"th", CHOOSE(MOD(ABS(position_two),10)+1,"th","st","nd","rd","th","th","th","th","th","th")),"")</f>
        <v>66th</v>
      </c>
      <c r="E69" s="131">
        <f>ROWS($B$4:$B69)</f>
        <v>66</v>
      </c>
      <c r="F69" s="131" t="str">
        <f>IF($B69=Rept1D!$B$9,$E69,"")</f>
        <v/>
      </c>
      <c r="G69" s="131" t="str">
        <f t="shared" ref="G69:G132" si="1">IFERROR(SMALL($F$4:$F$231,$E69),"")</f>
        <v/>
      </c>
    </row>
    <row r="70" spans="1:7" ht="13.5" thickBot="1">
      <c r="A70" s="204">
        <v>67</v>
      </c>
      <c r="B70" s="205" t="s">
        <v>662</v>
      </c>
      <c r="C70" s="206">
        <v>544</v>
      </c>
      <c r="D70" s="173" t="str">
        <f>IFERROR(position_two&amp;IF(AND(MOD(ABS(position_two),100)&gt;10,MOD(ABS(position_two),100)&lt;14),"th", CHOOSE(MOD(ABS(position_two),10)+1,"th","st","nd","rd","th","th","th","th","th","th")),"")</f>
        <v>67th</v>
      </c>
      <c r="E70" s="131">
        <f>ROWS($B$4:$B70)</f>
        <v>67</v>
      </c>
      <c r="F70" s="131" t="str">
        <f>IF($B70=Rept1D!$B$9,$E70,"")</f>
        <v/>
      </c>
      <c r="G70" s="131" t="str">
        <f t="shared" si="1"/>
        <v/>
      </c>
    </row>
    <row r="71" spans="1:7" ht="13.5" thickBot="1">
      <c r="A71" s="204">
        <v>68</v>
      </c>
      <c r="B71" s="205" t="s">
        <v>663</v>
      </c>
      <c r="C71" s="206">
        <v>544</v>
      </c>
      <c r="D71" s="173" t="str">
        <f>IFERROR(position_two&amp;IF(AND(MOD(ABS(position_two),100)&gt;10,MOD(ABS(position_two),100)&lt;14),"th", CHOOSE(MOD(ABS(position_two),10)+1,"th","st","nd","rd","th","th","th","th","th","th")),"")</f>
        <v>67th</v>
      </c>
      <c r="E71" s="131">
        <f>ROWS($B$4:$B71)</f>
        <v>68</v>
      </c>
      <c r="F71" s="131" t="str">
        <f>IF($B71=Rept1D!$B$9,$E71,"")</f>
        <v/>
      </c>
      <c r="G71" s="131" t="str">
        <f t="shared" si="1"/>
        <v/>
      </c>
    </row>
    <row r="72" spans="1:7" ht="13.5" thickBot="1">
      <c r="A72" s="204">
        <v>69</v>
      </c>
      <c r="B72" s="205" t="s">
        <v>664</v>
      </c>
      <c r="C72" s="206">
        <v>542</v>
      </c>
      <c r="D72" s="173" t="str">
        <f>IFERROR(position_two&amp;IF(AND(MOD(ABS(position_two),100)&gt;10,MOD(ABS(position_two),100)&lt;14),"th", CHOOSE(MOD(ABS(position_two),10)+1,"th","st","nd","rd","th","th","th","th","th","th")),"")</f>
        <v>69th</v>
      </c>
      <c r="E72" s="131">
        <f>ROWS($B$4:$B72)</f>
        <v>69</v>
      </c>
      <c r="F72" s="131" t="str">
        <f>IF($B72=Rept1D!$B$9,$E72,"")</f>
        <v/>
      </c>
      <c r="G72" s="131" t="str">
        <f t="shared" si="1"/>
        <v/>
      </c>
    </row>
    <row r="73" spans="1:7" ht="13.5" thickBot="1">
      <c r="A73" s="204">
        <v>70</v>
      </c>
      <c r="B73" s="205" t="s">
        <v>665</v>
      </c>
      <c r="C73" s="206">
        <v>541</v>
      </c>
      <c r="D73" s="173" t="str">
        <f>IFERROR(position_two&amp;IF(AND(MOD(ABS(position_two),100)&gt;10,MOD(ABS(position_two),100)&lt;14),"th", CHOOSE(MOD(ABS(position_two),10)+1,"th","st","nd","rd","th","th","th","th","th","th")),"")</f>
        <v>70th</v>
      </c>
      <c r="E73" s="131">
        <f>ROWS($B$4:$B73)</f>
        <v>70</v>
      </c>
      <c r="F73" s="131" t="str">
        <f>IF($B73=Rept1D!$B$9,$E73,"")</f>
        <v/>
      </c>
      <c r="G73" s="131" t="str">
        <f t="shared" si="1"/>
        <v/>
      </c>
    </row>
    <row r="74" spans="1:7" ht="13.5" thickBot="1">
      <c r="A74" s="204">
        <v>71</v>
      </c>
      <c r="B74" s="205" t="s">
        <v>666</v>
      </c>
      <c r="C74" s="206">
        <v>539</v>
      </c>
      <c r="D74" s="173" t="str">
        <f>IFERROR(position_two&amp;IF(AND(MOD(ABS(position_two),100)&gt;10,MOD(ABS(position_two),100)&lt;14),"th", CHOOSE(MOD(ABS(position_two),10)+1,"th","st","nd","rd","th","th","th","th","th","th")),"")</f>
        <v>71st</v>
      </c>
      <c r="E74" s="131">
        <f>ROWS($B$4:$B74)</f>
        <v>71</v>
      </c>
      <c r="F74" s="131" t="str">
        <f>IF($B74=Rept1D!$B$9,$E74,"")</f>
        <v/>
      </c>
      <c r="G74" s="131" t="str">
        <f t="shared" si="1"/>
        <v/>
      </c>
    </row>
    <row r="75" spans="1:7" ht="13.5" thickBot="1">
      <c r="A75" s="204">
        <v>72</v>
      </c>
      <c r="B75" s="205" t="s">
        <v>667</v>
      </c>
      <c r="C75" s="206">
        <v>538</v>
      </c>
      <c r="D75" s="173" t="str">
        <f>IFERROR(position_two&amp;IF(AND(MOD(ABS(position_two),100)&gt;10,MOD(ABS(position_two),100)&lt;14),"th", CHOOSE(MOD(ABS(position_two),10)+1,"th","st","nd","rd","th","th","th","th","th","th")),"")</f>
        <v>72nd</v>
      </c>
      <c r="E75" s="131">
        <f>ROWS($B$4:$B75)</f>
        <v>72</v>
      </c>
      <c r="F75" s="131" t="str">
        <f>IF($B75=Rept1D!$B$9,$E75,"")</f>
        <v/>
      </c>
      <c r="G75" s="131" t="str">
        <f t="shared" si="1"/>
        <v/>
      </c>
    </row>
    <row r="76" spans="1:7" ht="13.5" thickBot="1">
      <c r="A76" s="204">
        <v>73</v>
      </c>
      <c r="B76" s="205" t="s">
        <v>668</v>
      </c>
      <c r="C76" s="206">
        <v>537</v>
      </c>
      <c r="D76" s="173" t="str">
        <f>IFERROR(position_two&amp;IF(AND(MOD(ABS(position_two),100)&gt;10,MOD(ABS(position_two),100)&lt;14),"th", CHOOSE(MOD(ABS(position_two),10)+1,"th","st","nd","rd","th","th","th","th","th","th")),"")</f>
        <v>73rd</v>
      </c>
      <c r="E76" s="131">
        <f>ROWS($B$4:$B76)</f>
        <v>73</v>
      </c>
      <c r="F76" s="131" t="str">
        <f>IF($B76=Rept1D!$B$9,$E76,"")</f>
        <v/>
      </c>
      <c r="G76" s="131" t="str">
        <f t="shared" si="1"/>
        <v/>
      </c>
    </row>
    <row r="77" spans="1:7" ht="13.5" thickBot="1">
      <c r="A77" s="204">
        <v>74</v>
      </c>
      <c r="B77" s="205" t="s">
        <v>669</v>
      </c>
      <c r="C77" s="206">
        <v>537</v>
      </c>
      <c r="D77" s="173" t="str">
        <f>IFERROR(position_two&amp;IF(AND(MOD(ABS(position_two),100)&gt;10,MOD(ABS(position_two),100)&lt;14),"th", CHOOSE(MOD(ABS(position_two),10)+1,"th","st","nd","rd","th","th","th","th","th","th")),"")</f>
        <v>73rd</v>
      </c>
      <c r="E77" s="131">
        <f>ROWS($B$4:$B77)</f>
        <v>74</v>
      </c>
      <c r="F77" s="131" t="str">
        <f>IF($B77=Rept1D!$B$9,$E77,"")</f>
        <v/>
      </c>
      <c r="G77" s="131" t="str">
        <f t="shared" si="1"/>
        <v/>
      </c>
    </row>
    <row r="78" spans="1:7" ht="13.5" thickBot="1">
      <c r="A78" s="204">
        <v>75</v>
      </c>
      <c r="B78" s="205" t="s">
        <v>670</v>
      </c>
      <c r="C78" s="206">
        <v>537</v>
      </c>
      <c r="D78" s="173" t="str">
        <f>IFERROR(position_two&amp;IF(AND(MOD(ABS(position_two),100)&gt;10,MOD(ABS(position_two),100)&lt;14),"th", CHOOSE(MOD(ABS(position_two),10)+1,"th","st","nd","rd","th","th","th","th","th","th")),"")</f>
        <v>73rd</v>
      </c>
      <c r="E78" s="131">
        <f>ROWS($B$4:$B78)</f>
        <v>75</v>
      </c>
      <c r="F78" s="131" t="str">
        <f>IF($B78=Rept1D!$B$9,$E78,"")</f>
        <v/>
      </c>
      <c r="G78" s="131" t="str">
        <f t="shared" si="1"/>
        <v/>
      </c>
    </row>
    <row r="79" spans="1:7" ht="13.5" thickBot="1">
      <c r="A79" s="204">
        <v>76</v>
      </c>
      <c r="B79" s="205" t="s">
        <v>581</v>
      </c>
      <c r="C79" s="206">
        <v>536</v>
      </c>
      <c r="D79" s="173" t="str">
        <f>IFERROR(position_two&amp;IF(AND(MOD(ABS(position_two),100)&gt;10,MOD(ABS(position_two),100)&lt;14),"th", CHOOSE(MOD(ABS(position_two),10)+1,"th","st","nd","rd","th","th","th","th","th","th")),"")</f>
        <v>76th</v>
      </c>
      <c r="E79" s="131">
        <f>ROWS($B$4:$B79)</f>
        <v>76</v>
      </c>
      <c r="F79" s="131" t="str">
        <f>IF($B79=Rept1D!$B$9,$E79,"")</f>
        <v/>
      </c>
      <c r="G79" s="131" t="str">
        <f t="shared" si="1"/>
        <v/>
      </c>
    </row>
    <row r="80" spans="1:7" ht="13.5" thickBot="1">
      <c r="A80" s="204">
        <v>77</v>
      </c>
      <c r="B80" s="205" t="s">
        <v>596</v>
      </c>
      <c r="C80" s="206">
        <v>535</v>
      </c>
      <c r="D80" s="173" t="str">
        <f>IFERROR(position_two&amp;IF(AND(MOD(ABS(position_two),100)&gt;10,MOD(ABS(position_two),100)&lt;14),"th", CHOOSE(MOD(ABS(position_two),10)+1,"th","st","nd","rd","th","th","th","th","th","th")),"")</f>
        <v>77th</v>
      </c>
      <c r="E80" s="131">
        <f>ROWS($B$4:$B80)</f>
        <v>77</v>
      </c>
      <c r="F80" s="131" t="str">
        <f>IF($B80=Rept1D!$B$9,$E80,"")</f>
        <v/>
      </c>
      <c r="G80" s="131" t="str">
        <f t="shared" si="1"/>
        <v/>
      </c>
    </row>
    <row r="81" spans="1:7" ht="13.5" thickBot="1">
      <c r="A81" s="204">
        <v>78</v>
      </c>
      <c r="B81" s="205" t="s">
        <v>599</v>
      </c>
      <c r="C81" s="206">
        <v>532</v>
      </c>
      <c r="D81" s="173" t="str">
        <f>IFERROR(position_two&amp;IF(AND(MOD(ABS(position_two),100)&gt;10,MOD(ABS(position_two),100)&lt;14),"th", CHOOSE(MOD(ABS(position_two),10)+1,"th","st","nd","rd","th","th","th","th","th","th")),"")</f>
        <v>78th</v>
      </c>
      <c r="E81" s="131">
        <f>ROWS($B$4:$B81)</f>
        <v>78</v>
      </c>
      <c r="F81" s="131" t="str">
        <f>IF($B81=Rept1D!$B$9,$E81,"")</f>
        <v/>
      </c>
      <c r="G81" s="131" t="str">
        <f t="shared" si="1"/>
        <v/>
      </c>
    </row>
    <row r="82" spans="1:7" ht="13.5" thickBot="1">
      <c r="A82" s="204">
        <v>79</v>
      </c>
      <c r="B82" s="205" t="s">
        <v>671</v>
      </c>
      <c r="C82" s="206">
        <v>530</v>
      </c>
      <c r="D82" s="173" t="str">
        <f>IFERROR(position_two&amp;IF(AND(MOD(ABS(position_two),100)&gt;10,MOD(ABS(position_two),100)&lt;14),"th", CHOOSE(MOD(ABS(position_two),10)+1,"th","st","nd","rd","th","th","th","th","th","th")),"")</f>
        <v>79th</v>
      </c>
      <c r="E82" s="131">
        <f>ROWS($B$4:$B82)</f>
        <v>79</v>
      </c>
      <c r="F82" s="131" t="str">
        <f>IF($B82=Rept1D!$B$9,$E82,"")</f>
        <v/>
      </c>
      <c r="G82" s="131" t="str">
        <f t="shared" si="1"/>
        <v/>
      </c>
    </row>
    <row r="83" spans="1:7" ht="13.5" thickBot="1">
      <c r="A83" s="204">
        <v>80</v>
      </c>
      <c r="B83" s="205" t="s">
        <v>672</v>
      </c>
      <c r="C83" s="206">
        <v>528</v>
      </c>
      <c r="D83" s="173" t="str">
        <f>IFERROR(position_two&amp;IF(AND(MOD(ABS(position_two),100)&gt;10,MOD(ABS(position_two),100)&lt;14),"th", CHOOSE(MOD(ABS(position_two),10)+1,"th","st","nd","rd","th","th","th","th","th","th")),"")</f>
        <v>80th</v>
      </c>
      <c r="E83" s="131">
        <f>ROWS($B$4:$B83)</f>
        <v>80</v>
      </c>
      <c r="F83" s="131" t="str">
        <f>IF($B83=Rept1D!$B$9,$E83,"")</f>
        <v/>
      </c>
      <c r="G83" s="131" t="str">
        <f t="shared" si="1"/>
        <v/>
      </c>
    </row>
    <row r="84" spans="1:7" ht="13.5" thickBot="1">
      <c r="A84" s="204">
        <v>81</v>
      </c>
      <c r="B84" s="205" t="s">
        <v>673</v>
      </c>
      <c r="C84" s="206">
        <v>526</v>
      </c>
      <c r="D84" s="173" t="str">
        <f>IFERROR(position_two&amp;IF(AND(MOD(ABS(position_two),100)&gt;10,MOD(ABS(position_two),100)&lt;14),"th", CHOOSE(MOD(ABS(position_two),10)+1,"th","st","nd","rd","th","th","th","th","th","th")),"")</f>
        <v>81st</v>
      </c>
      <c r="E84" s="131">
        <f>ROWS($B$4:$B84)</f>
        <v>81</v>
      </c>
      <c r="F84" s="131" t="str">
        <f>IF($B84=Rept1D!$B$9,$E84,"")</f>
        <v/>
      </c>
      <c r="G84" s="131" t="str">
        <f t="shared" si="1"/>
        <v/>
      </c>
    </row>
    <row r="85" spans="1:7" ht="13.5" thickBot="1">
      <c r="A85" s="204">
        <v>82</v>
      </c>
      <c r="B85" s="205" t="s">
        <v>674</v>
      </c>
      <c r="C85" s="206">
        <v>525</v>
      </c>
      <c r="D85" s="173" t="str">
        <f>IFERROR(position_two&amp;IF(AND(MOD(ABS(position_two),100)&gt;10,MOD(ABS(position_two),100)&lt;14),"th", CHOOSE(MOD(ABS(position_two),10)+1,"th","st","nd","rd","th","th","th","th","th","th")),"")</f>
        <v>82nd</v>
      </c>
      <c r="E85" s="131">
        <f>ROWS($B$4:$B85)</f>
        <v>82</v>
      </c>
      <c r="F85" s="131" t="str">
        <f>IF($B85=Rept1D!$B$9,$E85,"")</f>
        <v/>
      </c>
      <c r="G85" s="131" t="str">
        <f t="shared" si="1"/>
        <v/>
      </c>
    </row>
    <row r="86" spans="1:7" ht="13.5" thickBot="1">
      <c r="A86" s="204">
        <v>83</v>
      </c>
      <c r="B86" s="205" t="s">
        <v>675</v>
      </c>
      <c r="C86" s="206">
        <v>524</v>
      </c>
      <c r="D86" s="173" t="str">
        <f>IFERROR(position_two&amp;IF(AND(MOD(ABS(position_two),100)&gt;10,MOD(ABS(position_two),100)&lt;14),"th", CHOOSE(MOD(ABS(position_two),10)+1,"th","st","nd","rd","th","th","th","th","th","th")),"")</f>
        <v>83rd</v>
      </c>
      <c r="E86" s="131">
        <f>ROWS($B$4:$B86)</f>
        <v>83</v>
      </c>
      <c r="F86" s="131" t="str">
        <f>IF($B86=Rept1D!$B$9,$E86,"")</f>
        <v/>
      </c>
      <c r="G86" s="131" t="str">
        <f t="shared" si="1"/>
        <v/>
      </c>
    </row>
    <row r="87" spans="1:7" ht="13.5" thickBot="1">
      <c r="A87" s="204">
        <v>84</v>
      </c>
      <c r="B87" s="205" t="s">
        <v>676</v>
      </c>
      <c r="C87" s="206">
        <v>524</v>
      </c>
      <c r="D87" s="173" t="str">
        <f>IFERROR(position_two&amp;IF(AND(MOD(ABS(position_two),100)&gt;10,MOD(ABS(position_two),100)&lt;14),"th", CHOOSE(MOD(ABS(position_two),10)+1,"th","st","nd","rd","th","th","th","th","th","th")),"")</f>
        <v>83rd</v>
      </c>
      <c r="E87" s="131">
        <f>ROWS($B$4:$B87)</f>
        <v>84</v>
      </c>
      <c r="F87" s="131" t="str">
        <f>IF($B87=Rept1D!$B$9,$E87,"")</f>
        <v/>
      </c>
      <c r="G87" s="131" t="str">
        <f t="shared" si="1"/>
        <v/>
      </c>
    </row>
    <row r="88" spans="1:7" ht="13.5" thickBot="1">
      <c r="A88" s="204">
        <v>85</v>
      </c>
      <c r="B88" s="205" t="s">
        <v>677</v>
      </c>
      <c r="C88" s="206">
        <v>524</v>
      </c>
      <c r="D88" s="173" t="str">
        <f>IFERROR(position_two&amp;IF(AND(MOD(ABS(position_two),100)&gt;10,MOD(ABS(position_two),100)&lt;14),"th", CHOOSE(MOD(ABS(position_two),10)+1,"th","st","nd","rd","th","th","th","th","th","th")),"")</f>
        <v>83rd</v>
      </c>
      <c r="E88" s="131">
        <f>ROWS($B$4:$B88)</f>
        <v>85</v>
      </c>
      <c r="F88" s="131" t="str">
        <f>IF($B88=Rept1D!$B$9,$E88,"")</f>
        <v/>
      </c>
      <c r="G88" s="131" t="str">
        <f t="shared" si="1"/>
        <v/>
      </c>
    </row>
    <row r="89" spans="1:7" ht="13.5" thickBot="1">
      <c r="A89" s="204">
        <v>86</v>
      </c>
      <c r="B89" s="205" t="s">
        <v>678</v>
      </c>
      <c r="C89" s="206">
        <v>523</v>
      </c>
      <c r="D89" s="173" t="str">
        <f>IFERROR(position_two&amp;IF(AND(MOD(ABS(position_two),100)&gt;10,MOD(ABS(position_two),100)&lt;14),"th", CHOOSE(MOD(ABS(position_two),10)+1,"th","st","nd","rd","th","th","th","th","th","th")),"")</f>
        <v>86th</v>
      </c>
      <c r="E89" s="131">
        <f>ROWS($B$4:$B89)</f>
        <v>86</v>
      </c>
      <c r="F89" s="131" t="str">
        <f>IF($B89=Rept1D!$B$9,$E89,"")</f>
        <v/>
      </c>
      <c r="G89" s="131" t="str">
        <f t="shared" si="1"/>
        <v/>
      </c>
    </row>
    <row r="90" spans="1:7" ht="13.5" thickBot="1">
      <c r="A90" s="204">
        <v>87</v>
      </c>
      <c r="B90" s="205" t="s">
        <v>679</v>
      </c>
      <c r="C90" s="206">
        <v>522</v>
      </c>
      <c r="D90" s="173" t="str">
        <f>IFERROR(position_two&amp;IF(AND(MOD(ABS(position_two),100)&gt;10,MOD(ABS(position_two),100)&lt;14),"th", CHOOSE(MOD(ABS(position_two),10)+1,"th","st","nd","rd","th","th","th","th","th","th")),"")</f>
        <v>87th</v>
      </c>
      <c r="E90" s="131">
        <f>ROWS($B$4:$B90)</f>
        <v>87</v>
      </c>
      <c r="F90" s="131" t="str">
        <f>IF($B90=Rept1D!$B$9,$E90,"")</f>
        <v/>
      </c>
      <c r="G90" s="131" t="str">
        <f t="shared" si="1"/>
        <v/>
      </c>
    </row>
    <row r="91" spans="1:7" ht="13.5" thickBot="1">
      <c r="A91" s="204">
        <v>88</v>
      </c>
      <c r="B91" s="205" t="s">
        <v>546</v>
      </c>
      <c r="C91" s="206">
        <v>521</v>
      </c>
      <c r="D91" s="173" t="str">
        <f>IFERROR(position_two&amp;IF(AND(MOD(ABS(position_two),100)&gt;10,MOD(ABS(position_two),100)&lt;14),"th", CHOOSE(MOD(ABS(position_two),10)+1,"th","st","nd","rd","th","th","th","th","th","th")),"")</f>
        <v>88th</v>
      </c>
      <c r="E91" s="131">
        <f>ROWS($B$4:$B91)</f>
        <v>88</v>
      </c>
      <c r="F91" s="131" t="str">
        <f>IF($B91=Rept1D!$B$9,$E91,"")</f>
        <v/>
      </c>
      <c r="G91" s="131" t="str">
        <f t="shared" si="1"/>
        <v/>
      </c>
    </row>
    <row r="92" spans="1:7" ht="13.5" thickBot="1">
      <c r="A92" s="204">
        <v>89</v>
      </c>
      <c r="B92" s="205" t="s">
        <v>579</v>
      </c>
      <c r="C92" s="206">
        <v>520</v>
      </c>
      <c r="D92" s="173" t="str">
        <f>IFERROR(position_two&amp;IF(AND(MOD(ABS(position_two),100)&gt;10,MOD(ABS(position_two),100)&lt;14),"th", CHOOSE(MOD(ABS(position_two),10)+1,"th","st","nd","rd","th","th","th","th","th","th")),"")</f>
        <v>89th</v>
      </c>
      <c r="E92" s="131">
        <f>ROWS($B$4:$B92)</f>
        <v>89</v>
      </c>
      <c r="F92" s="131" t="str">
        <f>IF($B92=Rept1D!$B$9,$E92,"")</f>
        <v/>
      </c>
      <c r="G92" s="131" t="str">
        <f t="shared" si="1"/>
        <v/>
      </c>
    </row>
    <row r="93" spans="1:7" ht="13.5" thickBot="1">
      <c r="A93" s="204">
        <v>90</v>
      </c>
      <c r="B93" s="205" t="s">
        <v>680</v>
      </c>
      <c r="C93" s="206">
        <v>520</v>
      </c>
      <c r="D93" s="173" t="str">
        <f>IFERROR(position_two&amp;IF(AND(MOD(ABS(position_two),100)&gt;10,MOD(ABS(position_two),100)&lt;14),"th", CHOOSE(MOD(ABS(position_two),10)+1,"th","st","nd","rd","th","th","th","th","th","th")),"")</f>
        <v>89th</v>
      </c>
      <c r="E93" s="131">
        <f>ROWS($B$4:$B93)</f>
        <v>90</v>
      </c>
      <c r="F93" s="131" t="str">
        <f>IF($B93=Rept1D!$B$9,$E93,"")</f>
        <v/>
      </c>
      <c r="G93" s="131" t="str">
        <f t="shared" si="1"/>
        <v/>
      </c>
    </row>
    <row r="94" spans="1:7" ht="13.5" thickBot="1">
      <c r="A94" s="204">
        <v>91</v>
      </c>
      <c r="B94" s="205" t="s">
        <v>681</v>
      </c>
      <c r="C94" s="206">
        <v>518</v>
      </c>
      <c r="D94" s="173" t="str">
        <f>IFERROR(position_two&amp;IF(AND(MOD(ABS(position_two),100)&gt;10,MOD(ABS(position_two),100)&lt;14),"th", CHOOSE(MOD(ABS(position_two),10)+1,"th","st","nd","rd","th","th","th","th","th","th")),"")</f>
        <v>91st</v>
      </c>
      <c r="E94" s="131">
        <f>ROWS($B$4:$B94)</f>
        <v>91</v>
      </c>
      <c r="F94" s="131" t="str">
        <f>IF($B94=Rept1D!$B$9,$E94,"")</f>
        <v/>
      </c>
      <c r="G94" s="131" t="str">
        <f t="shared" si="1"/>
        <v/>
      </c>
    </row>
    <row r="95" spans="1:7" ht="13.5" thickBot="1">
      <c r="A95" s="204">
        <v>92</v>
      </c>
      <c r="B95" s="205" t="s">
        <v>682</v>
      </c>
      <c r="C95" s="206">
        <v>518</v>
      </c>
      <c r="D95" s="173" t="str">
        <f>IFERROR(position_two&amp;IF(AND(MOD(ABS(position_two),100)&gt;10,MOD(ABS(position_two),100)&lt;14),"th", CHOOSE(MOD(ABS(position_two),10)+1,"th","st","nd","rd","th","th","th","th","th","th")),"")</f>
        <v>91st</v>
      </c>
      <c r="E95" s="131">
        <f>ROWS($B$4:$B95)</f>
        <v>92</v>
      </c>
      <c r="F95" s="131" t="str">
        <f>IF($B95=Rept1D!$B$9,$E95,"")</f>
        <v/>
      </c>
      <c r="G95" s="131" t="str">
        <f t="shared" si="1"/>
        <v/>
      </c>
    </row>
    <row r="96" spans="1:7" ht="13.5" thickBot="1">
      <c r="A96" s="204">
        <v>93</v>
      </c>
      <c r="B96" s="205" t="s">
        <v>578</v>
      </c>
      <c r="C96" s="206">
        <v>515</v>
      </c>
      <c r="D96" s="173" t="str">
        <f>IFERROR(position_two&amp;IF(AND(MOD(ABS(position_two),100)&gt;10,MOD(ABS(position_two),100)&lt;14),"th", CHOOSE(MOD(ABS(position_two),10)+1,"th","st","nd","rd","th","th","th","th","th","th")),"")</f>
        <v>93rd</v>
      </c>
      <c r="E96" s="131">
        <f>ROWS($B$4:$B96)</f>
        <v>93</v>
      </c>
      <c r="F96" s="131" t="str">
        <f>IF($B96=Rept1D!$B$9,$E96,"")</f>
        <v/>
      </c>
      <c r="G96" s="131" t="str">
        <f t="shared" si="1"/>
        <v/>
      </c>
    </row>
    <row r="97" spans="1:7" ht="13.5" thickBot="1">
      <c r="A97" s="204">
        <v>94</v>
      </c>
      <c r="B97" s="205" t="s">
        <v>683</v>
      </c>
      <c r="C97" s="206">
        <v>515</v>
      </c>
      <c r="D97" s="173" t="str">
        <f>IFERROR(position_two&amp;IF(AND(MOD(ABS(position_two),100)&gt;10,MOD(ABS(position_two),100)&lt;14),"th", CHOOSE(MOD(ABS(position_two),10)+1,"th","st","nd","rd","th","th","th","th","th","th")),"")</f>
        <v>93rd</v>
      </c>
      <c r="E97" s="131">
        <f>ROWS($B$4:$B97)</f>
        <v>94</v>
      </c>
      <c r="F97" s="131" t="str">
        <f>IF($B97=Rept1D!$B$9,$E97,"")</f>
        <v/>
      </c>
      <c r="G97" s="131" t="str">
        <f t="shared" si="1"/>
        <v/>
      </c>
    </row>
    <row r="98" spans="1:7" ht="13.5" thickBot="1">
      <c r="A98" s="204">
        <v>95</v>
      </c>
      <c r="B98" s="205" t="s">
        <v>684</v>
      </c>
      <c r="C98" s="206">
        <v>515</v>
      </c>
      <c r="D98" s="173" t="str">
        <f>IFERROR(position_two&amp;IF(AND(MOD(ABS(position_two),100)&gt;10,MOD(ABS(position_two),100)&lt;14),"th", CHOOSE(MOD(ABS(position_two),10)+1,"th","st","nd","rd","th","th","th","th","th","th")),"")</f>
        <v>93rd</v>
      </c>
      <c r="E98" s="131">
        <f>ROWS($B$4:$B98)</f>
        <v>95</v>
      </c>
      <c r="F98" s="131" t="str">
        <f>IF($B98=Rept1D!$B$9,$E98,"")</f>
        <v/>
      </c>
      <c r="G98" s="131" t="str">
        <f t="shared" si="1"/>
        <v/>
      </c>
    </row>
    <row r="99" spans="1:7" ht="13.5" thickBot="1">
      <c r="A99" s="204">
        <v>96</v>
      </c>
      <c r="B99" s="205" t="s">
        <v>685</v>
      </c>
      <c r="C99" s="206">
        <v>515</v>
      </c>
      <c r="D99" s="173" t="str">
        <f>IFERROR(position_two&amp;IF(AND(MOD(ABS(position_two),100)&gt;10,MOD(ABS(position_two),100)&lt;14),"th", CHOOSE(MOD(ABS(position_two),10)+1,"th","st","nd","rd","th","th","th","th","th","th")),"")</f>
        <v>93rd</v>
      </c>
      <c r="E99" s="131">
        <f>ROWS($B$4:$B99)</f>
        <v>96</v>
      </c>
      <c r="F99" s="131" t="str">
        <f>IF($B99=Rept1D!$B$9,$E99,"")</f>
        <v/>
      </c>
      <c r="G99" s="131" t="str">
        <f t="shared" si="1"/>
        <v/>
      </c>
    </row>
    <row r="100" spans="1:7" ht="13.5" thickBot="1">
      <c r="A100" s="204">
        <v>97</v>
      </c>
      <c r="B100" s="205" t="s">
        <v>686</v>
      </c>
      <c r="C100" s="206">
        <v>513</v>
      </c>
      <c r="D100" s="173" t="str">
        <f>IFERROR(position_two&amp;IF(AND(MOD(ABS(position_two),100)&gt;10,MOD(ABS(position_two),100)&lt;14),"th", CHOOSE(MOD(ABS(position_two),10)+1,"th","st","nd","rd","th","th","th","th","th","th")),"")</f>
        <v>97th</v>
      </c>
      <c r="E100" s="131">
        <f>ROWS($B$4:$B100)</f>
        <v>97</v>
      </c>
      <c r="F100" s="131" t="str">
        <f>IF($B100=Rept1D!$B$9,$E100,"")</f>
        <v/>
      </c>
      <c r="G100" s="131" t="str">
        <f t="shared" si="1"/>
        <v/>
      </c>
    </row>
    <row r="101" spans="1:7" ht="13.5" thickBot="1">
      <c r="A101" s="204">
        <v>98</v>
      </c>
      <c r="B101" s="205" t="s">
        <v>687</v>
      </c>
      <c r="C101" s="206">
        <v>513</v>
      </c>
      <c r="D101" s="173" t="str">
        <f>IFERROR(position_two&amp;IF(AND(MOD(ABS(position_two),100)&gt;10,MOD(ABS(position_two),100)&lt;14),"th", CHOOSE(MOD(ABS(position_two),10)+1,"th","st","nd","rd","th","th","th","th","th","th")),"")</f>
        <v>97th</v>
      </c>
      <c r="E101" s="131">
        <f>ROWS($B$4:$B101)</f>
        <v>98</v>
      </c>
      <c r="F101" s="131" t="str">
        <f>IF($B101=Rept1D!$B$9,$E101,"")</f>
        <v/>
      </c>
      <c r="G101" s="131" t="str">
        <f t="shared" si="1"/>
        <v/>
      </c>
    </row>
    <row r="102" spans="1:7" ht="13.5" thickBot="1">
      <c r="A102" s="204">
        <v>99</v>
      </c>
      <c r="B102" s="205" t="s">
        <v>688</v>
      </c>
      <c r="C102" s="206">
        <v>513</v>
      </c>
      <c r="D102" s="173" t="str">
        <f>IFERROR(position_two&amp;IF(AND(MOD(ABS(position_two),100)&gt;10,MOD(ABS(position_two),100)&lt;14),"th", CHOOSE(MOD(ABS(position_two),10)+1,"th","st","nd","rd","th","th","th","th","th","th")),"")</f>
        <v>97th</v>
      </c>
      <c r="E102" s="131">
        <f>ROWS($B$4:$B102)</f>
        <v>99</v>
      </c>
      <c r="F102" s="131" t="str">
        <f>IF($B102=Rept1D!$B$9,$E102,"")</f>
        <v/>
      </c>
      <c r="G102" s="131" t="str">
        <f t="shared" si="1"/>
        <v/>
      </c>
    </row>
    <row r="103" spans="1:7" ht="13.5" thickBot="1">
      <c r="A103" s="204">
        <v>100</v>
      </c>
      <c r="B103" s="205" t="s">
        <v>689</v>
      </c>
      <c r="C103" s="206">
        <v>512</v>
      </c>
      <c r="D103" s="173" t="str">
        <f>IFERROR(position_two&amp;IF(AND(MOD(ABS(position_two),100)&gt;10,MOD(ABS(position_two),100)&lt;14),"th", CHOOSE(MOD(ABS(position_two),10)+1,"th","st","nd","rd","th","th","th","th","th","th")),"")</f>
        <v>100th</v>
      </c>
      <c r="E103" s="131">
        <f>ROWS($B$4:$B103)</f>
        <v>100</v>
      </c>
      <c r="F103" s="131" t="str">
        <f>IF($B103=Rept1D!$B$9,$E103,"")</f>
        <v/>
      </c>
      <c r="G103" s="131" t="str">
        <f t="shared" si="1"/>
        <v/>
      </c>
    </row>
    <row r="104" spans="1:7" ht="13.5" thickBot="1">
      <c r="A104" s="204">
        <v>101</v>
      </c>
      <c r="B104" s="205" t="s">
        <v>690</v>
      </c>
      <c r="C104" s="206">
        <v>512</v>
      </c>
      <c r="D104" s="173" t="str">
        <f>IFERROR(position_two&amp;IF(AND(MOD(ABS(position_two),100)&gt;10,MOD(ABS(position_two),100)&lt;14),"th", CHOOSE(MOD(ABS(position_two),10)+1,"th","st","nd","rd","th","th","th","th","th","th")),"")</f>
        <v>100th</v>
      </c>
      <c r="E104" s="131">
        <f>ROWS($B$4:$B104)</f>
        <v>101</v>
      </c>
      <c r="F104" s="131" t="str">
        <f>IF($B104=Rept1D!$B$9,$E104,"")</f>
        <v/>
      </c>
      <c r="G104" s="131" t="str">
        <f t="shared" si="1"/>
        <v/>
      </c>
    </row>
    <row r="105" spans="1:7" ht="13.5" thickBot="1">
      <c r="A105" s="204">
        <v>102</v>
      </c>
      <c r="B105" s="205" t="s">
        <v>691</v>
      </c>
      <c r="C105" s="206">
        <v>511</v>
      </c>
      <c r="D105" s="173" t="str">
        <f>IFERROR(position_two&amp;IF(AND(MOD(ABS(position_two),100)&gt;10,MOD(ABS(position_two),100)&lt;14),"th", CHOOSE(MOD(ABS(position_two),10)+1,"th","st","nd","rd","th","th","th","th","th","th")),"")</f>
        <v>102nd</v>
      </c>
      <c r="E105" s="131">
        <f>ROWS($B$4:$B105)</f>
        <v>102</v>
      </c>
      <c r="F105" s="131" t="str">
        <f>IF($B105=Rept1D!$B$9,$E105,"")</f>
        <v/>
      </c>
      <c r="G105" s="131" t="str">
        <f t="shared" si="1"/>
        <v/>
      </c>
    </row>
    <row r="106" spans="1:7" ht="13.5" thickBot="1">
      <c r="A106" s="204">
        <v>103</v>
      </c>
      <c r="B106" s="205" t="s">
        <v>692</v>
      </c>
      <c r="C106" s="206">
        <v>511</v>
      </c>
      <c r="D106" s="173" t="str">
        <f>IFERROR(position_two&amp;IF(AND(MOD(ABS(position_two),100)&gt;10,MOD(ABS(position_two),100)&lt;14),"th", CHOOSE(MOD(ABS(position_two),10)+1,"th","st","nd","rd","th","th","th","th","th","th")),"")</f>
        <v>102nd</v>
      </c>
      <c r="E106" s="131">
        <f>ROWS($B$4:$B106)</f>
        <v>103</v>
      </c>
      <c r="F106" s="131" t="str">
        <f>IF($B106=Rept1D!$B$9,$E106,"")</f>
        <v/>
      </c>
      <c r="G106" s="131" t="str">
        <f t="shared" si="1"/>
        <v/>
      </c>
    </row>
    <row r="107" spans="1:7" ht="13.5" thickBot="1">
      <c r="A107" s="204">
        <v>104</v>
      </c>
      <c r="B107" s="205" t="s">
        <v>591</v>
      </c>
      <c r="C107" s="206">
        <v>509</v>
      </c>
      <c r="D107" s="173" t="str">
        <f>IFERROR(position_two&amp;IF(AND(MOD(ABS(position_two),100)&gt;10,MOD(ABS(position_two),100)&lt;14),"th", CHOOSE(MOD(ABS(position_two),10)+1,"th","st","nd","rd","th","th","th","th","th","th")),"")</f>
        <v>104th</v>
      </c>
      <c r="E107" s="131">
        <f>ROWS($B$4:$B107)</f>
        <v>104</v>
      </c>
      <c r="F107" s="131" t="str">
        <f>IF($B107=Rept1D!$B$9,$E107,"")</f>
        <v/>
      </c>
      <c r="G107" s="131" t="str">
        <f t="shared" si="1"/>
        <v/>
      </c>
    </row>
    <row r="108" spans="1:7" ht="13.5" thickBot="1">
      <c r="A108" s="204">
        <v>105</v>
      </c>
      <c r="B108" s="205" t="s">
        <v>571</v>
      </c>
      <c r="C108" s="206">
        <v>508</v>
      </c>
      <c r="D108" s="173" t="str">
        <f>IFERROR(position_two&amp;IF(AND(MOD(ABS(position_two),100)&gt;10,MOD(ABS(position_two),100)&lt;14),"th", CHOOSE(MOD(ABS(position_two),10)+1,"th","st","nd","rd","th","th","th","th","th","th")),"")</f>
        <v>105th</v>
      </c>
      <c r="E108" s="131">
        <f>ROWS($B$4:$B108)</f>
        <v>105</v>
      </c>
      <c r="F108" s="131" t="str">
        <f>IF($B108=Rept1D!$B$9,$E108,"")</f>
        <v/>
      </c>
      <c r="G108" s="131" t="str">
        <f t="shared" si="1"/>
        <v/>
      </c>
    </row>
    <row r="109" spans="1:7" ht="13.5" thickBot="1">
      <c r="A109" s="204">
        <v>106</v>
      </c>
      <c r="B109" s="205" t="s">
        <v>693</v>
      </c>
      <c r="C109" s="206">
        <v>507</v>
      </c>
      <c r="D109" s="173" t="str">
        <f>IFERROR(position_two&amp;IF(AND(MOD(ABS(position_two),100)&gt;10,MOD(ABS(position_two),100)&lt;14),"th", CHOOSE(MOD(ABS(position_two),10)+1,"th","st","nd","rd","th","th","th","th","th","th")),"")</f>
        <v>106th</v>
      </c>
      <c r="E109" s="131">
        <f>ROWS($B$4:$B109)</f>
        <v>106</v>
      </c>
      <c r="F109" s="131" t="str">
        <f>IF($B109=Rept1D!$B$9,$E109,"")</f>
        <v/>
      </c>
      <c r="G109" s="131" t="str">
        <f t="shared" si="1"/>
        <v/>
      </c>
    </row>
    <row r="110" spans="1:7" ht="13.5" thickBot="1">
      <c r="A110" s="204">
        <v>107</v>
      </c>
      <c r="B110" s="205" t="s">
        <v>694</v>
      </c>
      <c r="C110" s="206">
        <v>506</v>
      </c>
      <c r="D110" s="173" t="str">
        <f>IFERROR(position_two&amp;IF(AND(MOD(ABS(position_two),100)&gt;10,MOD(ABS(position_two),100)&lt;14),"th", CHOOSE(MOD(ABS(position_two),10)+1,"th","st","nd","rd","th","th","th","th","th","th")),"")</f>
        <v>107th</v>
      </c>
      <c r="E110" s="131">
        <f>ROWS($B$4:$B110)</f>
        <v>107</v>
      </c>
      <c r="F110" s="131" t="str">
        <f>IF($B110=Rept1D!$B$9,$E110,"")</f>
        <v/>
      </c>
      <c r="G110" s="131" t="str">
        <f t="shared" si="1"/>
        <v/>
      </c>
    </row>
    <row r="111" spans="1:7" ht="13.5" thickBot="1">
      <c r="A111" s="204">
        <v>108</v>
      </c>
      <c r="B111" s="205" t="s">
        <v>695</v>
      </c>
      <c r="C111" s="206">
        <v>506</v>
      </c>
      <c r="D111" s="173" t="str">
        <f>IFERROR(position_two&amp;IF(AND(MOD(ABS(position_two),100)&gt;10,MOD(ABS(position_two),100)&lt;14),"th", CHOOSE(MOD(ABS(position_two),10)+1,"th","st","nd","rd","th","th","th","th","th","th")),"")</f>
        <v>107th</v>
      </c>
      <c r="E111" s="131">
        <f>ROWS($B$4:$B111)</f>
        <v>108</v>
      </c>
      <c r="F111" s="131" t="str">
        <f>IF($B111=Rept1D!$B$9,$E111,"")</f>
        <v/>
      </c>
      <c r="G111" s="131" t="str">
        <f t="shared" si="1"/>
        <v/>
      </c>
    </row>
    <row r="112" spans="1:7" ht="13.5" thickBot="1">
      <c r="A112" s="204">
        <v>109</v>
      </c>
      <c r="B112" s="205" t="s">
        <v>696</v>
      </c>
      <c r="C112" s="206">
        <v>506</v>
      </c>
      <c r="D112" s="173" t="str">
        <f>IFERROR(position_two&amp;IF(AND(MOD(ABS(position_two),100)&gt;10,MOD(ABS(position_two),100)&lt;14),"th", CHOOSE(MOD(ABS(position_two),10)+1,"th","st","nd","rd","th","th","th","th","th","th")),"")</f>
        <v>107th</v>
      </c>
      <c r="E112" s="131">
        <f>ROWS($B$4:$B112)</f>
        <v>109</v>
      </c>
      <c r="F112" s="131" t="str">
        <f>IF($B112=Rept1D!$B$9,$E112,"")</f>
        <v/>
      </c>
      <c r="G112" s="131" t="str">
        <f t="shared" si="1"/>
        <v/>
      </c>
    </row>
    <row r="113" spans="1:7" ht="13.5" thickBot="1">
      <c r="A113" s="204">
        <v>110</v>
      </c>
      <c r="B113" s="205" t="s">
        <v>697</v>
      </c>
      <c r="C113" s="206">
        <v>506</v>
      </c>
      <c r="D113" s="173" t="str">
        <f>IFERROR(position_two&amp;IF(AND(MOD(ABS(position_two),100)&gt;10,MOD(ABS(position_two),100)&lt;14),"th", CHOOSE(MOD(ABS(position_two),10)+1,"th","st","nd","rd","th","th","th","th","th","th")),"")</f>
        <v>107th</v>
      </c>
      <c r="E113" s="131">
        <f>ROWS($B$4:$B113)</f>
        <v>110</v>
      </c>
      <c r="F113" s="131" t="str">
        <f>IF($B113=Rept1D!$B$9,$E113,"")</f>
        <v/>
      </c>
      <c r="G113" s="131" t="str">
        <f t="shared" si="1"/>
        <v/>
      </c>
    </row>
    <row r="114" spans="1:7" ht="13.5" thickBot="1">
      <c r="A114" s="204">
        <v>111</v>
      </c>
      <c r="B114" s="205" t="s">
        <v>698</v>
      </c>
      <c r="C114" s="206">
        <v>506</v>
      </c>
      <c r="D114" s="173" t="str">
        <f>IFERROR(position_two&amp;IF(AND(MOD(ABS(position_two),100)&gt;10,MOD(ABS(position_two),100)&lt;14),"th", CHOOSE(MOD(ABS(position_two),10)+1,"th","st","nd","rd","th","th","th","th","th","th")),"")</f>
        <v>107th</v>
      </c>
      <c r="E114" s="131">
        <f>ROWS($B$4:$B114)</f>
        <v>111</v>
      </c>
      <c r="F114" s="131" t="str">
        <f>IF($B114=Rept1D!$B$9,$E114,"")</f>
        <v/>
      </c>
      <c r="G114" s="131" t="str">
        <f t="shared" si="1"/>
        <v/>
      </c>
    </row>
    <row r="115" spans="1:7" ht="13.5" thickBot="1">
      <c r="A115" s="204">
        <v>112</v>
      </c>
      <c r="B115" s="205" t="s">
        <v>699</v>
      </c>
      <c r="C115" s="206">
        <v>503</v>
      </c>
      <c r="D115" s="173" t="str">
        <f>IFERROR(position_two&amp;IF(AND(MOD(ABS(position_two),100)&gt;10,MOD(ABS(position_two),100)&lt;14),"th", CHOOSE(MOD(ABS(position_two),10)+1,"th","st","nd","rd","th","th","th","th","th","th")),"")</f>
        <v>112th</v>
      </c>
      <c r="E115" s="131">
        <f>ROWS($B$4:$B115)</f>
        <v>112</v>
      </c>
      <c r="F115" s="131" t="str">
        <f>IF($B115=Rept1D!$B$9,$E115,"")</f>
        <v/>
      </c>
      <c r="G115" s="131" t="str">
        <f t="shared" si="1"/>
        <v/>
      </c>
    </row>
    <row r="116" spans="1:7" ht="13.5" thickBot="1">
      <c r="A116" s="204">
        <v>113</v>
      </c>
      <c r="B116" s="205" t="s">
        <v>700</v>
      </c>
      <c r="C116" s="206">
        <v>503</v>
      </c>
      <c r="D116" s="173" t="str">
        <f>IFERROR(position_two&amp;IF(AND(MOD(ABS(position_two),100)&gt;10,MOD(ABS(position_two),100)&lt;14),"th", CHOOSE(MOD(ABS(position_two),10)+1,"th","st","nd","rd","th","th","th","th","th","th")),"")</f>
        <v>112th</v>
      </c>
      <c r="E116" s="131">
        <f>ROWS($B$4:$B116)</f>
        <v>113</v>
      </c>
      <c r="F116" s="131" t="str">
        <f>IF($B116=Rept1D!$B$9,$E116,"")</f>
        <v/>
      </c>
      <c r="G116" s="131" t="str">
        <f t="shared" si="1"/>
        <v/>
      </c>
    </row>
    <row r="117" spans="1:7" ht="13.5" thickBot="1">
      <c r="A117" s="204">
        <v>114</v>
      </c>
      <c r="B117" s="205" t="s">
        <v>577</v>
      </c>
      <c r="C117" s="206">
        <v>500</v>
      </c>
      <c r="D117" s="173" t="str">
        <f>IFERROR(position_two&amp;IF(AND(MOD(ABS(position_two),100)&gt;10,MOD(ABS(position_two),100)&lt;14),"th", CHOOSE(MOD(ABS(position_two),10)+1,"th","st","nd","rd","th","th","th","th","th","th")),"")</f>
        <v>114th</v>
      </c>
      <c r="E117" s="131">
        <f>ROWS($B$4:$B117)</f>
        <v>114</v>
      </c>
      <c r="F117" s="131" t="str">
        <f>IF($B117=Rept1D!$B$9,$E117,"")</f>
        <v/>
      </c>
      <c r="G117" s="131" t="str">
        <f t="shared" si="1"/>
        <v/>
      </c>
    </row>
    <row r="118" spans="1:7" ht="13.5" thickBot="1">
      <c r="A118" s="207">
        <v>115</v>
      </c>
      <c r="B118" s="205" t="s">
        <v>701</v>
      </c>
      <c r="C118" s="206">
        <v>499</v>
      </c>
      <c r="D118" s="173" t="str">
        <f>IFERROR(position_two&amp;IF(AND(MOD(ABS(position_two),100)&gt;10,MOD(ABS(position_two),100)&lt;14),"th", CHOOSE(MOD(ABS(position_two),10)+1,"th","st","nd","rd","th","th","th","th","th","th")),"")</f>
        <v>115th</v>
      </c>
      <c r="E118" s="131">
        <f>ROWS($B$4:$B118)</f>
        <v>115</v>
      </c>
      <c r="F118" s="131" t="str">
        <f>IF($B118=Rept1D!$B$9,$E118,"")</f>
        <v/>
      </c>
      <c r="G118" s="131" t="str">
        <f t="shared" si="1"/>
        <v/>
      </c>
    </row>
    <row r="119" spans="1:7" ht="13.5" thickBot="1">
      <c r="A119" s="204">
        <v>116</v>
      </c>
      <c r="B119" s="205" t="s">
        <v>702</v>
      </c>
      <c r="C119" s="206">
        <v>498</v>
      </c>
      <c r="D119" s="173" t="str">
        <f>IFERROR(position_two&amp;IF(AND(MOD(ABS(position_two),100)&gt;10,MOD(ABS(position_two),100)&lt;14),"th", CHOOSE(MOD(ABS(position_two),10)+1,"th","st","nd","rd","th","th","th","th","th","th")),"")</f>
        <v>116th</v>
      </c>
      <c r="E119" s="131">
        <f>ROWS($B$4:$B119)</f>
        <v>116</v>
      </c>
      <c r="F119" s="131" t="str">
        <f>IF($B119=Rept1D!$B$9,$E119,"")</f>
        <v/>
      </c>
      <c r="G119" s="131" t="str">
        <f t="shared" si="1"/>
        <v/>
      </c>
    </row>
    <row r="120" spans="1:7" ht="13.5" thickBot="1">
      <c r="A120" s="204">
        <v>117</v>
      </c>
      <c r="B120" s="205" t="s">
        <v>558</v>
      </c>
      <c r="C120" s="206">
        <v>496</v>
      </c>
      <c r="D120" s="173" t="str">
        <f>IFERROR(position_two&amp;IF(AND(MOD(ABS(position_two),100)&gt;10,MOD(ABS(position_two),100)&lt;14),"th", CHOOSE(MOD(ABS(position_two),10)+1,"th","st","nd","rd","th","th","th","th","th","th")),"")</f>
        <v>117th</v>
      </c>
      <c r="E120" s="131">
        <f>ROWS($B$4:$B120)</f>
        <v>117</v>
      </c>
      <c r="F120" s="131" t="str">
        <f>IF($B120=Rept1D!$B$9,$E120,"")</f>
        <v/>
      </c>
      <c r="G120" s="131" t="str">
        <f t="shared" si="1"/>
        <v/>
      </c>
    </row>
    <row r="121" spans="1:7" ht="13.5" thickBot="1">
      <c r="A121" s="204">
        <v>118</v>
      </c>
      <c r="B121" s="205" t="s">
        <v>569</v>
      </c>
      <c r="C121" s="206">
        <v>496</v>
      </c>
      <c r="D121" s="173" t="str">
        <f>IFERROR(position_two&amp;IF(AND(MOD(ABS(position_two),100)&gt;10,MOD(ABS(position_two),100)&lt;14),"th", CHOOSE(MOD(ABS(position_two),10)+1,"th","st","nd","rd","th","th","th","th","th","th")),"")</f>
        <v>117th</v>
      </c>
      <c r="E121" s="131">
        <f>ROWS($B$4:$B121)</f>
        <v>118</v>
      </c>
      <c r="F121" s="131" t="str">
        <f>IF($B121=Rept1D!$B$9,$E121,"")</f>
        <v/>
      </c>
      <c r="G121" s="131" t="str">
        <f t="shared" si="1"/>
        <v/>
      </c>
    </row>
    <row r="122" spans="1:7" ht="13.5" thickBot="1">
      <c r="A122" s="204">
        <v>119</v>
      </c>
      <c r="B122" s="205" t="s">
        <v>703</v>
      </c>
      <c r="C122" s="206">
        <v>496</v>
      </c>
      <c r="D122" s="173" t="str">
        <f>IFERROR(position_two&amp;IF(AND(MOD(ABS(position_two),100)&gt;10,MOD(ABS(position_two),100)&lt;14),"th", CHOOSE(MOD(ABS(position_two),10)+1,"th","st","nd","rd","th","th","th","th","th","th")),"")</f>
        <v>117th</v>
      </c>
      <c r="E122" s="131">
        <f>ROWS($B$4:$B122)</f>
        <v>119</v>
      </c>
      <c r="F122" s="131" t="str">
        <f>IF($B122=Rept1D!$B$9,$E122,"")</f>
        <v/>
      </c>
      <c r="G122" s="131" t="str">
        <f t="shared" si="1"/>
        <v/>
      </c>
    </row>
    <row r="123" spans="1:7" ht="13.5" thickBot="1">
      <c r="A123" s="204">
        <v>120</v>
      </c>
      <c r="B123" s="205" t="s">
        <v>704</v>
      </c>
      <c r="C123" s="206">
        <v>496</v>
      </c>
      <c r="D123" s="173" t="str">
        <f>IFERROR(position_two&amp;IF(AND(MOD(ABS(position_two),100)&gt;10,MOD(ABS(position_two),100)&lt;14),"th", CHOOSE(MOD(ABS(position_two),10)+1,"th","st","nd","rd","th","th","th","th","th","th")),"")</f>
        <v>117th</v>
      </c>
      <c r="E123" s="131">
        <f>ROWS($B$4:$B123)</f>
        <v>120</v>
      </c>
      <c r="F123" s="131" t="str">
        <f>IF($B123=Rept1D!$B$9,$E123,"")</f>
        <v/>
      </c>
      <c r="G123" s="131" t="str">
        <f t="shared" si="1"/>
        <v/>
      </c>
    </row>
    <row r="124" spans="1:7" ht="13.5" thickBot="1">
      <c r="A124" s="204">
        <v>121</v>
      </c>
      <c r="B124" s="205" t="s">
        <v>705</v>
      </c>
      <c r="C124" s="206">
        <v>493</v>
      </c>
      <c r="D124" s="173" t="str">
        <f>IFERROR(position_two&amp;IF(AND(MOD(ABS(position_two),100)&gt;10,MOD(ABS(position_two),100)&lt;14),"th", CHOOSE(MOD(ABS(position_two),10)+1,"th","st","nd","rd","th","th","th","th","th","th")),"")</f>
        <v>121st</v>
      </c>
      <c r="E124" s="131">
        <f>ROWS($B$4:$B124)</f>
        <v>121</v>
      </c>
      <c r="F124" s="131" t="str">
        <f>IF($B124=Rept1D!$B$9,$E124,"")</f>
        <v/>
      </c>
      <c r="G124" s="131" t="str">
        <f t="shared" si="1"/>
        <v/>
      </c>
    </row>
    <row r="125" spans="1:7" ht="13.5" thickBot="1">
      <c r="A125" s="204">
        <v>122</v>
      </c>
      <c r="B125" s="205" t="s">
        <v>706</v>
      </c>
      <c r="C125" s="206">
        <v>493</v>
      </c>
      <c r="D125" s="173" t="str">
        <f>IFERROR(position_two&amp;IF(AND(MOD(ABS(position_two),100)&gt;10,MOD(ABS(position_two),100)&lt;14),"th", CHOOSE(MOD(ABS(position_two),10)+1,"th","st","nd","rd","th","th","th","th","th","th")),"")</f>
        <v>121st</v>
      </c>
      <c r="E125" s="131">
        <f>ROWS($B$4:$B125)</f>
        <v>122</v>
      </c>
      <c r="F125" s="131" t="str">
        <f>IF($B125=Rept1D!$B$9,$E125,"")</f>
        <v/>
      </c>
      <c r="G125" s="131" t="str">
        <f t="shared" si="1"/>
        <v/>
      </c>
    </row>
    <row r="126" spans="1:7" ht="13.5" thickBot="1">
      <c r="A126" s="204">
        <v>123</v>
      </c>
      <c r="B126" s="205" t="s">
        <v>707</v>
      </c>
      <c r="C126" s="206">
        <v>492</v>
      </c>
      <c r="D126" s="173" t="str">
        <f>IFERROR(position_two&amp;IF(AND(MOD(ABS(position_two),100)&gt;10,MOD(ABS(position_two),100)&lt;14),"th", CHOOSE(MOD(ABS(position_two),10)+1,"th","st","nd","rd","th","th","th","th","th","th")),"")</f>
        <v>123rd</v>
      </c>
      <c r="E126" s="131">
        <f>ROWS($B$4:$B126)</f>
        <v>123</v>
      </c>
      <c r="F126" s="131" t="str">
        <f>IF($B126=Rept1D!$B$9,$E126,"")</f>
        <v/>
      </c>
      <c r="G126" s="131" t="str">
        <f t="shared" si="1"/>
        <v/>
      </c>
    </row>
    <row r="127" spans="1:7" ht="13.5" thickBot="1">
      <c r="A127" s="204">
        <v>124</v>
      </c>
      <c r="B127" s="205" t="s">
        <v>708</v>
      </c>
      <c r="C127" s="206">
        <v>491</v>
      </c>
      <c r="D127" s="173" t="str">
        <f>IFERROR(position_two&amp;IF(AND(MOD(ABS(position_two),100)&gt;10,MOD(ABS(position_two),100)&lt;14),"th", CHOOSE(MOD(ABS(position_two),10)+1,"th","st","nd","rd","th","th","th","th","th","th")),"")</f>
        <v>124th</v>
      </c>
      <c r="E127" s="131">
        <f>ROWS($B$4:$B127)</f>
        <v>124</v>
      </c>
      <c r="F127" s="131" t="str">
        <f>IF($B127=Rept1D!$B$9,$E127,"")</f>
        <v/>
      </c>
      <c r="G127" s="131" t="str">
        <f t="shared" si="1"/>
        <v/>
      </c>
    </row>
    <row r="128" spans="1:7" ht="13.5" thickBot="1">
      <c r="A128" s="204">
        <v>125</v>
      </c>
      <c r="B128" s="205" t="s">
        <v>709</v>
      </c>
      <c r="C128" s="206">
        <v>490</v>
      </c>
      <c r="D128" s="173" t="str">
        <f>IFERROR(position_two&amp;IF(AND(MOD(ABS(position_two),100)&gt;10,MOD(ABS(position_two),100)&lt;14),"th", CHOOSE(MOD(ABS(position_two),10)+1,"th","st","nd","rd","th","th","th","th","th","th")),"")</f>
        <v>125th</v>
      </c>
      <c r="E128" s="131">
        <f>ROWS($B$4:$B128)</f>
        <v>125</v>
      </c>
      <c r="F128" s="131" t="str">
        <f>IF($B128=Rept1D!$B$9,$E128,"")</f>
        <v/>
      </c>
      <c r="G128" s="131" t="str">
        <f t="shared" si="1"/>
        <v/>
      </c>
    </row>
    <row r="129" spans="1:7" ht="13.5" thickBot="1">
      <c r="A129" s="204">
        <v>126</v>
      </c>
      <c r="B129" s="205" t="s">
        <v>710</v>
      </c>
      <c r="C129" s="206">
        <v>490</v>
      </c>
      <c r="D129" s="173" t="str">
        <f>IFERROR(position_two&amp;IF(AND(MOD(ABS(position_two),100)&gt;10,MOD(ABS(position_two),100)&lt;14),"th", CHOOSE(MOD(ABS(position_two),10)+1,"th","st","nd","rd","th","th","th","th","th","th")),"")</f>
        <v>125th</v>
      </c>
      <c r="E129" s="131">
        <f>ROWS($B$4:$B129)</f>
        <v>126</v>
      </c>
      <c r="F129" s="131" t="str">
        <f>IF($B129=Rept1D!$B$9,$E129,"")</f>
        <v/>
      </c>
      <c r="G129" s="131" t="str">
        <f t="shared" si="1"/>
        <v/>
      </c>
    </row>
    <row r="130" spans="1:7" ht="13.5" thickBot="1">
      <c r="A130" s="204">
        <v>127</v>
      </c>
      <c r="B130" s="205" t="s">
        <v>564</v>
      </c>
      <c r="C130" s="206">
        <v>489</v>
      </c>
      <c r="D130" s="173" t="str">
        <f>IFERROR(position_two&amp;IF(AND(MOD(ABS(position_two),100)&gt;10,MOD(ABS(position_two),100)&lt;14),"th", CHOOSE(MOD(ABS(position_two),10)+1,"th","st","nd","rd","th","th","th","th","th","th")),"")</f>
        <v>127th</v>
      </c>
      <c r="E130" s="131">
        <f>ROWS($B$4:$B130)</f>
        <v>127</v>
      </c>
      <c r="F130" s="131" t="str">
        <f>IF($B130=Rept1D!$B$9,$E130,"")</f>
        <v/>
      </c>
      <c r="G130" s="131" t="str">
        <f t="shared" si="1"/>
        <v/>
      </c>
    </row>
    <row r="131" spans="1:7" ht="13.5" thickBot="1">
      <c r="A131" s="204">
        <v>128</v>
      </c>
      <c r="B131" s="205" t="s">
        <v>711</v>
      </c>
      <c r="C131" s="206">
        <v>489</v>
      </c>
      <c r="D131" s="173" t="str">
        <f>IFERROR(position_two&amp;IF(AND(MOD(ABS(position_two),100)&gt;10,MOD(ABS(position_two),100)&lt;14),"th", CHOOSE(MOD(ABS(position_two),10)+1,"th","st","nd","rd","th","th","th","th","th","th")),"")</f>
        <v>127th</v>
      </c>
      <c r="E131" s="131">
        <f>ROWS($B$4:$B131)</f>
        <v>128</v>
      </c>
      <c r="F131" s="131" t="str">
        <f>IF($B131=Rept1D!$B$9,$E131,"")</f>
        <v/>
      </c>
      <c r="G131" s="131" t="str">
        <f t="shared" si="1"/>
        <v/>
      </c>
    </row>
    <row r="132" spans="1:7" ht="13.5" thickBot="1">
      <c r="A132" s="204">
        <v>129</v>
      </c>
      <c r="B132" s="205" t="s">
        <v>712</v>
      </c>
      <c r="C132" s="206">
        <v>489</v>
      </c>
      <c r="D132" s="173" t="str">
        <f>IFERROR(position_two&amp;IF(AND(MOD(ABS(position_two),100)&gt;10,MOD(ABS(position_two),100)&lt;14),"th", CHOOSE(MOD(ABS(position_two),10)+1,"th","st","nd","rd","th","th","th","th","th","th")),"")</f>
        <v>127th</v>
      </c>
      <c r="E132" s="131">
        <f>ROWS($B$4:$B132)</f>
        <v>129</v>
      </c>
      <c r="F132" s="131" t="str">
        <f>IF($B132=Rept1D!$B$9,$E132,"")</f>
        <v/>
      </c>
      <c r="G132" s="131" t="str">
        <f t="shared" si="1"/>
        <v/>
      </c>
    </row>
    <row r="133" spans="1:7" ht="13.5" thickBot="1">
      <c r="A133" s="204">
        <v>130</v>
      </c>
      <c r="B133" s="205" t="s">
        <v>713</v>
      </c>
      <c r="C133" s="206">
        <v>488</v>
      </c>
      <c r="D133" s="173" t="str">
        <f>IFERROR(position_two&amp;IF(AND(MOD(ABS(position_two),100)&gt;10,MOD(ABS(position_two),100)&lt;14),"th", CHOOSE(MOD(ABS(position_two),10)+1,"th","st","nd","rd","th","th","th","th","th","th")),"")</f>
        <v>130th</v>
      </c>
      <c r="E133" s="131">
        <f>ROWS($B$4:$B133)</f>
        <v>130</v>
      </c>
      <c r="F133" s="131" t="str">
        <f>IF($B133=Rept1D!$B$9,$E133,"")</f>
        <v/>
      </c>
      <c r="G133" s="131" t="str">
        <f t="shared" ref="G133:G196" si="2">IFERROR(SMALL($F$4:$F$231,$E133),"")</f>
        <v/>
      </c>
    </row>
    <row r="134" spans="1:7" ht="13.5" thickBot="1">
      <c r="A134" s="204">
        <v>131</v>
      </c>
      <c r="B134" s="205" t="s">
        <v>587</v>
      </c>
      <c r="C134" s="206">
        <v>486</v>
      </c>
      <c r="D134" s="173" t="str">
        <f>IFERROR(position_two&amp;IF(AND(MOD(ABS(position_two),100)&gt;10,MOD(ABS(position_two),100)&lt;14),"th", CHOOSE(MOD(ABS(position_two),10)+1,"th","st","nd","rd","th","th","th","th","th","th")),"")</f>
        <v>131st</v>
      </c>
      <c r="E134" s="131">
        <f>ROWS($B$4:$B134)</f>
        <v>131</v>
      </c>
      <c r="F134" s="131" t="str">
        <f>IF($B134=Rept1D!$B$9,$E134,"")</f>
        <v/>
      </c>
      <c r="G134" s="131" t="str">
        <f t="shared" si="2"/>
        <v/>
      </c>
    </row>
    <row r="135" spans="1:7" ht="13.5" thickBot="1">
      <c r="A135" s="204">
        <v>132</v>
      </c>
      <c r="B135" s="205" t="s">
        <v>714</v>
      </c>
      <c r="C135" s="206">
        <v>486</v>
      </c>
      <c r="D135" s="173" t="str">
        <f>IFERROR(position_two&amp;IF(AND(MOD(ABS(position_two),100)&gt;10,MOD(ABS(position_two),100)&lt;14),"th", CHOOSE(MOD(ABS(position_two),10)+1,"th","st","nd","rd","th","th","th","th","th","th")),"")</f>
        <v>131st</v>
      </c>
      <c r="E135" s="131">
        <f>ROWS($B$4:$B135)</f>
        <v>132</v>
      </c>
      <c r="F135" s="131" t="str">
        <f>IF($B135=Rept1D!$B$9,$E135,"")</f>
        <v/>
      </c>
      <c r="G135" s="131" t="str">
        <f t="shared" si="2"/>
        <v/>
      </c>
    </row>
    <row r="136" spans="1:7" ht="13.5" thickBot="1">
      <c r="A136" s="204">
        <v>133</v>
      </c>
      <c r="B136" s="205" t="s">
        <v>715</v>
      </c>
      <c r="C136" s="206">
        <v>486</v>
      </c>
      <c r="D136" s="173" t="str">
        <f>IFERROR(position_two&amp;IF(AND(MOD(ABS(position_two),100)&gt;10,MOD(ABS(position_two),100)&lt;14),"th", CHOOSE(MOD(ABS(position_two),10)+1,"th","st","nd","rd","th","th","th","th","th","th")),"")</f>
        <v>131st</v>
      </c>
      <c r="E136" s="131">
        <f>ROWS($B$4:$B136)</f>
        <v>133</v>
      </c>
      <c r="F136" s="131" t="str">
        <f>IF($B136=Rept1D!$B$9,$E136,"")</f>
        <v/>
      </c>
      <c r="G136" s="131" t="str">
        <f t="shared" si="2"/>
        <v/>
      </c>
    </row>
    <row r="137" spans="1:7" ht="13.5" thickBot="1">
      <c r="A137" s="204">
        <v>134</v>
      </c>
      <c r="B137" s="205" t="s">
        <v>584</v>
      </c>
      <c r="C137" s="206">
        <v>485</v>
      </c>
      <c r="D137" s="173" t="str">
        <f>IFERROR(position_two&amp;IF(AND(MOD(ABS(position_two),100)&gt;10,MOD(ABS(position_two),100)&lt;14),"th", CHOOSE(MOD(ABS(position_two),10)+1,"th","st","nd","rd","th","th","th","th","th","th")),"")</f>
        <v>134th</v>
      </c>
      <c r="E137" s="131">
        <f>ROWS($B$4:$B137)</f>
        <v>134</v>
      </c>
      <c r="F137" s="131" t="str">
        <f>IF($B137=Rept1D!$B$9,$E137,"")</f>
        <v/>
      </c>
      <c r="G137" s="131" t="str">
        <f t="shared" si="2"/>
        <v/>
      </c>
    </row>
    <row r="138" spans="1:7" ht="13.5" thickBot="1">
      <c r="A138" s="204">
        <v>135</v>
      </c>
      <c r="B138" s="205" t="s">
        <v>549</v>
      </c>
      <c r="C138" s="206">
        <v>484</v>
      </c>
      <c r="D138" s="173" t="str">
        <f>IFERROR(position_two&amp;IF(AND(MOD(ABS(position_two),100)&gt;10,MOD(ABS(position_two),100)&lt;14),"th", CHOOSE(MOD(ABS(position_two),10)+1,"th","st","nd","rd","th","th","th","th","th","th")),"")</f>
        <v>135th</v>
      </c>
      <c r="E138" s="131">
        <f>ROWS($B$4:$B138)</f>
        <v>135</v>
      </c>
      <c r="F138" s="131" t="str">
        <f>IF($B138=Rept1D!$B$9,$E138,"")</f>
        <v/>
      </c>
      <c r="G138" s="131" t="str">
        <f t="shared" si="2"/>
        <v/>
      </c>
    </row>
    <row r="139" spans="1:7" ht="13.5" thickBot="1">
      <c r="A139" s="204">
        <v>136</v>
      </c>
      <c r="B139" s="205" t="s">
        <v>716</v>
      </c>
      <c r="C139" s="206">
        <v>482</v>
      </c>
      <c r="D139" s="173" t="str">
        <f>IFERROR(position_two&amp;IF(AND(MOD(ABS(position_two),100)&gt;10,MOD(ABS(position_two),100)&lt;14),"th", CHOOSE(MOD(ABS(position_two),10)+1,"th","st","nd","rd","th","th","th","th","th","th")),"")</f>
        <v>136th</v>
      </c>
      <c r="E139" s="131">
        <f>ROWS($B$4:$B139)</f>
        <v>136</v>
      </c>
      <c r="F139" s="131" t="str">
        <f>IF($B139=Rept1D!$B$9,$E139,"")</f>
        <v/>
      </c>
      <c r="G139" s="131" t="str">
        <f t="shared" si="2"/>
        <v/>
      </c>
    </row>
    <row r="140" spans="1:7" ht="13.5" thickBot="1">
      <c r="A140" s="204">
        <v>137</v>
      </c>
      <c r="B140" s="205" t="s">
        <v>717</v>
      </c>
      <c r="C140" s="206">
        <v>481</v>
      </c>
      <c r="D140" s="173" t="str">
        <f>IFERROR(position_two&amp;IF(AND(MOD(ABS(position_two),100)&gt;10,MOD(ABS(position_two),100)&lt;14),"th", CHOOSE(MOD(ABS(position_two),10)+1,"th","st","nd","rd","th","th","th","th","th","th")),"")</f>
        <v>137th</v>
      </c>
      <c r="E140" s="131">
        <f>ROWS($B$4:$B140)</f>
        <v>137</v>
      </c>
      <c r="F140" s="131" t="str">
        <f>IF($B140=Rept1D!$B$9,$E140,"")</f>
        <v/>
      </c>
      <c r="G140" s="131" t="str">
        <f t="shared" si="2"/>
        <v/>
      </c>
    </row>
    <row r="141" spans="1:7" ht="13.5" thickBot="1">
      <c r="A141" s="204">
        <v>138</v>
      </c>
      <c r="B141" s="205" t="s">
        <v>718</v>
      </c>
      <c r="C141" s="206">
        <v>481</v>
      </c>
      <c r="D141" s="173" t="str">
        <f>IFERROR(position_two&amp;IF(AND(MOD(ABS(position_two),100)&gt;10,MOD(ABS(position_two),100)&lt;14),"th", CHOOSE(MOD(ABS(position_two),10)+1,"th","st","nd","rd","th","th","th","th","th","th")),"")</f>
        <v>137th</v>
      </c>
      <c r="E141" s="131">
        <f>ROWS($B$4:$B141)</f>
        <v>138</v>
      </c>
      <c r="F141" s="131" t="str">
        <f>IF($B141=Rept1D!$B$9,$E141,"")</f>
        <v/>
      </c>
      <c r="G141" s="131" t="str">
        <f t="shared" si="2"/>
        <v/>
      </c>
    </row>
    <row r="142" spans="1:7" ht="13.5" thickBot="1">
      <c r="A142" s="204">
        <v>139</v>
      </c>
      <c r="B142" s="205" t="s">
        <v>719</v>
      </c>
      <c r="C142" s="206">
        <v>481</v>
      </c>
      <c r="D142" s="173" t="str">
        <f>IFERROR(position_two&amp;IF(AND(MOD(ABS(position_two),100)&gt;10,MOD(ABS(position_two),100)&lt;14),"th", CHOOSE(MOD(ABS(position_two),10)+1,"th","st","nd","rd","th","th","th","th","th","th")),"")</f>
        <v>137th</v>
      </c>
      <c r="E142" s="131">
        <f>ROWS($B$4:$B142)</f>
        <v>139</v>
      </c>
      <c r="F142" s="131" t="str">
        <f>IF($B142=Rept1D!$B$9,$E142,"")</f>
        <v/>
      </c>
      <c r="G142" s="131" t="str">
        <f t="shared" si="2"/>
        <v/>
      </c>
    </row>
    <row r="143" spans="1:7" ht="13.5" thickBot="1">
      <c r="A143" s="204">
        <v>140</v>
      </c>
      <c r="B143" s="205" t="s">
        <v>720</v>
      </c>
      <c r="C143" s="206">
        <v>480</v>
      </c>
      <c r="D143" s="173" t="str">
        <f>IFERROR(position_two&amp;IF(AND(MOD(ABS(position_two),100)&gt;10,MOD(ABS(position_two),100)&lt;14),"th", CHOOSE(MOD(ABS(position_two),10)+1,"th","st","nd","rd","th","th","th","th","th","th")),"")</f>
        <v>140th</v>
      </c>
      <c r="E143" s="131">
        <f>ROWS($B$4:$B143)</f>
        <v>140</v>
      </c>
      <c r="F143" s="131" t="str">
        <f>IF($B143=Rept1D!$B$9,$E143,"")</f>
        <v/>
      </c>
      <c r="G143" s="131" t="str">
        <f t="shared" si="2"/>
        <v/>
      </c>
    </row>
    <row r="144" spans="1:7" ht="13.5" thickBot="1">
      <c r="A144" s="204">
        <v>141</v>
      </c>
      <c r="B144" s="205" t="s">
        <v>721</v>
      </c>
      <c r="C144" s="206">
        <v>478</v>
      </c>
      <c r="D144" s="173" t="str">
        <f>IFERROR(position_two&amp;IF(AND(MOD(ABS(position_two),100)&gt;10,MOD(ABS(position_two),100)&lt;14),"th", CHOOSE(MOD(ABS(position_two),10)+1,"th","st","nd","rd","th","th","th","th","th","th")),"")</f>
        <v>141st</v>
      </c>
      <c r="E144" s="131">
        <f>ROWS($B$4:$B144)</f>
        <v>141</v>
      </c>
      <c r="F144" s="131" t="str">
        <f>IF($B144=Rept1D!$B$9,$E144,"")</f>
        <v/>
      </c>
      <c r="G144" s="131" t="str">
        <f t="shared" si="2"/>
        <v/>
      </c>
    </row>
    <row r="145" spans="1:7" ht="13.5" thickBot="1">
      <c r="A145" s="204">
        <v>142</v>
      </c>
      <c r="B145" s="205" t="s">
        <v>722</v>
      </c>
      <c r="C145" s="206">
        <v>478</v>
      </c>
      <c r="D145" s="173" t="str">
        <f>IFERROR(position_two&amp;IF(AND(MOD(ABS(position_two),100)&gt;10,MOD(ABS(position_two),100)&lt;14),"th", CHOOSE(MOD(ABS(position_two),10)+1,"th","st","nd","rd","th","th","th","th","th","th")),"")</f>
        <v>141st</v>
      </c>
      <c r="E145" s="131">
        <f>ROWS($B$4:$B145)</f>
        <v>142</v>
      </c>
      <c r="F145" s="131" t="str">
        <f>IF($B145=Rept1D!$B$9,$E145,"")</f>
        <v/>
      </c>
      <c r="G145" s="131" t="str">
        <f t="shared" si="2"/>
        <v/>
      </c>
    </row>
    <row r="146" spans="1:7" ht="13.5" thickBot="1">
      <c r="A146" s="204">
        <v>143</v>
      </c>
      <c r="B146" s="205" t="s">
        <v>723</v>
      </c>
      <c r="C146" s="206">
        <v>478</v>
      </c>
      <c r="D146" s="173" t="str">
        <f>IFERROR(position_two&amp;IF(AND(MOD(ABS(position_two),100)&gt;10,MOD(ABS(position_two),100)&lt;14),"th", CHOOSE(MOD(ABS(position_two),10)+1,"th","st","nd","rd","th","th","th","th","th","th")),"")</f>
        <v>141st</v>
      </c>
      <c r="E146" s="131">
        <f>ROWS($B$4:$B146)</f>
        <v>143</v>
      </c>
      <c r="F146" s="131" t="str">
        <f>IF($B146=Rept1D!$B$9,$E146,"")</f>
        <v/>
      </c>
      <c r="G146" s="131" t="str">
        <f t="shared" si="2"/>
        <v/>
      </c>
    </row>
    <row r="147" spans="1:7" ht="13.5" thickBot="1">
      <c r="A147" s="204">
        <v>144</v>
      </c>
      <c r="B147" s="205" t="s">
        <v>724</v>
      </c>
      <c r="C147" s="206">
        <v>478</v>
      </c>
      <c r="D147" s="173" t="str">
        <f>IFERROR(position_two&amp;IF(AND(MOD(ABS(position_two),100)&gt;10,MOD(ABS(position_two),100)&lt;14),"th", CHOOSE(MOD(ABS(position_two),10)+1,"th","st","nd","rd","th","th","th","th","th","th")),"")</f>
        <v>141st</v>
      </c>
      <c r="E147" s="131">
        <f>ROWS($B$4:$B147)</f>
        <v>144</v>
      </c>
      <c r="F147" s="131" t="str">
        <f>IF($B147=Rept1D!$B$9,$E147,"")</f>
        <v/>
      </c>
      <c r="G147" s="131" t="str">
        <f t="shared" si="2"/>
        <v/>
      </c>
    </row>
    <row r="148" spans="1:7" ht="13.5" thickBot="1">
      <c r="A148" s="204">
        <v>145</v>
      </c>
      <c r="B148" s="205" t="s">
        <v>725</v>
      </c>
      <c r="C148" s="206">
        <v>476</v>
      </c>
      <c r="D148" s="173" t="str">
        <f>IFERROR(position_two&amp;IF(AND(MOD(ABS(position_two),100)&gt;10,MOD(ABS(position_two),100)&lt;14),"th", CHOOSE(MOD(ABS(position_two),10)+1,"th","st","nd","rd","th","th","th","th","th","th")),"")</f>
        <v>145th</v>
      </c>
      <c r="E148" s="131">
        <f>ROWS($B$4:$B148)</f>
        <v>145</v>
      </c>
      <c r="F148" s="131" t="str">
        <f>IF($B148=Rept1D!$B$9,$E148,"")</f>
        <v/>
      </c>
      <c r="G148" s="131" t="str">
        <f t="shared" si="2"/>
        <v/>
      </c>
    </row>
    <row r="149" spans="1:7" ht="13.5" thickBot="1">
      <c r="A149" s="204">
        <v>146</v>
      </c>
      <c r="B149" s="205" t="s">
        <v>726</v>
      </c>
      <c r="C149" s="206">
        <v>476</v>
      </c>
      <c r="D149" s="173" t="str">
        <f>IFERROR(position_two&amp;IF(AND(MOD(ABS(position_two),100)&gt;10,MOD(ABS(position_two),100)&lt;14),"th", CHOOSE(MOD(ABS(position_two),10)+1,"th","st","nd","rd","th","th","th","th","th","th")),"")</f>
        <v>145th</v>
      </c>
      <c r="E149" s="131">
        <f>ROWS($B$4:$B149)</f>
        <v>146</v>
      </c>
      <c r="F149" s="131" t="str">
        <f>IF($B149=Rept1D!$B$9,$E149,"")</f>
        <v/>
      </c>
      <c r="G149" s="131" t="str">
        <f t="shared" si="2"/>
        <v/>
      </c>
    </row>
    <row r="150" spans="1:7" ht="13.5" thickBot="1">
      <c r="A150" s="204">
        <v>147</v>
      </c>
      <c r="B150" s="205" t="s">
        <v>727</v>
      </c>
      <c r="C150" s="206">
        <v>476</v>
      </c>
      <c r="D150" s="173" t="str">
        <f>IFERROR(position_two&amp;IF(AND(MOD(ABS(position_two),100)&gt;10,MOD(ABS(position_two),100)&lt;14),"th", CHOOSE(MOD(ABS(position_two),10)+1,"th","st","nd","rd","th","th","th","th","th","th")),"")</f>
        <v>145th</v>
      </c>
      <c r="E150" s="131">
        <f>ROWS($B$4:$B150)</f>
        <v>147</v>
      </c>
      <c r="F150" s="131" t="str">
        <f>IF($B150=Rept1D!$B$9,$E150,"")</f>
        <v/>
      </c>
      <c r="G150" s="131" t="str">
        <f t="shared" si="2"/>
        <v/>
      </c>
    </row>
    <row r="151" spans="1:7" ht="13.5" thickBot="1">
      <c r="A151" s="204">
        <v>148</v>
      </c>
      <c r="B151" s="205" t="s">
        <v>728</v>
      </c>
      <c r="C151" s="206">
        <v>475</v>
      </c>
      <c r="D151" s="173" t="str">
        <f>IFERROR(position_two&amp;IF(AND(MOD(ABS(position_two),100)&gt;10,MOD(ABS(position_two),100)&lt;14),"th", CHOOSE(MOD(ABS(position_two),10)+1,"th","st","nd","rd","th","th","th","th","th","th")),"")</f>
        <v>148th</v>
      </c>
      <c r="E151" s="131">
        <f>ROWS($B$4:$B151)</f>
        <v>148</v>
      </c>
      <c r="F151" s="131" t="str">
        <f>IF($B151=Rept1D!$B$9,$E151,"")</f>
        <v/>
      </c>
      <c r="G151" s="131" t="str">
        <f t="shared" si="2"/>
        <v/>
      </c>
    </row>
    <row r="152" spans="1:7" ht="13.5" thickBot="1">
      <c r="A152" s="204">
        <v>149</v>
      </c>
      <c r="B152" s="205" t="s">
        <v>729</v>
      </c>
      <c r="C152" s="206">
        <v>474</v>
      </c>
      <c r="D152" s="173" t="str">
        <f>IFERROR(position_two&amp;IF(AND(MOD(ABS(position_two),100)&gt;10,MOD(ABS(position_two),100)&lt;14),"th", CHOOSE(MOD(ABS(position_two),10)+1,"th","st","nd","rd","th","th","th","th","th","th")),"")</f>
        <v>149th</v>
      </c>
      <c r="E152" s="131">
        <f>ROWS($B$4:$B152)</f>
        <v>149</v>
      </c>
      <c r="F152" s="131" t="str">
        <f>IF($B152=Rept1D!$B$9,$E152,"")</f>
        <v/>
      </c>
      <c r="G152" s="131" t="str">
        <f t="shared" si="2"/>
        <v/>
      </c>
    </row>
    <row r="153" spans="1:7" ht="13.5" thickBot="1">
      <c r="A153" s="204">
        <v>150</v>
      </c>
      <c r="B153" s="205" t="s">
        <v>598</v>
      </c>
      <c r="C153" s="206">
        <v>472</v>
      </c>
      <c r="D153" s="173" t="str">
        <f>IFERROR(position_two&amp;IF(AND(MOD(ABS(position_two),100)&gt;10,MOD(ABS(position_two),100)&lt;14),"th", CHOOSE(MOD(ABS(position_two),10)+1,"th","st","nd","rd","th","th","th","th","th","th")),"")</f>
        <v>150th</v>
      </c>
      <c r="E153" s="131">
        <f>ROWS($B$4:$B153)</f>
        <v>150</v>
      </c>
      <c r="F153" s="131" t="str">
        <f>IF($B153=Rept1D!$B$9,$E153,"")</f>
        <v/>
      </c>
      <c r="G153" s="131" t="str">
        <f t="shared" si="2"/>
        <v/>
      </c>
    </row>
    <row r="154" spans="1:7" ht="13.5" thickBot="1">
      <c r="A154" s="204">
        <v>151</v>
      </c>
      <c r="B154" s="205" t="s">
        <v>730</v>
      </c>
      <c r="C154" s="206">
        <v>472</v>
      </c>
      <c r="D154" s="173" t="str">
        <f>IFERROR(position_two&amp;IF(AND(MOD(ABS(position_two),100)&gt;10,MOD(ABS(position_two),100)&lt;14),"th", CHOOSE(MOD(ABS(position_two),10)+1,"th","st","nd","rd","th","th","th","th","th","th")),"")</f>
        <v>150th</v>
      </c>
      <c r="E154" s="131">
        <f>ROWS($B$4:$B154)</f>
        <v>151</v>
      </c>
      <c r="F154" s="131" t="str">
        <f>IF($B154=Rept1D!$B$9,$E154,"")</f>
        <v/>
      </c>
      <c r="G154" s="131" t="str">
        <f t="shared" si="2"/>
        <v/>
      </c>
    </row>
    <row r="155" spans="1:7" ht="13.5" thickBot="1">
      <c r="A155" s="204">
        <v>152</v>
      </c>
      <c r="B155" s="205" t="s">
        <v>731</v>
      </c>
      <c r="C155" s="206">
        <v>469</v>
      </c>
      <c r="D155" s="173" t="str">
        <f>IFERROR(position_two&amp;IF(AND(MOD(ABS(position_two),100)&gt;10,MOD(ABS(position_two),100)&lt;14),"th", CHOOSE(MOD(ABS(position_two),10)+1,"th","st","nd","rd","th","th","th","th","th","th")),"")</f>
        <v>152nd</v>
      </c>
      <c r="E155" s="131">
        <f>ROWS($B$4:$B155)</f>
        <v>152</v>
      </c>
      <c r="F155" s="131" t="str">
        <f>IF($B155=Rept1D!$B$9,$E155,"")</f>
        <v/>
      </c>
      <c r="G155" s="131" t="str">
        <f t="shared" si="2"/>
        <v/>
      </c>
    </row>
    <row r="156" spans="1:7" ht="13.5" thickBot="1">
      <c r="A156" s="204">
        <v>153</v>
      </c>
      <c r="B156" s="205" t="s">
        <v>732</v>
      </c>
      <c r="C156" s="206">
        <v>469</v>
      </c>
      <c r="D156" s="173" t="str">
        <f>IFERROR(position_two&amp;IF(AND(MOD(ABS(position_two),100)&gt;10,MOD(ABS(position_two),100)&lt;14),"th", CHOOSE(MOD(ABS(position_two),10)+1,"th","st","nd","rd","th","th","th","th","th","th")),"")</f>
        <v>152nd</v>
      </c>
      <c r="E156" s="131">
        <f>ROWS($B$4:$B156)</f>
        <v>153</v>
      </c>
      <c r="F156" s="131" t="str">
        <f>IF($B156=Rept1D!$B$9,$E156,"")</f>
        <v/>
      </c>
      <c r="G156" s="131" t="str">
        <f t="shared" si="2"/>
        <v/>
      </c>
    </row>
    <row r="157" spans="1:7" ht="13.5" thickBot="1">
      <c r="A157" s="204">
        <v>154</v>
      </c>
      <c r="B157" s="205" t="s">
        <v>733</v>
      </c>
      <c r="C157" s="206">
        <v>467</v>
      </c>
      <c r="D157" s="173" t="str">
        <f>IFERROR(position_two&amp;IF(AND(MOD(ABS(position_two),100)&gt;10,MOD(ABS(position_two),100)&lt;14),"th", CHOOSE(MOD(ABS(position_two),10)+1,"th","st","nd","rd","th","th","th","th","th","th")),"")</f>
        <v>154th</v>
      </c>
      <c r="E157" s="131">
        <f>ROWS($B$4:$B157)</f>
        <v>154</v>
      </c>
      <c r="F157" s="131" t="str">
        <f>IF($B157=Rept1D!$B$9,$E157,"")</f>
        <v/>
      </c>
      <c r="G157" s="131" t="str">
        <f t="shared" si="2"/>
        <v/>
      </c>
    </row>
    <row r="158" spans="1:7" ht="13.5" thickBot="1">
      <c r="A158" s="204">
        <v>155</v>
      </c>
      <c r="B158" s="205" t="s">
        <v>562</v>
      </c>
      <c r="C158" s="206">
        <v>463</v>
      </c>
      <c r="D158" s="173" t="str">
        <f>IFERROR(position_two&amp;IF(AND(MOD(ABS(position_two),100)&gt;10,MOD(ABS(position_two),100)&lt;14),"th", CHOOSE(MOD(ABS(position_two),10)+1,"th","st","nd","rd","th","th","th","th","th","th")),"")</f>
        <v>155th</v>
      </c>
      <c r="E158" s="131">
        <f>ROWS($B$4:$B158)</f>
        <v>155</v>
      </c>
      <c r="F158" s="131" t="str">
        <f>IF($B158=Rept1D!$B$9,$E158,"")</f>
        <v/>
      </c>
      <c r="G158" s="131" t="str">
        <f t="shared" si="2"/>
        <v/>
      </c>
    </row>
    <row r="159" spans="1:7" ht="13.5" thickBot="1">
      <c r="A159" s="204">
        <v>156</v>
      </c>
      <c r="B159" s="205" t="s">
        <v>590</v>
      </c>
      <c r="C159" s="206">
        <v>462</v>
      </c>
      <c r="D159" s="173" t="str">
        <f>IFERROR(position_two&amp;IF(AND(MOD(ABS(position_two),100)&gt;10,MOD(ABS(position_two),100)&lt;14),"th", CHOOSE(MOD(ABS(position_two),10)+1,"th","st","nd","rd","th","th","th","th","th","th")),"")</f>
        <v>156th</v>
      </c>
      <c r="E159" s="131">
        <f>ROWS($B$4:$B159)</f>
        <v>156</v>
      </c>
      <c r="F159" s="131" t="str">
        <f>IF($B159=Rept1D!$B$9,$E159,"")</f>
        <v/>
      </c>
      <c r="G159" s="131" t="str">
        <f t="shared" si="2"/>
        <v/>
      </c>
    </row>
    <row r="160" spans="1:7" ht="13.5" thickBot="1">
      <c r="A160" s="204">
        <v>157</v>
      </c>
      <c r="B160" s="205" t="s">
        <v>559</v>
      </c>
      <c r="C160" s="206">
        <v>462</v>
      </c>
      <c r="D160" s="173" t="str">
        <f>IFERROR(position_two&amp;IF(AND(MOD(ABS(position_two),100)&gt;10,MOD(ABS(position_two),100)&lt;14),"th", CHOOSE(MOD(ABS(position_two),10)+1,"th","st","nd","rd","th","th","th","th","th","th")),"")</f>
        <v>156th</v>
      </c>
      <c r="E160" s="131">
        <f>ROWS($B$4:$B160)</f>
        <v>157</v>
      </c>
      <c r="F160" s="131" t="str">
        <f>IF($B160=Rept1D!$B$9,$E160,"")</f>
        <v/>
      </c>
      <c r="G160" s="131" t="str">
        <f t="shared" si="2"/>
        <v/>
      </c>
    </row>
    <row r="161" spans="1:7" ht="13.5" thickBot="1">
      <c r="A161" s="204">
        <v>158</v>
      </c>
      <c r="B161" s="205" t="s">
        <v>734</v>
      </c>
      <c r="C161" s="206">
        <v>461</v>
      </c>
      <c r="D161" s="173" t="str">
        <f>IFERROR(position_two&amp;IF(AND(MOD(ABS(position_two),100)&gt;10,MOD(ABS(position_two),100)&lt;14),"th", CHOOSE(MOD(ABS(position_two),10)+1,"th","st","nd","rd","th","th","th","th","th","th")),"")</f>
        <v>158th</v>
      </c>
      <c r="E161" s="131">
        <f>ROWS($B$4:$B161)</f>
        <v>158</v>
      </c>
      <c r="F161" s="131" t="str">
        <f>IF($B161=Rept1D!$B$9,$E161,"")</f>
        <v/>
      </c>
      <c r="G161" s="131" t="str">
        <f t="shared" si="2"/>
        <v/>
      </c>
    </row>
    <row r="162" spans="1:7" ht="13.5" thickBot="1">
      <c r="A162" s="204">
        <v>159</v>
      </c>
      <c r="B162" s="205" t="s">
        <v>735</v>
      </c>
      <c r="C162" s="206">
        <v>459</v>
      </c>
      <c r="D162" s="173" t="str">
        <f>IFERROR(position_two&amp;IF(AND(MOD(ABS(position_two),100)&gt;10,MOD(ABS(position_two),100)&lt;14),"th", CHOOSE(MOD(ABS(position_two),10)+1,"th","st","nd","rd","th","th","th","th","th","th")),"")</f>
        <v>159th</v>
      </c>
      <c r="E162" s="131">
        <f>ROWS($B$4:$B162)</f>
        <v>159</v>
      </c>
      <c r="F162" s="131" t="str">
        <f>IF($B162=Rept1D!$B$9,$E162,"")</f>
        <v/>
      </c>
      <c r="G162" s="131" t="str">
        <f t="shared" si="2"/>
        <v/>
      </c>
    </row>
    <row r="163" spans="1:7" ht="13.5" thickBot="1">
      <c r="A163" s="204">
        <v>160</v>
      </c>
      <c r="B163" s="205" t="s">
        <v>543</v>
      </c>
      <c r="C163" s="206">
        <v>458</v>
      </c>
      <c r="D163" s="173" t="str">
        <f>IFERROR(position_two&amp;IF(AND(MOD(ABS(position_two),100)&gt;10,MOD(ABS(position_two),100)&lt;14),"th", CHOOSE(MOD(ABS(position_two),10)+1,"th","st","nd","rd","th","th","th","th","th","th")),"")</f>
        <v>160th</v>
      </c>
      <c r="E163" s="131">
        <f>ROWS($B$4:$B163)</f>
        <v>160</v>
      </c>
      <c r="F163" s="131" t="str">
        <f>IF($B163=Rept1D!$B$9,$E163,"")</f>
        <v/>
      </c>
      <c r="G163" s="131" t="str">
        <f t="shared" si="2"/>
        <v/>
      </c>
    </row>
    <row r="164" spans="1:7" ht="13.5" thickBot="1">
      <c r="A164" s="204">
        <v>161</v>
      </c>
      <c r="B164" s="205" t="s">
        <v>736</v>
      </c>
      <c r="C164" s="206">
        <v>458</v>
      </c>
      <c r="D164" s="173" t="str">
        <f>IFERROR(position_two&amp;IF(AND(MOD(ABS(position_two),100)&gt;10,MOD(ABS(position_two),100)&lt;14),"th", CHOOSE(MOD(ABS(position_two),10)+1,"th","st","nd","rd","th","th","th","th","th","th")),"")</f>
        <v>160th</v>
      </c>
      <c r="E164" s="131">
        <f>ROWS($B$4:$B164)</f>
        <v>161</v>
      </c>
      <c r="F164" s="131" t="str">
        <f>IF($B164=Rept1D!$B$9,$E164,"")</f>
        <v/>
      </c>
      <c r="G164" s="131" t="str">
        <f t="shared" si="2"/>
        <v/>
      </c>
    </row>
    <row r="165" spans="1:7" ht="13.5" thickBot="1">
      <c r="A165" s="204">
        <v>162</v>
      </c>
      <c r="B165" s="205" t="s">
        <v>545</v>
      </c>
      <c r="C165" s="206">
        <v>457</v>
      </c>
      <c r="D165" s="173" t="str">
        <f>IFERROR(position_two&amp;IF(AND(MOD(ABS(position_two),100)&gt;10,MOD(ABS(position_two),100)&lt;14),"th", CHOOSE(MOD(ABS(position_two),10)+1,"th","st","nd","rd","th","th","th","th","th","th")),"")</f>
        <v>162nd</v>
      </c>
      <c r="E165" s="131">
        <f>ROWS($B$4:$B165)</f>
        <v>162</v>
      </c>
      <c r="F165" s="131" t="str">
        <f>IF($B165=Rept1D!$B$9,$E165,"")</f>
        <v/>
      </c>
      <c r="G165" s="131" t="str">
        <f t="shared" si="2"/>
        <v/>
      </c>
    </row>
    <row r="166" spans="1:7" ht="13.5" thickBot="1">
      <c r="A166" s="204">
        <v>163</v>
      </c>
      <c r="B166" s="205" t="s">
        <v>737</v>
      </c>
      <c r="C166" s="206">
        <v>454</v>
      </c>
      <c r="D166" s="173" t="str">
        <f>IFERROR(position_two&amp;IF(AND(MOD(ABS(position_two),100)&gt;10,MOD(ABS(position_two),100)&lt;14),"th", CHOOSE(MOD(ABS(position_two),10)+1,"th","st","nd","rd","th","th","th","th","th","th")),"")</f>
        <v>163rd</v>
      </c>
      <c r="E166" s="131">
        <f>ROWS($B$4:$B166)</f>
        <v>163</v>
      </c>
      <c r="F166" s="131" t="str">
        <f>IF($B166=Rept1D!$B$9,$E166,"")</f>
        <v/>
      </c>
      <c r="G166" s="131" t="str">
        <f t="shared" si="2"/>
        <v/>
      </c>
    </row>
    <row r="167" spans="1:7" ht="13.5" thickBot="1">
      <c r="A167" s="204">
        <v>164</v>
      </c>
      <c r="B167" s="205" t="s">
        <v>738</v>
      </c>
      <c r="C167" s="206">
        <v>454</v>
      </c>
      <c r="D167" s="173" t="str">
        <f>IFERROR(position_two&amp;IF(AND(MOD(ABS(position_two),100)&gt;10,MOD(ABS(position_two),100)&lt;14),"th", CHOOSE(MOD(ABS(position_two),10)+1,"th","st","nd","rd","th","th","th","th","th","th")),"")</f>
        <v>163rd</v>
      </c>
      <c r="E167" s="131">
        <f>ROWS($B$4:$B167)</f>
        <v>164</v>
      </c>
      <c r="F167" s="131" t="str">
        <f>IF($B167=Rept1D!$B$9,$E167,"")</f>
        <v/>
      </c>
      <c r="G167" s="131" t="str">
        <f t="shared" si="2"/>
        <v/>
      </c>
    </row>
    <row r="168" spans="1:7" ht="13.5" thickBot="1">
      <c r="A168" s="204">
        <v>165</v>
      </c>
      <c r="B168" s="205" t="s">
        <v>739</v>
      </c>
      <c r="C168" s="206">
        <v>453</v>
      </c>
      <c r="D168" s="173" t="str">
        <f>IFERROR(position_two&amp;IF(AND(MOD(ABS(position_two),100)&gt;10,MOD(ABS(position_two),100)&lt;14),"th", CHOOSE(MOD(ABS(position_two),10)+1,"th","st","nd","rd","th","th","th","th","th","th")),"")</f>
        <v>165th</v>
      </c>
      <c r="E168" s="131">
        <f>ROWS($B$4:$B168)</f>
        <v>165</v>
      </c>
      <c r="F168" s="131" t="str">
        <f>IF($B168=Rept1D!$B$9,$E168,"")</f>
        <v/>
      </c>
      <c r="G168" s="131" t="str">
        <f t="shared" si="2"/>
        <v/>
      </c>
    </row>
    <row r="169" spans="1:7" ht="13.5" thickBot="1">
      <c r="A169" s="204">
        <v>166</v>
      </c>
      <c r="B169" s="205" t="s">
        <v>740</v>
      </c>
      <c r="C169" s="206">
        <v>453</v>
      </c>
      <c r="D169" s="173" t="str">
        <f>IFERROR(position_two&amp;IF(AND(MOD(ABS(position_two),100)&gt;10,MOD(ABS(position_two),100)&lt;14),"th", CHOOSE(MOD(ABS(position_two),10)+1,"th","st","nd","rd","th","th","th","th","th","th")),"")</f>
        <v>165th</v>
      </c>
      <c r="E169" s="131">
        <f>ROWS($B$4:$B169)</f>
        <v>166</v>
      </c>
      <c r="F169" s="131" t="str">
        <f>IF($B169=Rept1D!$B$9,$E169,"")</f>
        <v/>
      </c>
      <c r="G169" s="131" t="str">
        <f t="shared" si="2"/>
        <v/>
      </c>
    </row>
    <row r="170" spans="1:7" ht="13.5" thickBot="1">
      <c r="A170" s="204">
        <v>167</v>
      </c>
      <c r="B170" s="205" t="s">
        <v>741</v>
      </c>
      <c r="C170" s="206">
        <v>451</v>
      </c>
      <c r="D170" s="173" t="str">
        <f>IFERROR(position_two&amp;IF(AND(MOD(ABS(position_two),100)&gt;10,MOD(ABS(position_two),100)&lt;14),"th", CHOOSE(MOD(ABS(position_two),10)+1,"th","st","nd","rd","th","th","th","th","th","th")),"")</f>
        <v>167th</v>
      </c>
      <c r="E170" s="131">
        <f>ROWS($B$4:$B170)</f>
        <v>167</v>
      </c>
      <c r="F170" s="131" t="str">
        <f>IF($B170=Rept1D!$B$9,$E170,"")</f>
        <v/>
      </c>
      <c r="G170" s="131" t="str">
        <f t="shared" si="2"/>
        <v/>
      </c>
    </row>
    <row r="171" spans="1:7" ht="13.5" thickBot="1">
      <c r="A171" s="204">
        <v>168</v>
      </c>
      <c r="B171" s="205" t="s">
        <v>594</v>
      </c>
      <c r="C171" s="206">
        <v>450</v>
      </c>
      <c r="D171" s="173" t="str">
        <f>IFERROR(position_two&amp;IF(AND(MOD(ABS(position_two),100)&gt;10,MOD(ABS(position_two),100)&lt;14),"th", CHOOSE(MOD(ABS(position_two),10)+1,"th","st","nd","rd","th","th","th","th","th","th")),"")</f>
        <v>168th</v>
      </c>
      <c r="E171" s="131">
        <f>ROWS($B$4:$B171)</f>
        <v>168</v>
      </c>
      <c r="F171" s="131" t="str">
        <f>IF($B171=Rept1D!$B$9,$E171,"")</f>
        <v/>
      </c>
      <c r="G171" s="131" t="str">
        <f t="shared" si="2"/>
        <v/>
      </c>
    </row>
    <row r="172" spans="1:7" ht="13.5" thickBot="1">
      <c r="A172" s="204">
        <v>169</v>
      </c>
      <c r="B172" s="205" t="s">
        <v>742</v>
      </c>
      <c r="C172" s="206">
        <v>450</v>
      </c>
      <c r="D172" s="173" t="str">
        <f>IFERROR(position_two&amp;IF(AND(MOD(ABS(position_two),100)&gt;10,MOD(ABS(position_two),100)&lt;14),"th", CHOOSE(MOD(ABS(position_two),10)+1,"th","st","nd","rd","th","th","th","th","th","th")),"")</f>
        <v>168th</v>
      </c>
      <c r="E172" s="131">
        <f>ROWS($B$4:$B172)</f>
        <v>169</v>
      </c>
      <c r="F172" s="131" t="str">
        <f>IF($B172=Rept1D!$B$9,$E172,"")</f>
        <v/>
      </c>
      <c r="G172" s="131" t="str">
        <f t="shared" si="2"/>
        <v/>
      </c>
    </row>
    <row r="173" spans="1:7" ht="13.5" thickBot="1">
      <c r="A173" s="204">
        <v>170</v>
      </c>
      <c r="B173" s="205" t="s">
        <v>597</v>
      </c>
      <c r="C173" s="206">
        <v>449</v>
      </c>
      <c r="D173" s="173" t="str">
        <f>IFERROR(position_two&amp;IF(AND(MOD(ABS(position_two),100)&gt;10,MOD(ABS(position_two),100)&lt;14),"th", CHOOSE(MOD(ABS(position_two),10)+1,"th","st","nd","rd","th","th","th","th","th","th")),"")</f>
        <v>170th</v>
      </c>
      <c r="E173" s="131">
        <f>ROWS($B$4:$B173)</f>
        <v>170</v>
      </c>
      <c r="F173" s="131" t="str">
        <f>IF($B173=Rept1D!$B$9,$E173,"")</f>
        <v/>
      </c>
      <c r="G173" s="131" t="str">
        <f t="shared" si="2"/>
        <v/>
      </c>
    </row>
    <row r="174" spans="1:7" ht="13.5" thickBot="1">
      <c r="A174" s="204">
        <v>171</v>
      </c>
      <c r="B174" s="205" t="s">
        <v>743</v>
      </c>
      <c r="C174" s="206">
        <v>449</v>
      </c>
      <c r="D174" s="173" t="str">
        <f>IFERROR(position_two&amp;IF(AND(MOD(ABS(position_two),100)&gt;10,MOD(ABS(position_two),100)&lt;14),"th", CHOOSE(MOD(ABS(position_two),10)+1,"th","st","nd","rd","th","th","th","th","th","th")),"")</f>
        <v>170th</v>
      </c>
      <c r="E174" s="131">
        <f>ROWS($B$4:$B174)</f>
        <v>171</v>
      </c>
      <c r="F174" s="131" t="str">
        <f>IF($B174=Rept1D!$B$9,$E174,"")</f>
        <v/>
      </c>
      <c r="G174" s="131" t="str">
        <f t="shared" si="2"/>
        <v/>
      </c>
    </row>
    <row r="175" spans="1:7" ht="13.5" thickBot="1">
      <c r="A175" s="208">
        <v>172</v>
      </c>
      <c r="B175" s="205" t="s">
        <v>744</v>
      </c>
      <c r="C175" s="206">
        <v>447</v>
      </c>
      <c r="D175" s="173" t="str">
        <f>IFERROR(position_two&amp;IF(AND(MOD(ABS(position_two),100)&gt;10,MOD(ABS(position_two),100)&lt;14),"th", CHOOSE(MOD(ABS(position_two),10)+1,"th","st","nd","rd","th","th","th","th","th","th")),"")</f>
        <v>172nd</v>
      </c>
      <c r="E175" s="131">
        <f>ROWS($B$4:$B175)</f>
        <v>172</v>
      </c>
      <c r="F175" s="131" t="str">
        <f>IF($B175=Rept1D!$B$9,$E175,"")</f>
        <v/>
      </c>
      <c r="G175" s="131" t="str">
        <f t="shared" si="2"/>
        <v/>
      </c>
    </row>
    <row r="176" spans="1:7" ht="13.5" thickBot="1">
      <c r="A176" s="204">
        <v>173</v>
      </c>
      <c r="B176" s="205" t="s">
        <v>745</v>
      </c>
      <c r="C176" s="206">
        <v>447</v>
      </c>
      <c r="D176" s="173" t="str">
        <f>IFERROR(position_two&amp;IF(AND(MOD(ABS(position_two),100)&gt;10,MOD(ABS(position_two),100)&lt;14),"th", CHOOSE(MOD(ABS(position_two),10)+1,"th","st","nd","rd","th","th","th","th","th","th")),"")</f>
        <v>172nd</v>
      </c>
      <c r="E176" s="131">
        <f>ROWS($B$4:$B176)</f>
        <v>173</v>
      </c>
      <c r="F176" s="131" t="str">
        <f>IF($B176=Rept1D!$B$9,$E176,"")</f>
        <v/>
      </c>
      <c r="G176" s="131" t="str">
        <f t="shared" si="2"/>
        <v/>
      </c>
    </row>
    <row r="177" spans="1:7" ht="13.5" thickBot="1">
      <c r="A177" s="204">
        <v>174</v>
      </c>
      <c r="B177" s="205" t="s">
        <v>746</v>
      </c>
      <c r="C177" s="206">
        <v>445</v>
      </c>
      <c r="D177" s="173" t="str">
        <f>IFERROR(position_two&amp;IF(AND(MOD(ABS(position_two),100)&gt;10,MOD(ABS(position_two),100)&lt;14),"th", CHOOSE(MOD(ABS(position_two),10)+1,"th","st","nd","rd","th","th","th","th","th","th")),"")</f>
        <v>174th</v>
      </c>
      <c r="E177" s="131">
        <f>ROWS($B$4:$B177)</f>
        <v>174</v>
      </c>
      <c r="F177" s="131" t="str">
        <f>IF($B177=Rept1D!$B$9,$E177,"")</f>
        <v/>
      </c>
      <c r="G177" s="131" t="str">
        <f t="shared" si="2"/>
        <v/>
      </c>
    </row>
    <row r="178" spans="1:7" ht="13.5" thickBot="1">
      <c r="A178" s="204">
        <v>175</v>
      </c>
      <c r="B178" s="205" t="s">
        <v>747</v>
      </c>
      <c r="C178" s="206">
        <v>442</v>
      </c>
      <c r="D178" s="173" t="str">
        <f>IFERROR(position_two&amp;IF(AND(MOD(ABS(position_two),100)&gt;10,MOD(ABS(position_two),100)&lt;14),"th", CHOOSE(MOD(ABS(position_two),10)+1,"th","st","nd","rd","th","th","th","th","th","th")),"")</f>
        <v>175th</v>
      </c>
      <c r="E178" s="131">
        <f>ROWS($B$4:$B178)</f>
        <v>175</v>
      </c>
      <c r="F178" s="131" t="str">
        <f>IF($B178=Rept1D!$B$9,$E178,"")</f>
        <v/>
      </c>
      <c r="G178" s="131" t="str">
        <f t="shared" si="2"/>
        <v/>
      </c>
    </row>
    <row r="179" spans="1:7" ht="13.5" thickBot="1">
      <c r="A179" s="204">
        <v>176</v>
      </c>
      <c r="B179" s="205" t="s">
        <v>561</v>
      </c>
      <c r="C179" s="206">
        <v>441</v>
      </c>
      <c r="D179" s="173" t="str">
        <f>IFERROR(position_two&amp;IF(AND(MOD(ABS(position_two),100)&gt;10,MOD(ABS(position_two),100)&lt;14),"th", CHOOSE(MOD(ABS(position_two),10)+1,"th","st","nd","rd","th","th","th","th","th","th")),"")</f>
        <v>176th</v>
      </c>
      <c r="E179" s="131">
        <f>ROWS($B$4:$B179)</f>
        <v>176</v>
      </c>
      <c r="F179" s="131" t="str">
        <f>IF($B179=Rept1D!$B$9,$E179,"")</f>
        <v/>
      </c>
      <c r="G179" s="131" t="str">
        <f t="shared" si="2"/>
        <v/>
      </c>
    </row>
    <row r="180" spans="1:7" ht="13.5" thickBot="1">
      <c r="A180" s="204">
        <v>177</v>
      </c>
      <c r="B180" s="205" t="s">
        <v>748</v>
      </c>
      <c r="C180" s="206">
        <v>439</v>
      </c>
      <c r="D180" s="173" t="str">
        <f>IFERROR(position_two&amp;IF(AND(MOD(ABS(position_two),100)&gt;10,MOD(ABS(position_two),100)&lt;14),"th", CHOOSE(MOD(ABS(position_two),10)+1,"th","st","nd","rd","th","th","th","th","th","th")),"")</f>
        <v>177th</v>
      </c>
      <c r="E180" s="131">
        <f>ROWS($B$4:$B180)</f>
        <v>177</v>
      </c>
      <c r="F180" s="131" t="str">
        <f>IF($B180=Rept1D!$B$9,$E180,"")</f>
        <v/>
      </c>
      <c r="G180" s="131" t="str">
        <f t="shared" si="2"/>
        <v/>
      </c>
    </row>
    <row r="181" spans="1:7" ht="13.5" thickBot="1">
      <c r="A181" s="204">
        <v>178</v>
      </c>
      <c r="B181" s="205" t="s">
        <v>749</v>
      </c>
      <c r="C181" s="206">
        <v>439</v>
      </c>
      <c r="D181" s="173" t="str">
        <f>IFERROR(position_two&amp;IF(AND(MOD(ABS(position_two),100)&gt;10,MOD(ABS(position_two),100)&lt;14),"th", CHOOSE(MOD(ABS(position_two),10)+1,"th","st","nd","rd","th","th","th","th","th","th")),"")</f>
        <v>177th</v>
      </c>
      <c r="E181" s="131">
        <f>ROWS($B$4:$B181)</f>
        <v>178</v>
      </c>
      <c r="F181" s="131" t="str">
        <f>IF($B181=Rept1D!$B$9,$E181,"")</f>
        <v/>
      </c>
      <c r="G181" s="131" t="str">
        <f t="shared" si="2"/>
        <v/>
      </c>
    </row>
    <row r="182" spans="1:7" ht="13.5" thickBot="1">
      <c r="A182" s="204">
        <v>179</v>
      </c>
      <c r="B182" s="205" t="s">
        <v>750</v>
      </c>
      <c r="C182" s="206">
        <v>438</v>
      </c>
      <c r="D182" s="173" t="str">
        <f>IFERROR(position_two&amp;IF(AND(MOD(ABS(position_two),100)&gt;10,MOD(ABS(position_two),100)&lt;14),"th", CHOOSE(MOD(ABS(position_two),10)+1,"th","st","nd","rd","th","th","th","th","th","th")),"")</f>
        <v>179th</v>
      </c>
      <c r="E182" s="131">
        <f>ROWS($B$4:$B182)</f>
        <v>179</v>
      </c>
      <c r="F182" s="131" t="str">
        <f>IF($B182=Rept1D!$B$9,$E182,"")</f>
        <v/>
      </c>
      <c r="G182" s="131" t="str">
        <f t="shared" si="2"/>
        <v/>
      </c>
    </row>
    <row r="183" spans="1:7" ht="13.5" thickBot="1">
      <c r="A183" s="204">
        <v>180</v>
      </c>
      <c r="B183" s="205" t="s">
        <v>751</v>
      </c>
      <c r="C183" s="206">
        <v>437</v>
      </c>
      <c r="D183" s="173" t="str">
        <f>IFERROR(position_two&amp;IF(AND(MOD(ABS(position_two),100)&gt;10,MOD(ABS(position_two),100)&lt;14),"th", CHOOSE(MOD(ABS(position_two),10)+1,"th","st","nd","rd","th","th","th","th","th","th")),"")</f>
        <v>180th</v>
      </c>
      <c r="E183" s="131">
        <f>ROWS($B$4:$B183)</f>
        <v>180</v>
      </c>
      <c r="F183" s="131" t="str">
        <f>IF($B183=Rept1D!$B$9,$E183,"")</f>
        <v/>
      </c>
      <c r="G183" s="131" t="str">
        <f t="shared" si="2"/>
        <v/>
      </c>
    </row>
    <row r="184" spans="1:7" ht="13.5" thickBot="1">
      <c r="A184" s="204">
        <v>181</v>
      </c>
      <c r="B184" s="205" t="s">
        <v>752</v>
      </c>
      <c r="C184" s="206">
        <v>436</v>
      </c>
      <c r="D184" s="173" t="str">
        <f>IFERROR(position_two&amp;IF(AND(MOD(ABS(position_two),100)&gt;10,MOD(ABS(position_two),100)&lt;14),"th", CHOOSE(MOD(ABS(position_two),10)+1,"th","st","nd","rd","th","th","th","th","th","th")),"")</f>
        <v>181st</v>
      </c>
      <c r="E184" s="131">
        <f>ROWS($B$4:$B184)</f>
        <v>181</v>
      </c>
      <c r="F184" s="131" t="str">
        <f>IF($B184=Rept1D!$B$9,$E184,"")</f>
        <v/>
      </c>
      <c r="G184" s="131" t="str">
        <f t="shared" si="2"/>
        <v/>
      </c>
    </row>
    <row r="185" spans="1:7" ht="13.5" thickBot="1">
      <c r="A185" s="204">
        <v>182</v>
      </c>
      <c r="B185" s="205" t="s">
        <v>753</v>
      </c>
      <c r="C185" s="206">
        <v>433</v>
      </c>
      <c r="D185" s="173" t="str">
        <f>IFERROR(position_two&amp;IF(AND(MOD(ABS(position_two),100)&gt;10,MOD(ABS(position_two),100)&lt;14),"th", CHOOSE(MOD(ABS(position_two),10)+1,"th","st","nd","rd","th","th","th","th","th","th")),"")</f>
        <v>182nd</v>
      </c>
      <c r="E185" s="131">
        <f>ROWS($B$4:$B185)</f>
        <v>182</v>
      </c>
      <c r="F185" s="131" t="str">
        <f>IF($B185=Rept1D!$B$9,$E185,"")</f>
        <v/>
      </c>
      <c r="G185" s="131" t="str">
        <f t="shared" si="2"/>
        <v/>
      </c>
    </row>
    <row r="186" spans="1:7" ht="13.5" thickBot="1">
      <c r="A186" s="204">
        <v>183</v>
      </c>
      <c r="B186" s="205" t="s">
        <v>754</v>
      </c>
      <c r="C186" s="206">
        <v>432</v>
      </c>
      <c r="D186" s="173" t="str">
        <f>IFERROR(position_two&amp;IF(AND(MOD(ABS(position_two),100)&gt;10,MOD(ABS(position_two),100)&lt;14),"th", CHOOSE(MOD(ABS(position_two),10)+1,"th","st","nd","rd","th","th","th","th","th","th")),"")</f>
        <v>183rd</v>
      </c>
      <c r="E186" s="131">
        <f>ROWS($B$4:$B186)</f>
        <v>183</v>
      </c>
      <c r="F186" s="131" t="str">
        <f>IF($B186=Rept1D!$B$9,$E186,"")</f>
        <v/>
      </c>
      <c r="G186" s="131" t="str">
        <f t="shared" si="2"/>
        <v/>
      </c>
    </row>
    <row r="187" spans="1:7" ht="13.5" thickBot="1">
      <c r="A187" s="204">
        <v>184</v>
      </c>
      <c r="B187" s="205" t="s">
        <v>755</v>
      </c>
      <c r="C187" s="206">
        <v>432</v>
      </c>
      <c r="D187" s="173" t="str">
        <f>IFERROR(position_two&amp;IF(AND(MOD(ABS(position_two),100)&gt;10,MOD(ABS(position_two),100)&lt;14),"th", CHOOSE(MOD(ABS(position_two),10)+1,"th","st","nd","rd","th","th","th","th","th","th")),"")</f>
        <v>183rd</v>
      </c>
      <c r="E187" s="131">
        <f>ROWS($B$4:$B187)</f>
        <v>184</v>
      </c>
      <c r="F187" s="131" t="str">
        <f>IF($B187=Rept1D!$B$9,$E187,"")</f>
        <v/>
      </c>
      <c r="G187" s="131" t="str">
        <f t="shared" si="2"/>
        <v/>
      </c>
    </row>
    <row r="188" spans="1:7" ht="13.5" thickBot="1">
      <c r="A188" s="204">
        <v>185</v>
      </c>
      <c r="B188" s="205" t="s">
        <v>756</v>
      </c>
      <c r="C188" s="206">
        <v>431</v>
      </c>
      <c r="D188" s="173" t="str">
        <f>IFERROR(position_two&amp;IF(AND(MOD(ABS(position_two),100)&gt;10,MOD(ABS(position_two),100)&lt;14),"th", CHOOSE(MOD(ABS(position_two),10)+1,"th","st","nd","rd","th","th","th","th","th","th")),"")</f>
        <v>185th</v>
      </c>
      <c r="E188" s="131">
        <f>ROWS($B$4:$B188)</f>
        <v>185</v>
      </c>
      <c r="F188" s="131" t="str">
        <f>IF($B188=Rept1D!$B$9,$E188,"")</f>
        <v/>
      </c>
      <c r="G188" s="131" t="str">
        <f t="shared" si="2"/>
        <v/>
      </c>
    </row>
    <row r="189" spans="1:7" ht="13.5" thickBot="1">
      <c r="A189" s="204">
        <v>186</v>
      </c>
      <c r="B189" s="205" t="s">
        <v>757</v>
      </c>
      <c r="C189" s="206">
        <v>428</v>
      </c>
      <c r="D189" s="173" t="str">
        <f>IFERROR(position_two&amp;IF(AND(MOD(ABS(position_two),100)&gt;10,MOD(ABS(position_two),100)&lt;14),"th", CHOOSE(MOD(ABS(position_two),10)+1,"th","st","nd","rd","th","th","th","th","th","th")),"")</f>
        <v>186th</v>
      </c>
      <c r="E189" s="131">
        <f>ROWS($B$4:$B189)</f>
        <v>186</v>
      </c>
      <c r="F189" s="131" t="str">
        <f>IF($B189=Rept1D!$B$9,$E189,"")</f>
        <v/>
      </c>
      <c r="G189" s="131" t="str">
        <f t="shared" si="2"/>
        <v/>
      </c>
    </row>
    <row r="190" spans="1:7" ht="13.5" thickBot="1">
      <c r="A190" s="204">
        <v>187</v>
      </c>
      <c r="B190" s="205" t="s">
        <v>758</v>
      </c>
      <c r="C190" s="206">
        <v>428</v>
      </c>
      <c r="D190" s="173" t="str">
        <f>IFERROR(position_two&amp;IF(AND(MOD(ABS(position_two),100)&gt;10,MOD(ABS(position_two),100)&lt;14),"th", CHOOSE(MOD(ABS(position_two),10)+1,"th","st","nd","rd","th","th","th","th","th","th")),"")</f>
        <v>186th</v>
      </c>
      <c r="E190" s="131">
        <f>ROWS($B$4:$B190)</f>
        <v>187</v>
      </c>
      <c r="F190" s="131" t="str">
        <f>IF($B190=Rept1D!$B$9,$E190,"")</f>
        <v/>
      </c>
      <c r="G190" s="131" t="str">
        <f t="shared" si="2"/>
        <v/>
      </c>
    </row>
    <row r="191" spans="1:7" ht="13.5" thickBot="1">
      <c r="A191" s="204">
        <v>188</v>
      </c>
      <c r="B191" s="205" t="s">
        <v>600</v>
      </c>
      <c r="C191" s="206">
        <v>425</v>
      </c>
      <c r="D191" s="173" t="str">
        <f>IFERROR(position_two&amp;IF(AND(MOD(ABS(position_two),100)&gt;10,MOD(ABS(position_two),100)&lt;14),"th", CHOOSE(MOD(ABS(position_two),10)+1,"th","st","nd","rd","th","th","th","th","th","th")),"")</f>
        <v>188th</v>
      </c>
      <c r="E191" s="131">
        <f>ROWS($B$4:$B191)</f>
        <v>188</v>
      </c>
      <c r="F191" s="131" t="str">
        <f>IF($B191=Rept1D!$B$9,$E191,"")</f>
        <v/>
      </c>
      <c r="G191" s="131" t="str">
        <f t="shared" si="2"/>
        <v/>
      </c>
    </row>
    <row r="192" spans="1:7" ht="13.5" thickBot="1">
      <c r="A192" s="204">
        <v>189</v>
      </c>
      <c r="B192" s="205" t="s">
        <v>759</v>
      </c>
      <c r="C192" s="206">
        <v>425</v>
      </c>
      <c r="D192" s="173" t="str">
        <f>IFERROR(position_two&amp;IF(AND(MOD(ABS(position_two),100)&gt;10,MOD(ABS(position_two),100)&lt;14),"th", CHOOSE(MOD(ABS(position_two),10)+1,"th","st","nd","rd","th","th","th","th","th","th")),"")</f>
        <v>188th</v>
      </c>
      <c r="E192" s="131">
        <f>ROWS($B$4:$B192)</f>
        <v>189</v>
      </c>
      <c r="F192" s="131" t="str">
        <f>IF($B192=Rept1D!$B$9,$E192,"")</f>
        <v/>
      </c>
      <c r="G192" s="131" t="str">
        <f t="shared" si="2"/>
        <v/>
      </c>
    </row>
    <row r="193" spans="1:7" ht="13.5" thickBot="1">
      <c r="A193" s="204">
        <v>190</v>
      </c>
      <c r="B193" s="205" t="s">
        <v>574</v>
      </c>
      <c r="C193" s="206">
        <v>424</v>
      </c>
      <c r="D193" s="173" t="str">
        <f>IFERROR(position_two&amp;IF(AND(MOD(ABS(position_two),100)&gt;10,MOD(ABS(position_two),100)&lt;14),"th", CHOOSE(MOD(ABS(position_two),10)+1,"th","st","nd","rd","th","th","th","th","th","th")),"")</f>
        <v>190th</v>
      </c>
      <c r="E193" s="131">
        <f>ROWS($B$4:$B193)</f>
        <v>190</v>
      </c>
      <c r="F193" s="131" t="str">
        <f>IF($B193=Rept1D!$B$9,$E193,"")</f>
        <v/>
      </c>
      <c r="G193" s="131" t="str">
        <f t="shared" si="2"/>
        <v/>
      </c>
    </row>
    <row r="194" spans="1:7" ht="13.5" thickBot="1">
      <c r="A194" s="204">
        <v>191</v>
      </c>
      <c r="B194" s="205" t="s">
        <v>760</v>
      </c>
      <c r="C194" s="206">
        <v>424</v>
      </c>
      <c r="D194" s="173" t="str">
        <f>IFERROR(position_two&amp;IF(AND(MOD(ABS(position_two),100)&gt;10,MOD(ABS(position_two),100)&lt;14),"th", CHOOSE(MOD(ABS(position_two),10)+1,"th","st","nd","rd","th","th","th","th","th","th")),"")</f>
        <v>190th</v>
      </c>
      <c r="E194" s="131">
        <f>ROWS($B$4:$B194)</f>
        <v>191</v>
      </c>
      <c r="F194" s="131" t="str">
        <f>IF($B194=Rept1D!$B$9,$E194,"")</f>
        <v/>
      </c>
      <c r="G194" s="131" t="str">
        <f t="shared" si="2"/>
        <v/>
      </c>
    </row>
    <row r="195" spans="1:7" ht="13.5" thickBot="1">
      <c r="A195" s="204">
        <v>192</v>
      </c>
      <c r="B195" s="205" t="s">
        <v>568</v>
      </c>
      <c r="C195" s="206">
        <v>422</v>
      </c>
      <c r="D195" s="173" t="str">
        <f>IFERROR(position_two&amp;IF(AND(MOD(ABS(position_two),100)&gt;10,MOD(ABS(position_two),100)&lt;14),"th", CHOOSE(MOD(ABS(position_two),10)+1,"th","st","nd","rd","th","th","th","th","th","th")),"")</f>
        <v>192nd</v>
      </c>
      <c r="E195" s="131">
        <f>ROWS($B$4:$B195)</f>
        <v>192</v>
      </c>
      <c r="F195" s="131" t="str">
        <f>IF($B195=Rept1D!$B$9,$E195,"")</f>
        <v/>
      </c>
      <c r="G195" s="131" t="str">
        <f t="shared" si="2"/>
        <v/>
      </c>
    </row>
    <row r="196" spans="1:7" ht="13.5" thickBot="1">
      <c r="A196" s="204">
        <v>193</v>
      </c>
      <c r="B196" s="205" t="s">
        <v>761</v>
      </c>
      <c r="C196" s="206">
        <v>422</v>
      </c>
      <c r="D196" s="173" t="str">
        <f>IFERROR(position_two&amp;IF(AND(MOD(ABS(position_two),100)&gt;10,MOD(ABS(position_two),100)&lt;14),"th", CHOOSE(MOD(ABS(position_two),10)+1,"th","st","nd","rd","th","th","th","th","th","th")),"")</f>
        <v>192nd</v>
      </c>
      <c r="E196" s="131">
        <f>ROWS($B$4:$B196)</f>
        <v>193</v>
      </c>
      <c r="F196" s="131" t="str">
        <f>IF($B196=Rept1D!$B$9,$E196,"")</f>
        <v/>
      </c>
      <c r="G196" s="131" t="str">
        <f t="shared" si="2"/>
        <v/>
      </c>
    </row>
    <row r="197" spans="1:7" ht="13.5" thickBot="1">
      <c r="A197" s="204">
        <v>194</v>
      </c>
      <c r="B197" s="205" t="s">
        <v>551</v>
      </c>
      <c r="C197" s="206">
        <v>421</v>
      </c>
      <c r="D197" s="173" t="str">
        <f>IFERROR(position_two&amp;IF(AND(MOD(ABS(position_two),100)&gt;10,MOD(ABS(position_two),100)&lt;14),"th", CHOOSE(MOD(ABS(position_two),10)+1,"th","st","nd","rd","th","th","th","th","th","th")),"")</f>
        <v>194th</v>
      </c>
      <c r="E197" s="131">
        <f>ROWS($B$4:$B197)</f>
        <v>194</v>
      </c>
      <c r="F197" s="131" t="str">
        <f>IF($B197=Rept1D!$B$9,$E197,"")</f>
        <v/>
      </c>
      <c r="G197" s="131" t="str">
        <f t="shared" ref="G197:G231" si="3">IFERROR(SMALL($F$4:$F$231,$E197),"")</f>
        <v/>
      </c>
    </row>
    <row r="198" spans="1:7" ht="13.5" thickBot="1">
      <c r="A198" s="204">
        <v>195</v>
      </c>
      <c r="B198" s="205" t="s">
        <v>762</v>
      </c>
      <c r="C198" s="206">
        <v>421</v>
      </c>
      <c r="D198" s="173" t="str">
        <f>IFERROR(position_two&amp;IF(AND(MOD(ABS(position_two),100)&gt;10,MOD(ABS(position_two),100)&lt;14),"th", CHOOSE(MOD(ABS(position_two),10)+1,"th","st","nd","rd","th","th","th","th","th","th")),"")</f>
        <v>194th</v>
      </c>
      <c r="E198" s="131">
        <f>ROWS($B$4:$B198)</f>
        <v>195</v>
      </c>
      <c r="F198" s="131" t="str">
        <f>IF($B198=Rept1D!$B$9,$E198,"")</f>
        <v/>
      </c>
      <c r="G198" s="131" t="str">
        <f t="shared" si="3"/>
        <v/>
      </c>
    </row>
    <row r="199" spans="1:7" ht="13.5" thickBot="1">
      <c r="A199" s="204">
        <v>196</v>
      </c>
      <c r="B199" s="205" t="s">
        <v>763</v>
      </c>
      <c r="C199" s="206">
        <v>419</v>
      </c>
      <c r="D199" s="173" t="str">
        <f>IFERROR(position_two&amp;IF(AND(MOD(ABS(position_two),100)&gt;10,MOD(ABS(position_two),100)&lt;14),"th", CHOOSE(MOD(ABS(position_two),10)+1,"th","st","nd","rd","th","th","th","th","th","th")),"")</f>
        <v>196th</v>
      </c>
      <c r="E199" s="131">
        <f>ROWS($B$4:$B199)</f>
        <v>196</v>
      </c>
      <c r="F199" s="131" t="str">
        <f>IF($B199=Rept1D!$B$9,$E199,"")</f>
        <v/>
      </c>
      <c r="G199" s="131" t="str">
        <f t="shared" si="3"/>
        <v/>
      </c>
    </row>
    <row r="200" spans="1:7" ht="13.5" thickBot="1">
      <c r="A200" s="204">
        <v>197</v>
      </c>
      <c r="B200" s="205" t="s">
        <v>764</v>
      </c>
      <c r="C200" s="206">
        <v>418</v>
      </c>
      <c r="D200" s="173" t="str">
        <f>IFERROR(position_two&amp;IF(AND(MOD(ABS(position_two),100)&gt;10,MOD(ABS(position_two),100)&lt;14),"th", CHOOSE(MOD(ABS(position_two),10)+1,"th","st","nd","rd","th","th","th","th","th","th")),"")</f>
        <v>197th</v>
      </c>
      <c r="E200" s="131">
        <f>ROWS($B$4:$B200)</f>
        <v>197</v>
      </c>
      <c r="F200" s="131" t="str">
        <f>IF($B200=Rept1D!$B$9,$E200,"")</f>
        <v/>
      </c>
      <c r="G200" s="131" t="str">
        <f t="shared" si="3"/>
        <v/>
      </c>
    </row>
    <row r="201" spans="1:7" ht="13.5" thickBot="1">
      <c r="A201" s="204">
        <v>198</v>
      </c>
      <c r="B201" s="205" t="s">
        <v>765</v>
      </c>
      <c r="C201" s="206">
        <v>416</v>
      </c>
      <c r="D201" s="173" t="str">
        <f>IFERROR(position_two&amp;IF(AND(MOD(ABS(position_two),100)&gt;10,MOD(ABS(position_two),100)&lt;14),"th", CHOOSE(MOD(ABS(position_two),10)+1,"th","st","nd","rd","th","th","th","th","th","th")),"")</f>
        <v>198th</v>
      </c>
      <c r="E201" s="131">
        <f>ROWS($B$4:$B201)</f>
        <v>198</v>
      </c>
      <c r="F201" s="131" t="str">
        <f>IF($B201=Rept1D!$B$9,$E201,"")</f>
        <v/>
      </c>
      <c r="G201" s="131" t="str">
        <f t="shared" si="3"/>
        <v/>
      </c>
    </row>
    <row r="202" spans="1:7" ht="13.5" thickBot="1">
      <c r="A202" s="204">
        <v>199</v>
      </c>
      <c r="B202" s="205" t="s">
        <v>766</v>
      </c>
      <c r="C202" s="206">
        <v>416</v>
      </c>
      <c r="D202" s="173" t="str">
        <f>IFERROR(position_two&amp;IF(AND(MOD(ABS(position_two),100)&gt;10,MOD(ABS(position_two),100)&lt;14),"th", CHOOSE(MOD(ABS(position_two),10)+1,"th","st","nd","rd","th","th","th","th","th","th")),"")</f>
        <v>198th</v>
      </c>
      <c r="E202" s="131">
        <f>ROWS($B$4:$B202)</f>
        <v>199</v>
      </c>
      <c r="F202" s="131" t="str">
        <f>IF($B202=Rept1D!$B$9,$E202,"")</f>
        <v/>
      </c>
      <c r="G202" s="131" t="str">
        <f t="shared" si="3"/>
        <v/>
      </c>
    </row>
    <row r="203" spans="1:7" ht="13.5" thickBot="1">
      <c r="A203" s="204">
        <v>200</v>
      </c>
      <c r="B203" s="205" t="s">
        <v>767</v>
      </c>
      <c r="C203" s="206">
        <v>415</v>
      </c>
      <c r="D203" s="173" t="str">
        <f>IFERROR(position_two&amp;IF(AND(MOD(ABS(position_two),100)&gt;10,MOD(ABS(position_two),100)&lt;14),"th", CHOOSE(MOD(ABS(position_two),10)+1,"th","st","nd","rd","th","th","th","th","th","th")),"")</f>
        <v>200th</v>
      </c>
      <c r="E203" s="131">
        <f>ROWS($B$4:$B203)</f>
        <v>200</v>
      </c>
      <c r="F203" s="131" t="str">
        <f>IF($B203=Rept1D!$B$9,$E203,"")</f>
        <v/>
      </c>
      <c r="G203" s="131" t="str">
        <f t="shared" si="3"/>
        <v/>
      </c>
    </row>
    <row r="204" spans="1:7" ht="13.5" thickBot="1">
      <c r="A204" s="204">
        <v>201</v>
      </c>
      <c r="B204" s="205" t="s">
        <v>768</v>
      </c>
      <c r="C204" s="206">
        <v>414</v>
      </c>
      <c r="D204" s="173" t="str">
        <f>IFERROR(position_two&amp;IF(AND(MOD(ABS(position_two),100)&gt;10,MOD(ABS(position_two),100)&lt;14),"th", CHOOSE(MOD(ABS(position_two),10)+1,"th","st","nd","rd","th","th","th","th","th","th")),"")</f>
        <v>201st</v>
      </c>
      <c r="E204" s="131">
        <f>ROWS($B$4:$B204)</f>
        <v>201</v>
      </c>
      <c r="F204" s="131" t="str">
        <f>IF($B204=Rept1D!$B$9,$E204,"")</f>
        <v/>
      </c>
      <c r="G204" s="131" t="str">
        <f t="shared" si="3"/>
        <v/>
      </c>
    </row>
    <row r="205" spans="1:7" ht="13.5" thickBot="1">
      <c r="A205" s="204">
        <v>202</v>
      </c>
      <c r="B205" s="205" t="s">
        <v>565</v>
      </c>
      <c r="C205" s="206">
        <v>413</v>
      </c>
      <c r="D205" s="173" t="str">
        <f>IFERROR(position_two&amp;IF(AND(MOD(ABS(position_two),100)&gt;10,MOD(ABS(position_two),100)&lt;14),"th", CHOOSE(MOD(ABS(position_two),10)+1,"th","st","nd","rd","th","th","th","th","th","th")),"")</f>
        <v>202nd</v>
      </c>
      <c r="E205" s="131">
        <f>ROWS($B$4:$B205)</f>
        <v>202</v>
      </c>
      <c r="F205" s="131" t="str">
        <f>IF($B205=Rept1D!$B$9,$E205,"")</f>
        <v/>
      </c>
      <c r="G205" s="131" t="str">
        <f t="shared" si="3"/>
        <v/>
      </c>
    </row>
    <row r="206" spans="1:7" ht="13.5" thickBot="1">
      <c r="A206" s="204">
        <v>203</v>
      </c>
      <c r="B206" s="205" t="s">
        <v>769</v>
      </c>
      <c r="C206" s="206">
        <v>410</v>
      </c>
      <c r="D206" s="173" t="str">
        <f>IFERROR(position_two&amp;IF(AND(MOD(ABS(position_two),100)&gt;10,MOD(ABS(position_two),100)&lt;14),"th", CHOOSE(MOD(ABS(position_two),10)+1,"th","st","nd","rd","th","th","th","th","th","th")),"")</f>
        <v>203rd</v>
      </c>
      <c r="E206" s="131">
        <f>ROWS($B$4:$B206)</f>
        <v>203</v>
      </c>
      <c r="F206" s="131" t="str">
        <f>IF($B206=Rept1D!$B$9,$E206,"")</f>
        <v/>
      </c>
      <c r="G206" s="131" t="str">
        <f t="shared" si="3"/>
        <v/>
      </c>
    </row>
    <row r="207" spans="1:7" ht="13.5" thickBot="1">
      <c r="A207" s="204">
        <v>204</v>
      </c>
      <c r="B207" s="205" t="s">
        <v>770</v>
      </c>
      <c r="C207" s="206">
        <v>404</v>
      </c>
      <c r="D207" s="173" t="str">
        <f>IFERROR(position_two&amp;IF(AND(MOD(ABS(position_two),100)&gt;10,MOD(ABS(position_two),100)&lt;14),"th", CHOOSE(MOD(ABS(position_two),10)+1,"th","st","nd","rd","th","th","th","th","th","th")),"")</f>
        <v>204th</v>
      </c>
      <c r="E207" s="131">
        <f>ROWS($B$4:$B207)</f>
        <v>204</v>
      </c>
      <c r="F207" s="131" t="str">
        <f>IF($B207=Rept1D!$B$9,$E207,"")</f>
        <v/>
      </c>
      <c r="G207" s="131" t="str">
        <f t="shared" si="3"/>
        <v/>
      </c>
    </row>
    <row r="208" spans="1:7" ht="13.5" thickBot="1">
      <c r="A208" s="204">
        <v>205</v>
      </c>
      <c r="B208" s="205" t="s">
        <v>771</v>
      </c>
      <c r="C208" s="206">
        <v>396</v>
      </c>
      <c r="D208" s="173" t="str">
        <f>IFERROR(position_two&amp;IF(AND(MOD(ABS(position_two),100)&gt;10,MOD(ABS(position_two),100)&lt;14),"th", CHOOSE(MOD(ABS(position_two),10)+1,"th","st","nd","rd","th","th","th","th","th","th")),"")</f>
        <v>205th</v>
      </c>
      <c r="E208" s="131">
        <f>ROWS($B$4:$B208)</f>
        <v>205</v>
      </c>
      <c r="F208" s="131" t="str">
        <f>IF($B208=Rept1D!$B$9,$E208,"")</f>
        <v/>
      </c>
      <c r="G208" s="131" t="str">
        <f t="shared" si="3"/>
        <v/>
      </c>
    </row>
    <row r="209" spans="1:7" ht="13.5" thickBot="1">
      <c r="A209" s="204">
        <v>206</v>
      </c>
      <c r="B209" s="205" t="s">
        <v>772</v>
      </c>
      <c r="C209" s="206">
        <v>395</v>
      </c>
      <c r="D209" s="173" t="str">
        <f>IFERROR(position_two&amp;IF(AND(MOD(ABS(position_two),100)&gt;10,MOD(ABS(position_two),100)&lt;14),"th", CHOOSE(MOD(ABS(position_two),10)+1,"th","st","nd","rd","th","th","th","th","th","th")),"")</f>
        <v>206th</v>
      </c>
      <c r="E209" s="131">
        <f>ROWS($B$4:$B209)</f>
        <v>206</v>
      </c>
      <c r="F209" s="131" t="str">
        <f>IF($B209=Rept1D!$B$9,$E209,"")</f>
        <v/>
      </c>
      <c r="G209" s="131" t="str">
        <f t="shared" si="3"/>
        <v/>
      </c>
    </row>
    <row r="210" spans="1:7" ht="13.5" thickBot="1">
      <c r="A210" s="204">
        <v>207</v>
      </c>
      <c r="B210" s="205" t="s">
        <v>773</v>
      </c>
      <c r="C210" s="206">
        <v>393</v>
      </c>
      <c r="D210" s="173" t="str">
        <f>IFERROR(position_two&amp;IF(AND(MOD(ABS(position_two),100)&gt;10,MOD(ABS(position_two),100)&lt;14),"th", CHOOSE(MOD(ABS(position_two),10)+1,"th","st","nd","rd","th","th","th","th","th","th")),"")</f>
        <v>207th</v>
      </c>
      <c r="E210" s="131">
        <f>ROWS($B$4:$B210)</f>
        <v>207</v>
      </c>
      <c r="F210" s="131" t="str">
        <f>IF($B210=Rept1D!$B$9,$E210,"")</f>
        <v/>
      </c>
      <c r="G210" s="131" t="str">
        <f t="shared" si="3"/>
        <v/>
      </c>
    </row>
    <row r="211" spans="1:7" ht="13.5" thickBot="1">
      <c r="A211" s="204">
        <v>208</v>
      </c>
      <c r="B211" s="205" t="s">
        <v>547</v>
      </c>
      <c r="C211" s="206">
        <v>392</v>
      </c>
      <c r="D211" s="173" t="str">
        <f>IFERROR(position_two&amp;IF(AND(MOD(ABS(position_two),100)&gt;10,MOD(ABS(position_two),100)&lt;14),"th", CHOOSE(MOD(ABS(position_two),10)+1,"th","st","nd","rd","th","th","th","th","th","th")),"")</f>
        <v>208th</v>
      </c>
      <c r="E211" s="131">
        <f>ROWS($B$4:$B211)</f>
        <v>208</v>
      </c>
      <c r="F211" s="131" t="str">
        <f>IF($B211=Rept1D!$B$9,$E211,"")</f>
        <v/>
      </c>
      <c r="G211" s="131" t="str">
        <f t="shared" si="3"/>
        <v/>
      </c>
    </row>
    <row r="212" spans="1:7" ht="13.5" thickBot="1">
      <c r="A212" s="204">
        <v>209</v>
      </c>
      <c r="B212" s="205" t="s">
        <v>603</v>
      </c>
      <c r="C212" s="206">
        <v>391</v>
      </c>
      <c r="D212" s="173" t="str">
        <f>IFERROR(position_two&amp;IF(AND(MOD(ABS(position_two),100)&gt;10,MOD(ABS(position_two),100)&lt;14),"th", CHOOSE(MOD(ABS(position_two),10)+1,"th","st","nd","rd","th","th","th","th","th","th")),"")</f>
        <v>209th</v>
      </c>
      <c r="E212" s="131">
        <f>ROWS($B$4:$B212)</f>
        <v>209</v>
      </c>
      <c r="F212" s="131" t="str">
        <f>IF($B212=Rept1D!$B$9,$E212,"")</f>
        <v/>
      </c>
      <c r="G212" s="131" t="str">
        <f t="shared" si="3"/>
        <v/>
      </c>
    </row>
    <row r="213" spans="1:7" ht="13.5" thickBot="1">
      <c r="A213" s="204">
        <v>210</v>
      </c>
      <c r="B213" s="205" t="s">
        <v>774</v>
      </c>
      <c r="C213" s="206">
        <v>385</v>
      </c>
      <c r="D213" s="173" t="str">
        <f>IFERROR(position_two&amp;IF(AND(MOD(ABS(position_two),100)&gt;10,MOD(ABS(position_two),100)&lt;14),"th", CHOOSE(MOD(ABS(position_two),10)+1,"th","st","nd","rd","th","th","th","th","th","th")),"")</f>
        <v>210th</v>
      </c>
      <c r="E213" s="131">
        <f>ROWS($B$4:$B213)</f>
        <v>210</v>
      </c>
      <c r="F213" s="131" t="str">
        <f>IF($B213=Rept1D!$B$9,$E213,"")</f>
        <v/>
      </c>
      <c r="G213" s="131" t="str">
        <f t="shared" si="3"/>
        <v/>
      </c>
    </row>
    <row r="214" spans="1:7" ht="13.5" thickBot="1">
      <c r="A214" s="204">
        <v>211</v>
      </c>
      <c r="B214" s="205" t="s">
        <v>775</v>
      </c>
      <c r="C214" s="206">
        <v>383</v>
      </c>
      <c r="D214" s="173" t="str">
        <f>IFERROR(position_two&amp;IF(AND(MOD(ABS(position_two),100)&gt;10,MOD(ABS(position_two),100)&lt;14),"th", CHOOSE(MOD(ABS(position_two),10)+1,"th","st","nd","rd","th","th","th","th","th","th")),"")</f>
        <v>211th</v>
      </c>
      <c r="E214" s="131">
        <f>ROWS($B$4:$B214)</f>
        <v>211</v>
      </c>
      <c r="F214" s="131" t="str">
        <f>IF($B214=Rept1D!$B$9,$E214,"")</f>
        <v/>
      </c>
      <c r="G214" s="131" t="str">
        <f t="shared" si="3"/>
        <v/>
      </c>
    </row>
    <row r="215" spans="1:7" ht="13.5" thickBot="1">
      <c r="A215" s="204">
        <v>212</v>
      </c>
      <c r="B215" s="205" t="s">
        <v>582</v>
      </c>
      <c r="C215" s="206">
        <v>381</v>
      </c>
      <c r="D215" s="173" t="str">
        <f>IFERROR(position_two&amp;IF(AND(MOD(ABS(position_two),100)&gt;10,MOD(ABS(position_two),100)&lt;14),"th", CHOOSE(MOD(ABS(position_two),10)+1,"th","st","nd","rd","th","th","th","th","th","th")),"")</f>
        <v>212th</v>
      </c>
      <c r="E215" s="131">
        <f>ROWS($B$4:$B215)</f>
        <v>212</v>
      </c>
      <c r="F215" s="131" t="str">
        <f>IF($B215=Rept1D!$B$9,$E215,"")</f>
        <v/>
      </c>
      <c r="G215" s="131" t="str">
        <f t="shared" si="3"/>
        <v/>
      </c>
    </row>
    <row r="216" spans="1:7" ht="13.5" thickBot="1">
      <c r="A216" s="204">
        <v>213</v>
      </c>
      <c r="B216" s="205" t="s">
        <v>776</v>
      </c>
      <c r="C216" s="206">
        <v>379</v>
      </c>
      <c r="D216" s="173" t="str">
        <f>IFERROR(position_two&amp;IF(AND(MOD(ABS(position_two),100)&gt;10,MOD(ABS(position_two),100)&lt;14),"th", CHOOSE(MOD(ABS(position_two),10)+1,"th","st","nd","rd","th","th","th","th","th","th")),"")</f>
        <v>213th</v>
      </c>
      <c r="E216" s="131">
        <f>ROWS($B$4:$B216)</f>
        <v>213</v>
      </c>
      <c r="F216" s="131" t="str">
        <f>IF($B216=Rept1D!$B$9,$E216,"")</f>
        <v/>
      </c>
      <c r="G216" s="131" t="str">
        <f t="shared" si="3"/>
        <v/>
      </c>
    </row>
    <row r="217" spans="1:7" ht="13.5" thickBot="1">
      <c r="A217" s="204">
        <v>214</v>
      </c>
      <c r="B217" s="205" t="s">
        <v>777</v>
      </c>
      <c r="C217" s="206">
        <v>379</v>
      </c>
      <c r="D217" s="173" t="str">
        <f>IFERROR(position_two&amp;IF(AND(MOD(ABS(position_two),100)&gt;10,MOD(ABS(position_two),100)&lt;14),"th", CHOOSE(MOD(ABS(position_two),10)+1,"th","st","nd","rd","th","th","th","th","th","th")),"")</f>
        <v>213th</v>
      </c>
      <c r="E217" s="131">
        <f>ROWS($B$4:$B217)</f>
        <v>214</v>
      </c>
      <c r="F217" s="131" t="str">
        <f>IF($B217=Rept1D!$B$9,$E217,"")</f>
        <v/>
      </c>
      <c r="G217" s="131" t="str">
        <f t="shared" si="3"/>
        <v/>
      </c>
    </row>
    <row r="218" spans="1:7" ht="13.5" thickBot="1">
      <c r="A218" s="204">
        <v>215</v>
      </c>
      <c r="B218" s="205" t="s">
        <v>778</v>
      </c>
      <c r="C218" s="206">
        <v>374</v>
      </c>
      <c r="D218" s="173" t="str">
        <f>IFERROR(position_two&amp;IF(AND(MOD(ABS(position_two),100)&gt;10,MOD(ABS(position_two),100)&lt;14),"th", CHOOSE(MOD(ABS(position_two),10)+1,"th","st","nd","rd","th","th","th","th","th","th")),"")</f>
        <v>215th</v>
      </c>
      <c r="E218" s="131">
        <f>ROWS($B$4:$B218)</f>
        <v>215</v>
      </c>
      <c r="F218" s="131" t="str">
        <f>IF($B218=Rept1D!$B$9,$E218,"")</f>
        <v/>
      </c>
      <c r="G218" s="131" t="str">
        <f t="shared" si="3"/>
        <v/>
      </c>
    </row>
    <row r="219" spans="1:7" ht="13.5" thickBot="1">
      <c r="A219" s="204">
        <v>216</v>
      </c>
      <c r="B219" s="205" t="s">
        <v>575</v>
      </c>
      <c r="C219" s="206">
        <v>373</v>
      </c>
      <c r="D219" s="173" t="str">
        <f>IFERROR(position_two&amp;IF(AND(MOD(ABS(position_two),100)&gt;10,MOD(ABS(position_two),100)&lt;14),"th", CHOOSE(MOD(ABS(position_two),10)+1,"th","st","nd","rd","th","th","th","th","th","th")),"")</f>
        <v>216th</v>
      </c>
      <c r="E219" s="131">
        <f>ROWS($B$4:$B219)</f>
        <v>216</v>
      </c>
      <c r="F219" s="131" t="str">
        <f>IF($B219=Rept1D!$B$9,$E219,"")</f>
        <v/>
      </c>
      <c r="G219" s="131" t="str">
        <f t="shared" si="3"/>
        <v/>
      </c>
    </row>
    <row r="220" spans="1:7" ht="13.5" thickBot="1">
      <c r="A220" s="204">
        <v>217</v>
      </c>
      <c r="B220" s="205" t="s">
        <v>779</v>
      </c>
      <c r="C220" s="206">
        <v>372</v>
      </c>
      <c r="D220" s="173" t="str">
        <f>IFERROR(position_two&amp;IF(AND(MOD(ABS(position_two),100)&gt;10,MOD(ABS(position_two),100)&lt;14),"th", CHOOSE(MOD(ABS(position_two),10)+1,"th","st","nd","rd","th","th","th","th","th","th")),"")</f>
        <v>217th</v>
      </c>
      <c r="E220" s="131">
        <f>ROWS($B$4:$B220)</f>
        <v>217</v>
      </c>
      <c r="F220" s="131" t="str">
        <f>IF($B220=Rept1D!$B$9,$E220,"")</f>
        <v/>
      </c>
      <c r="G220" s="131" t="str">
        <f t="shared" si="3"/>
        <v/>
      </c>
    </row>
    <row r="221" spans="1:7" ht="13.5" thickBot="1">
      <c r="A221" s="204">
        <v>218</v>
      </c>
      <c r="B221" s="205" t="s">
        <v>544</v>
      </c>
      <c r="C221" s="206">
        <v>362</v>
      </c>
      <c r="D221" s="173" t="str">
        <f>IFERROR(position_two&amp;IF(AND(MOD(ABS(position_two),100)&gt;10,MOD(ABS(position_two),100)&lt;14),"th", CHOOSE(MOD(ABS(position_two),10)+1,"th","st","nd","rd","th","th","th","th","th","th")),"")</f>
        <v>218th</v>
      </c>
      <c r="E221" s="131">
        <f>ROWS($B$4:$B221)</f>
        <v>218</v>
      </c>
      <c r="F221" s="131" t="str">
        <f>IF($B221=Rept1D!$B$9,$E221,"")</f>
        <v/>
      </c>
      <c r="G221" s="131" t="str">
        <f t="shared" si="3"/>
        <v/>
      </c>
    </row>
    <row r="222" spans="1:7" ht="13.5" thickBot="1">
      <c r="A222" s="204">
        <v>219</v>
      </c>
      <c r="B222" s="205" t="s">
        <v>780</v>
      </c>
      <c r="C222" s="206">
        <v>361</v>
      </c>
      <c r="D222" s="173" t="str">
        <f>IFERROR(position_two&amp;IF(AND(MOD(ABS(position_two),100)&gt;10,MOD(ABS(position_two),100)&lt;14),"th", CHOOSE(MOD(ABS(position_two),10)+1,"th","st","nd","rd","th","th","th","th","th","th")),"")</f>
        <v>219th</v>
      </c>
      <c r="E222" s="131">
        <f>ROWS($B$4:$B222)</f>
        <v>219</v>
      </c>
      <c r="F222" s="131" t="str">
        <f>IF($B222=Rept1D!$B$9,$E222,"")</f>
        <v/>
      </c>
      <c r="G222" s="131" t="str">
        <f t="shared" si="3"/>
        <v/>
      </c>
    </row>
    <row r="223" spans="1:7" ht="13.5" thickBot="1">
      <c r="A223" s="204">
        <v>220</v>
      </c>
      <c r="B223" s="205" t="s">
        <v>552</v>
      </c>
      <c r="C223" s="206">
        <v>356</v>
      </c>
      <c r="D223" s="173" t="str">
        <f>IFERROR(position_two&amp;IF(AND(MOD(ABS(position_two),100)&gt;10,MOD(ABS(position_two),100)&lt;14),"th", CHOOSE(MOD(ABS(position_two),10)+1,"th","st","nd","rd","th","th","th","th","th","th")),"")</f>
        <v>220th</v>
      </c>
      <c r="E223" s="131">
        <f>ROWS($B$4:$B223)</f>
        <v>220</v>
      </c>
      <c r="F223" s="131" t="str">
        <f>IF($B223=Rept1D!$B$9,$E223,"")</f>
        <v/>
      </c>
      <c r="G223" s="131" t="str">
        <f t="shared" si="3"/>
        <v/>
      </c>
    </row>
    <row r="224" spans="1:7" ht="13.5" thickBot="1">
      <c r="A224" s="204">
        <v>221</v>
      </c>
      <c r="B224" s="205" t="s">
        <v>141</v>
      </c>
      <c r="C224" s="206">
        <v>356</v>
      </c>
      <c r="D224" s="173" t="str">
        <f>IFERROR(position_two&amp;IF(AND(MOD(ABS(position_two),100)&gt;10,MOD(ABS(position_two),100)&lt;14),"th", CHOOSE(MOD(ABS(position_two),10)+1,"th","st","nd","rd","th","th","th","th","th","th")),"")</f>
        <v>220th</v>
      </c>
      <c r="E224" s="131">
        <f>ROWS($B$4:$B224)</f>
        <v>221</v>
      </c>
      <c r="F224" s="131" t="str">
        <f>IF($B224=Rept1D!$B$9,$E224,"")</f>
        <v/>
      </c>
      <c r="G224" s="131" t="str">
        <f t="shared" si="3"/>
        <v/>
      </c>
    </row>
    <row r="225" spans="1:7" ht="13.5" thickBot="1">
      <c r="A225" s="204">
        <v>222</v>
      </c>
      <c r="B225" s="205" t="s">
        <v>781</v>
      </c>
      <c r="C225" s="206">
        <v>354</v>
      </c>
      <c r="D225" s="173" t="str">
        <f>IFERROR(position_two&amp;IF(AND(MOD(ABS(position_two),100)&gt;10,MOD(ABS(position_two),100)&lt;14),"th", CHOOSE(MOD(ABS(position_two),10)+1,"th","st","nd","rd","th","th","th","th","th","th")),"")</f>
        <v>222nd</v>
      </c>
      <c r="E225" s="131">
        <f>ROWS($B$4:$B225)</f>
        <v>222</v>
      </c>
      <c r="F225" s="131" t="str">
        <f>IF($B225=Rept1D!$B$9,$E225,"")</f>
        <v/>
      </c>
      <c r="G225" s="131" t="str">
        <f t="shared" si="3"/>
        <v/>
      </c>
    </row>
    <row r="226" spans="1:7" ht="13.5" thickBot="1">
      <c r="A226" s="204">
        <v>223</v>
      </c>
      <c r="B226" s="205" t="s">
        <v>782</v>
      </c>
      <c r="C226" s="206">
        <v>345</v>
      </c>
      <c r="D226" s="173" t="str">
        <f>IFERROR(position_two&amp;IF(AND(MOD(ABS(position_two),100)&gt;10,MOD(ABS(position_two),100)&lt;14),"th", CHOOSE(MOD(ABS(position_two),10)+1,"th","st","nd","rd","th","th","th","th","th","th")),"")</f>
        <v>223rd</v>
      </c>
      <c r="E226" s="131">
        <f>ROWS($B$4:$B226)</f>
        <v>223</v>
      </c>
      <c r="F226" s="131" t="str">
        <f>IF($B226=Rept1D!$B$9,$E226,"")</f>
        <v/>
      </c>
      <c r="G226" s="131" t="str">
        <f t="shared" si="3"/>
        <v/>
      </c>
    </row>
    <row r="227" spans="1:7" ht="13.5" thickBot="1">
      <c r="A227" s="204">
        <v>224</v>
      </c>
      <c r="B227" s="205" t="s">
        <v>601</v>
      </c>
      <c r="C227" s="206">
        <v>343</v>
      </c>
      <c r="D227" s="173" t="str">
        <f>IFERROR(position_two&amp;IF(AND(MOD(ABS(position_two),100)&gt;10,MOD(ABS(position_two),100)&lt;14),"th", CHOOSE(MOD(ABS(position_two),10)+1,"th","st","nd","rd","th","th","th","th","th","th")),"")</f>
        <v>224th</v>
      </c>
      <c r="E227" s="131">
        <f>ROWS($B$4:$B227)</f>
        <v>224</v>
      </c>
      <c r="F227" s="131" t="str">
        <f>IF($B227=Rept1D!$B$9,$E227,"")</f>
        <v/>
      </c>
      <c r="G227" s="131" t="str">
        <f t="shared" si="3"/>
        <v/>
      </c>
    </row>
    <row r="228" spans="1:7" ht="13.5" thickBot="1">
      <c r="A228" s="204">
        <v>225</v>
      </c>
      <c r="B228" s="205" t="s">
        <v>783</v>
      </c>
      <c r="C228" s="206">
        <v>343</v>
      </c>
      <c r="D228" s="173" t="str">
        <f>IFERROR(position_two&amp;IF(AND(MOD(ABS(position_two),100)&gt;10,MOD(ABS(position_two),100)&lt;14),"th", CHOOSE(MOD(ABS(position_two),10)+1,"th","st","nd","rd","th","th","th","th","th","th")),"")</f>
        <v>224th</v>
      </c>
      <c r="E228" s="131">
        <f>ROWS($B$4:$B228)</f>
        <v>225</v>
      </c>
      <c r="F228" s="131" t="str">
        <f>IF($B228=Rept1D!$B$9,$E228,"")</f>
        <v/>
      </c>
      <c r="G228" s="131" t="str">
        <f t="shared" si="3"/>
        <v/>
      </c>
    </row>
    <row r="229" spans="1:7" ht="13.5" thickBot="1">
      <c r="A229" s="204">
        <v>226</v>
      </c>
      <c r="B229" s="205" t="s">
        <v>560</v>
      </c>
      <c r="C229" s="206">
        <v>332</v>
      </c>
      <c r="D229" s="173" t="str">
        <f>IFERROR(position_two&amp;IF(AND(MOD(ABS(position_two),100)&gt;10,MOD(ABS(position_two),100)&lt;14),"th", CHOOSE(MOD(ABS(position_two),10)+1,"th","st","nd","rd","th","th","th","th","th","th")),"")</f>
        <v>226th</v>
      </c>
      <c r="E229" s="131">
        <f>ROWS($B$4:$B229)</f>
        <v>226</v>
      </c>
      <c r="F229" s="131" t="str">
        <f>IF($B229=Rept1D!$B$9,$E229,"")</f>
        <v/>
      </c>
      <c r="G229" s="131" t="str">
        <f t="shared" si="3"/>
        <v/>
      </c>
    </row>
    <row r="230" spans="1:7" ht="13.5" thickBot="1">
      <c r="A230" s="204">
        <v>227</v>
      </c>
      <c r="B230" s="205" t="s">
        <v>784</v>
      </c>
      <c r="C230" s="206">
        <v>321</v>
      </c>
      <c r="D230" s="173" t="str">
        <f>IFERROR(position_two&amp;IF(AND(MOD(ABS(position_two),100)&gt;10,MOD(ABS(position_two),100)&lt;14),"th", CHOOSE(MOD(ABS(position_two),10)+1,"th","st","nd","rd","th","th","th","th","th","th")),"")</f>
        <v>227th</v>
      </c>
      <c r="E230" s="131">
        <f>ROWS($B$4:$B230)</f>
        <v>227</v>
      </c>
      <c r="F230" s="131" t="str">
        <f>IF($B230=Rept1D!$B$9,$E230,"")</f>
        <v/>
      </c>
      <c r="G230" s="131" t="str">
        <f t="shared" si="3"/>
        <v/>
      </c>
    </row>
    <row r="231" spans="1:7" ht="13.5" thickBot="1">
      <c r="A231" s="204">
        <v>228</v>
      </c>
      <c r="B231" s="205" t="s">
        <v>556</v>
      </c>
      <c r="C231" s="206">
        <v>315</v>
      </c>
      <c r="D231" s="173" t="str">
        <f>IFERROR(position_two&amp;IF(AND(MOD(ABS(position_two),100)&gt;10,MOD(ABS(position_two),100)&lt;14),"th", CHOOSE(MOD(ABS(position_two),10)+1,"th","st","nd","rd","th","th","th","th","th","th")),"")</f>
        <v>228th</v>
      </c>
      <c r="E231" s="131">
        <f>ROWS($B$4:$B231)</f>
        <v>228</v>
      </c>
      <c r="F231" s="131" t="str">
        <f>IF($B231=Rept1D!$B$9,$E231,"")</f>
        <v/>
      </c>
      <c r="G231" s="131" t="str">
        <f t="shared" si="3"/>
        <v/>
      </c>
    </row>
  </sheetData>
  <mergeCells count="2">
    <mergeCell ref="B1:D1"/>
    <mergeCell ref="B2:D2"/>
  </mergeCells>
  <conditionalFormatting sqref="B4:B63">
    <cfRule type="expression" dxfId="41" priority="42">
      <formula>MOD(ROW(),5)=0</formula>
    </cfRule>
  </conditionalFormatting>
  <conditionalFormatting sqref="B64:B114">
    <cfRule type="expression" dxfId="40" priority="41">
      <formula>MOD(ROW(),5)=0</formula>
    </cfRule>
  </conditionalFormatting>
  <conditionalFormatting sqref="B115:B171">
    <cfRule type="expression" dxfId="39" priority="40">
      <formula>MOD(ROW(),5)=0</formula>
    </cfRule>
  </conditionalFormatting>
  <conditionalFormatting sqref="B172:B223">
    <cfRule type="expression" dxfId="38" priority="39">
      <formula>MOD(ROW(),5)=0</formula>
    </cfRule>
  </conditionalFormatting>
  <conditionalFormatting sqref="B4:B61">
    <cfRule type="expression" dxfId="37" priority="38">
      <formula>MOD(ROW(),5)=0</formula>
    </cfRule>
  </conditionalFormatting>
  <conditionalFormatting sqref="C4:C61">
    <cfRule type="expression" dxfId="36" priority="36">
      <formula>MOD(ROW(),5)=0</formula>
    </cfRule>
    <cfRule type="expression" dxfId="35" priority="37">
      <formula>MOD(ROW(),2)=0</formula>
    </cfRule>
  </conditionalFormatting>
  <conditionalFormatting sqref="B62:B118">
    <cfRule type="expression" dxfId="34" priority="35">
      <formula>MOD(ROW(),5)=0</formula>
    </cfRule>
  </conditionalFormatting>
  <conditionalFormatting sqref="C62:C118">
    <cfRule type="expression" dxfId="33" priority="33">
      <formula>MOD(ROW(),5)=0</formula>
    </cfRule>
    <cfRule type="expression" dxfId="32" priority="34">
      <formula>MOD(ROW(),2)=0</formula>
    </cfRule>
  </conditionalFormatting>
  <conditionalFormatting sqref="B119:B175">
    <cfRule type="expression" dxfId="31" priority="32">
      <formula>MOD(ROW(),5)=0</formula>
    </cfRule>
  </conditionalFormatting>
  <conditionalFormatting sqref="C119:C175">
    <cfRule type="expression" dxfId="30" priority="30">
      <formula>MOD(ROW(),5)=0</formula>
    </cfRule>
    <cfRule type="expression" dxfId="29" priority="31">
      <formula>MOD(ROW(),2)=0</formula>
    </cfRule>
  </conditionalFormatting>
  <conditionalFormatting sqref="B176:B231">
    <cfRule type="expression" dxfId="28" priority="29">
      <formula>MOD(ROW(),5)=0</formula>
    </cfRule>
  </conditionalFormatting>
  <conditionalFormatting sqref="C176:C231">
    <cfRule type="expression" dxfId="27" priority="27">
      <formula>MOD(ROW(),5)=0</formula>
    </cfRule>
    <cfRule type="expression" dxfId="26" priority="28">
      <formula>MOD(ROW(),2)=0</formula>
    </cfRule>
  </conditionalFormatting>
  <conditionalFormatting sqref="B4:B61">
    <cfRule type="expression" dxfId="25" priority="26">
      <formula>MOD(ROW(),5)=0</formula>
    </cfRule>
  </conditionalFormatting>
  <conditionalFormatting sqref="C4:C61">
    <cfRule type="expression" dxfId="24" priority="24">
      <formula>MOD(ROW(),5)=0</formula>
    </cfRule>
    <cfRule type="expression" dxfId="23" priority="25">
      <formula>MOD(ROW(),2)=0</formula>
    </cfRule>
  </conditionalFormatting>
  <conditionalFormatting sqref="B62:B118">
    <cfRule type="expression" dxfId="22" priority="23">
      <formula>MOD(ROW(),5)=0</formula>
    </cfRule>
  </conditionalFormatting>
  <conditionalFormatting sqref="C62:C118">
    <cfRule type="expression" dxfId="21" priority="21">
      <formula>MOD(ROW(),5)=0</formula>
    </cfRule>
    <cfRule type="expression" dxfId="20" priority="22">
      <formula>MOD(ROW(),2)=0</formula>
    </cfRule>
  </conditionalFormatting>
  <conditionalFormatting sqref="B119:B175">
    <cfRule type="expression" dxfId="19" priority="20">
      <formula>MOD(ROW(),5)=0</formula>
    </cfRule>
  </conditionalFormatting>
  <conditionalFormatting sqref="C119:C175">
    <cfRule type="expression" dxfId="18" priority="18">
      <formula>MOD(ROW(),5)=0</formula>
    </cfRule>
    <cfRule type="expression" dxfId="17" priority="19">
      <formula>MOD(ROW(),2)=0</formula>
    </cfRule>
  </conditionalFormatting>
  <conditionalFormatting sqref="B176:B231">
    <cfRule type="expression" dxfId="16" priority="17">
      <formula>MOD(ROW(),5)=0</formula>
    </cfRule>
  </conditionalFormatting>
  <conditionalFormatting sqref="C176:C231">
    <cfRule type="expression" dxfId="15" priority="15">
      <formula>MOD(ROW(),5)=0</formula>
    </cfRule>
    <cfRule type="expression" dxfId="14" priority="16">
      <formula>MOD(ROW(),2)=0</formula>
    </cfRule>
  </conditionalFormatting>
  <conditionalFormatting sqref="B4:B61">
    <cfRule type="expression" dxfId="13" priority="14">
      <formula>MOD(ROW(),5)=0</formula>
    </cfRule>
  </conditionalFormatting>
  <conditionalFormatting sqref="C4:C61">
    <cfRule type="expression" dxfId="12" priority="12">
      <formula>MOD(ROW(),5)=0</formula>
    </cfRule>
    <cfRule type="expression" dxfId="11" priority="13">
      <formula>MOD(ROW(),2)=0</formula>
    </cfRule>
  </conditionalFormatting>
  <conditionalFormatting sqref="B62:B118">
    <cfRule type="expression" dxfId="10" priority="11">
      <formula>MOD(ROW(),5)=0</formula>
    </cfRule>
  </conditionalFormatting>
  <conditionalFormatting sqref="C62:C118">
    <cfRule type="expression" dxfId="9" priority="9">
      <formula>MOD(ROW(),5)=0</formula>
    </cfRule>
    <cfRule type="expression" dxfId="8" priority="10">
      <formula>MOD(ROW(),2)=0</formula>
    </cfRule>
  </conditionalFormatting>
  <conditionalFormatting sqref="B119:B175">
    <cfRule type="expression" dxfId="7" priority="8">
      <formula>MOD(ROW(),5)=0</formula>
    </cfRule>
  </conditionalFormatting>
  <conditionalFormatting sqref="C119:C175">
    <cfRule type="expression" dxfId="6" priority="6">
      <formula>MOD(ROW(),5)=0</formula>
    </cfRule>
    <cfRule type="expression" dxfId="5" priority="7">
      <formula>MOD(ROW(),2)=0</formula>
    </cfRule>
  </conditionalFormatting>
  <conditionalFormatting sqref="B176:B231">
    <cfRule type="expression" dxfId="4" priority="5">
      <formula>MOD(ROW(),5)=0</formula>
    </cfRule>
  </conditionalFormatting>
  <conditionalFormatting sqref="C176:C231">
    <cfRule type="expression" dxfId="3" priority="3">
      <formula>MOD(ROW(),5)=0</formula>
    </cfRule>
    <cfRule type="expression" dxfId="2" priority="4">
      <formula>MOD(ROW(),2)=0</formula>
    </cfRule>
  </conditionalFormatting>
  <conditionalFormatting sqref="C176:C231">
    <cfRule type="expression" dxfId="1" priority="1">
      <formula>MOD(ROW(),5)=0</formula>
    </cfRule>
    <cfRule type="expression" dxfId="0" priority="2">
      <formula>MOD(ROW(),2)=0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zoomScale="95" zoomScaleNormal="95" workbookViewId="0"/>
  </sheetViews>
  <sheetFormatPr defaultRowHeight="12.75"/>
  <cols>
    <col min="1" max="1" width="48.42578125"/>
    <col min="2" max="2" width="165.5703125"/>
    <col min="3" max="3" width="42.85546875"/>
    <col min="4" max="4" width="139.42578125"/>
    <col min="5" max="5" width="32.28515625"/>
    <col min="6" max="6" width="152.85546875"/>
    <col min="7" max="7" width="46.5703125"/>
    <col min="8" max="8" width="134.28515625"/>
  </cols>
  <sheetData>
    <row r="1" spans="1:8">
      <c r="A1" t="s">
        <v>42</v>
      </c>
      <c r="B1" t="s">
        <v>318</v>
      </c>
      <c r="C1" t="s">
        <v>42</v>
      </c>
      <c r="D1" s="65" t="s">
        <v>319</v>
      </c>
      <c r="E1" t="s">
        <v>45</v>
      </c>
      <c r="F1" t="s">
        <v>320</v>
      </c>
      <c r="G1" t="s">
        <v>42</v>
      </c>
      <c r="H1" t="s">
        <v>321</v>
      </c>
    </row>
    <row r="2" spans="1:8">
      <c r="A2" t="s">
        <v>48</v>
      </c>
      <c r="B2" s="65" t="s">
        <v>322</v>
      </c>
      <c r="C2" s="62" t="s">
        <v>48</v>
      </c>
      <c r="D2" s="65" t="s">
        <v>323</v>
      </c>
      <c r="E2" s="65" t="s">
        <v>48</v>
      </c>
      <c r="F2" s="65" t="s">
        <v>324</v>
      </c>
      <c r="G2" s="62" t="s">
        <v>48</v>
      </c>
      <c r="H2" s="65" t="s">
        <v>325</v>
      </c>
    </row>
    <row r="3" spans="1:8">
      <c r="A3" t="s">
        <v>48</v>
      </c>
      <c r="B3" s="65" t="s">
        <v>326</v>
      </c>
      <c r="C3" s="62" t="s">
        <v>48</v>
      </c>
      <c r="D3" s="65" t="s">
        <v>327</v>
      </c>
      <c r="E3" s="65" t="s">
        <v>48</v>
      </c>
      <c r="F3" s="65" t="s">
        <v>328</v>
      </c>
      <c r="G3" s="62" t="s">
        <v>48</v>
      </c>
      <c r="H3" s="65" t="s">
        <v>329</v>
      </c>
    </row>
    <row r="4" spans="1:8">
      <c r="A4" t="s">
        <v>48</v>
      </c>
      <c r="B4" s="65" t="s">
        <v>330</v>
      </c>
      <c r="C4" s="62" t="s">
        <v>48</v>
      </c>
      <c r="D4" s="65" t="s">
        <v>331</v>
      </c>
      <c r="E4" s="65" t="s">
        <v>48</v>
      </c>
      <c r="F4" s="65" t="s">
        <v>332</v>
      </c>
      <c r="G4" s="62" t="s">
        <v>48</v>
      </c>
      <c r="H4" s="65" t="s">
        <v>333</v>
      </c>
    </row>
    <row r="5" spans="1:8">
      <c r="A5" t="s">
        <v>48</v>
      </c>
      <c r="B5" s="65" t="s">
        <v>334</v>
      </c>
      <c r="C5" s="62" t="s">
        <v>48</v>
      </c>
      <c r="D5" s="65" t="s">
        <v>335</v>
      </c>
      <c r="E5" s="65" t="s">
        <v>48</v>
      </c>
      <c r="F5" s="65" t="s">
        <v>336</v>
      </c>
      <c r="G5" s="62" t="s">
        <v>48</v>
      </c>
      <c r="H5" s="65" t="s">
        <v>337</v>
      </c>
    </row>
    <row r="6" spans="1:8">
      <c r="A6" t="s">
        <v>48</v>
      </c>
      <c r="B6" s="65" t="s">
        <v>338</v>
      </c>
      <c r="C6" s="62" t="s">
        <v>48</v>
      </c>
      <c r="D6" s="65" t="s">
        <v>339</v>
      </c>
      <c r="E6" s="65" t="s">
        <v>48</v>
      </c>
      <c r="F6" s="65" t="s">
        <v>340</v>
      </c>
      <c r="G6" s="62" t="s">
        <v>48</v>
      </c>
      <c r="H6" s="65" t="s">
        <v>341</v>
      </c>
    </row>
    <row r="7" spans="1:8">
      <c r="A7" t="s">
        <v>48</v>
      </c>
      <c r="B7" s="65" t="s">
        <v>342</v>
      </c>
      <c r="C7" s="62" t="s">
        <v>48</v>
      </c>
      <c r="D7" s="65" t="s">
        <v>343</v>
      </c>
      <c r="E7" s="65" t="s">
        <v>48</v>
      </c>
      <c r="F7" s="65" t="s">
        <v>344</v>
      </c>
      <c r="G7" s="62" t="s">
        <v>48</v>
      </c>
      <c r="H7" s="65" t="s">
        <v>345</v>
      </c>
    </row>
    <row r="8" spans="1:8">
      <c r="A8" t="s">
        <v>48</v>
      </c>
      <c r="B8" s="65" t="s">
        <v>346</v>
      </c>
      <c r="C8" s="62" t="s">
        <v>48</v>
      </c>
      <c r="D8" s="65" t="s">
        <v>347</v>
      </c>
      <c r="E8" s="65" t="s">
        <v>48</v>
      </c>
      <c r="F8" s="65" t="s">
        <v>348</v>
      </c>
      <c r="G8" s="62" t="s">
        <v>48</v>
      </c>
      <c r="H8" s="65" t="s">
        <v>349</v>
      </c>
    </row>
    <row r="9" spans="1:8">
      <c r="A9" t="s">
        <v>48</v>
      </c>
      <c r="B9" s="65" t="s">
        <v>350</v>
      </c>
      <c r="C9" s="62" t="s">
        <v>48</v>
      </c>
      <c r="D9" s="65" t="s">
        <v>351</v>
      </c>
      <c r="E9" s="65" t="s">
        <v>48</v>
      </c>
      <c r="F9" s="65" t="s">
        <v>352</v>
      </c>
      <c r="G9" s="62" t="s">
        <v>48</v>
      </c>
      <c r="H9" s="65" t="s">
        <v>353</v>
      </c>
    </row>
    <row r="10" spans="1:8">
      <c r="A10" t="s">
        <v>48</v>
      </c>
      <c r="B10" s="65" t="s">
        <v>354</v>
      </c>
      <c r="C10" s="62" t="s">
        <v>48</v>
      </c>
      <c r="D10" s="65" t="s">
        <v>355</v>
      </c>
      <c r="E10" s="65" t="s">
        <v>48</v>
      </c>
      <c r="F10" s="65" t="s">
        <v>356</v>
      </c>
      <c r="G10" s="62" t="s">
        <v>48</v>
      </c>
      <c r="H10" s="65" t="s">
        <v>357</v>
      </c>
    </row>
    <row r="11" spans="1:8">
      <c r="A11" t="s">
        <v>48</v>
      </c>
      <c r="B11" s="65" t="s">
        <v>358</v>
      </c>
      <c r="C11" s="62" t="s">
        <v>48</v>
      </c>
      <c r="D11" s="65" t="s">
        <v>359</v>
      </c>
      <c r="E11" s="65" t="s">
        <v>48</v>
      </c>
      <c r="F11" s="65" t="s">
        <v>360</v>
      </c>
      <c r="G11" s="62" t="s">
        <v>48</v>
      </c>
      <c r="H11" s="65" t="s">
        <v>361</v>
      </c>
    </row>
    <row r="12" spans="1:8">
      <c r="A12" t="s">
        <v>48</v>
      </c>
      <c r="B12" s="65" t="s">
        <v>362</v>
      </c>
      <c r="C12" s="62" t="s">
        <v>48</v>
      </c>
      <c r="D12" s="65" t="s">
        <v>363</v>
      </c>
      <c r="E12" s="65" t="s">
        <v>48</v>
      </c>
      <c r="F12" s="65" t="s">
        <v>364</v>
      </c>
      <c r="G12" s="62" t="s">
        <v>48</v>
      </c>
      <c r="H12" s="65" t="s">
        <v>365</v>
      </c>
    </row>
    <row r="13" spans="1:8">
      <c r="A13" t="s">
        <v>48</v>
      </c>
      <c r="B13" s="65" t="s">
        <v>366</v>
      </c>
      <c r="C13" s="62" t="s">
        <v>48</v>
      </c>
      <c r="D13" s="65" t="s">
        <v>367</v>
      </c>
      <c r="E13" s="65" t="s">
        <v>48</v>
      </c>
      <c r="F13" s="65" t="s">
        <v>368</v>
      </c>
      <c r="G13" s="62" t="s">
        <v>48</v>
      </c>
      <c r="H13" s="65" t="s">
        <v>369</v>
      </c>
    </row>
    <row r="14" spans="1:8">
      <c r="A14" t="s">
        <v>48</v>
      </c>
      <c r="B14" s="65" t="s">
        <v>370</v>
      </c>
      <c r="C14" s="62" t="s">
        <v>48</v>
      </c>
      <c r="D14" s="65" t="s">
        <v>371</v>
      </c>
      <c r="E14" s="65" t="s">
        <v>48</v>
      </c>
      <c r="F14" s="65" t="s">
        <v>372</v>
      </c>
      <c r="G14" s="62" t="s">
        <v>48</v>
      </c>
      <c r="H14" s="65" t="s">
        <v>373</v>
      </c>
    </row>
    <row r="15" spans="1:8">
      <c r="A15" t="s">
        <v>48</v>
      </c>
      <c r="B15" s="65" t="s">
        <v>374</v>
      </c>
      <c r="C15" s="62" t="s">
        <v>48</v>
      </c>
      <c r="D15" s="65" t="s">
        <v>375</v>
      </c>
      <c r="E15" s="65" t="s">
        <v>48</v>
      </c>
      <c r="F15" s="65" t="s">
        <v>376</v>
      </c>
      <c r="G15" s="62" t="s">
        <v>48</v>
      </c>
      <c r="H15" s="65" t="s">
        <v>377</v>
      </c>
    </row>
    <row r="16" spans="1:8">
      <c r="A16" t="s">
        <v>48</v>
      </c>
      <c r="B16" s="65" t="s">
        <v>378</v>
      </c>
      <c r="C16" s="62" t="s">
        <v>48</v>
      </c>
      <c r="D16" s="65" t="s">
        <v>379</v>
      </c>
      <c r="E16" s="65" t="s">
        <v>48</v>
      </c>
      <c r="F16" s="65" t="s">
        <v>380</v>
      </c>
      <c r="G16" s="62" t="s">
        <v>48</v>
      </c>
      <c r="H16" s="65" t="s">
        <v>381</v>
      </c>
    </row>
    <row r="17" spans="1:8">
      <c r="A17" t="s">
        <v>48</v>
      </c>
      <c r="B17" s="65" t="s">
        <v>382</v>
      </c>
      <c r="C17" s="62" t="s">
        <v>48</v>
      </c>
      <c r="D17" s="65" t="s">
        <v>383</v>
      </c>
      <c r="E17" s="65" t="s">
        <v>48</v>
      </c>
      <c r="F17" s="65" t="s">
        <v>384</v>
      </c>
      <c r="G17" s="62" t="s">
        <v>48</v>
      </c>
      <c r="H17" s="65" t="s">
        <v>385</v>
      </c>
    </row>
    <row r="18" spans="1:8">
      <c r="A18" t="s">
        <v>48</v>
      </c>
      <c r="B18" s="65" t="s">
        <v>386</v>
      </c>
      <c r="C18" s="62" t="s">
        <v>48</v>
      </c>
      <c r="D18" s="65" t="s">
        <v>387</v>
      </c>
      <c r="E18" s="65" t="s">
        <v>48</v>
      </c>
      <c r="F18" s="65" t="s">
        <v>388</v>
      </c>
      <c r="G18" s="62" t="s">
        <v>48</v>
      </c>
      <c r="H18" s="65" t="s">
        <v>389</v>
      </c>
    </row>
    <row r="19" spans="1:8">
      <c r="A19" t="s">
        <v>48</v>
      </c>
      <c r="B19" s="65" t="s">
        <v>390</v>
      </c>
      <c r="C19" s="62" t="s">
        <v>48</v>
      </c>
      <c r="D19" s="65" t="s">
        <v>391</v>
      </c>
      <c r="E19" s="65" t="s">
        <v>48</v>
      </c>
      <c r="F19" s="65" t="s">
        <v>392</v>
      </c>
      <c r="G19" s="62" t="s">
        <v>48</v>
      </c>
      <c r="H19" s="65" t="s">
        <v>393</v>
      </c>
    </row>
    <row r="20" spans="1:8">
      <c r="A20" t="s">
        <v>48</v>
      </c>
      <c r="B20" s="65" t="s">
        <v>394</v>
      </c>
      <c r="C20" s="62" t="s">
        <v>48</v>
      </c>
      <c r="D20" s="65" t="s">
        <v>395</v>
      </c>
      <c r="E20" s="65" t="s">
        <v>48</v>
      </c>
      <c r="F20" s="65" t="s">
        <v>396</v>
      </c>
      <c r="G20" s="62" t="s">
        <v>48</v>
      </c>
      <c r="H20" s="65" t="s">
        <v>397</v>
      </c>
    </row>
    <row r="21" spans="1:8">
      <c r="A21" t="s">
        <v>48</v>
      </c>
      <c r="B21" s="65" t="s">
        <v>398</v>
      </c>
      <c r="C21" s="62" t="s">
        <v>48</v>
      </c>
      <c r="D21" s="65" t="s">
        <v>399</v>
      </c>
      <c r="E21" s="65" t="s">
        <v>48</v>
      </c>
      <c r="F21" s="65" t="s">
        <v>400</v>
      </c>
      <c r="G21" s="62" t="s">
        <v>48</v>
      </c>
      <c r="H21" s="65" t="s">
        <v>401</v>
      </c>
    </row>
    <row r="22" spans="1:8">
      <c r="A22" t="s">
        <v>123</v>
      </c>
      <c r="B22" s="65" t="s">
        <v>402</v>
      </c>
      <c r="C22" s="62" t="s">
        <v>48</v>
      </c>
      <c r="D22" s="65" t="s">
        <v>403</v>
      </c>
      <c r="E22" s="65" t="s">
        <v>48</v>
      </c>
      <c r="F22" s="65" t="s">
        <v>404</v>
      </c>
      <c r="G22" s="62" t="s">
        <v>48</v>
      </c>
      <c r="H22" s="65" t="s">
        <v>405</v>
      </c>
    </row>
    <row r="23" spans="1:8">
      <c r="A23" t="s">
        <v>123</v>
      </c>
      <c r="B23" s="65" t="s">
        <v>406</v>
      </c>
      <c r="C23" s="62" t="s">
        <v>48</v>
      </c>
      <c r="D23" s="65" t="s">
        <v>407</v>
      </c>
      <c r="E23" s="65" t="s">
        <v>48</v>
      </c>
      <c r="F23" s="65" t="s">
        <v>408</v>
      </c>
      <c r="G23" s="62" t="s">
        <v>48</v>
      </c>
      <c r="H23" s="65" t="s">
        <v>409</v>
      </c>
    </row>
    <row r="24" spans="1:8">
      <c r="A24" t="s">
        <v>123</v>
      </c>
      <c r="B24" s="65" t="s">
        <v>410</v>
      </c>
      <c r="C24" s="62" t="s">
        <v>48</v>
      </c>
      <c r="D24" s="65" t="s">
        <v>411</v>
      </c>
      <c r="E24" s="65" t="s">
        <v>48</v>
      </c>
      <c r="F24" s="65" t="s">
        <v>412</v>
      </c>
      <c r="G24" s="62" t="s">
        <v>48</v>
      </c>
      <c r="H24" s="65" t="s">
        <v>413</v>
      </c>
    </row>
    <row r="25" spans="1:8">
      <c r="A25" t="s">
        <v>123</v>
      </c>
      <c r="B25" s="65" t="s">
        <v>414</v>
      </c>
      <c r="C25" s="62" t="s">
        <v>48</v>
      </c>
      <c r="D25" s="65" t="s">
        <v>415</v>
      </c>
      <c r="E25" s="65" t="s">
        <v>48</v>
      </c>
      <c r="F25" s="65" t="s">
        <v>416</v>
      </c>
      <c r="G25" s="62" t="s">
        <v>48</v>
      </c>
      <c r="H25" s="65" t="s">
        <v>417</v>
      </c>
    </row>
    <row r="26" spans="1:8">
      <c r="A26" t="s">
        <v>123</v>
      </c>
      <c r="B26" s="65" t="s">
        <v>418</v>
      </c>
      <c r="C26" s="62" t="s">
        <v>123</v>
      </c>
      <c r="D26" s="65" t="s">
        <v>419</v>
      </c>
      <c r="E26" s="65" t="s">
        <v>48</v>
      </c>
      <c r="F26" s="65" t="s">
        <v>420</v>
      </c>
      <c r="G26" s="62" t="s">
        <v>48</v>
      </c>
      <c r="H26" s="65" t="s">
        <v>421</v>
      </c>
    </row>
    <row r="27" spans="1:8">
      <c r="A27" t="s">
        <v>123</v>
      </c>
      <c r="B27" s="65" t="s">
        <v>422</v>
      </c>
      <c r="C27" s="62" t="s">
        <v>123</v>
      </c>
      <c r="D27" s="65" t="s">
        <v>423</v>
      </c>
      <c r="E27" s="65" t="s">
        <v>48</v>
      </c>
      <c r="F27" s="65" t="s">
        <v>424</v>
      </c>
      <c r="G27" s="62" t="s">
        <v>123</v>
      </c>
      <c r="H27" s="65" t="s">
        <v>425</v>
      </c>
    </row>
    <row r="28" spans="1:8">
      <c r="A28" t="s">
        <v>123</v>
      </c>
      <c r="B28" s="65" t="s">
        <v>426</v>
      </c>
      <c r="C28" s="62" t="s">
        <v>123</v>
      </c>
      <c r="D28" s="65" t="s">
        <v>427</v>
      </c>
      <c r="E28" s="65" t="s">
        <v>123</v>
      </c>
      <c r="F28" s="65" t="s">
        <v>428</v>
      </c>
      <c r="G28" s="62" t="s">
        <v>123</v>
      </c>
      <c r="H28" s="65" t="s">
        <v>429</v>
      </c>
    </row>
    <row r="29" spans="1:8">
      <c r="A29" t="s">
        <v>123</v>
      </c>
      <c r="B29" s="65" t="s">
        <v>430</v>
      </c>
      <c r="C29" s="62" t="s">
        <v>123</v>
      </c>
      <c r="D29" s="65" t="s">
        <v>431</v>
      </c>
      <c r="E29" s="65" t="s">
        <v>123</v>
      </c>
      <c r="F29" s="65" t="s">
        <v>432</v>
      </c>
      <c r="G29" s="62" t="s">
        <v>123</v>
      </c>
      <c r="H29" s="65" t="s">
        <v>433</v>
      </c>
    </row>
    <row r="30" spans="1:8">
      <c r="A30" t="s">
        <v>123</v>
      </c>
      <c r="B30" s="65" t="s">
        <v>434</v>
      </c>
      <c r="C30" s="62" t="s">
        <v>123</v>
      </c>
      <c r="D30" s="65" t="s">
        <v>435</v>
      </c>
      <c r="E30" s="65" t="s">
        <v>123</v>
      </c>
      <c r="F30" s="65" t="s">
        <v>436</v>
      </c>
      <c r="G30" s="62" t="s">
        <v>123</v>
      </c>
      <c r="H30" s="65" t="s">
        <v>437</v>
      </c>
    </row>
    <row r="31" spans="1:8">
      <c r="A31" t="s">
        <v>123</v>
      </c>
      <c r="B31" s="65" t="s">
        <v>438</v>
      </c>
      <c r="C31" s="62" t="s">
        <v>123</v>
      </c>
      <c r="D31" s="65" t="s">
        <v>439</v>
      </c>
      <c r="E31" s="65" t="s">
        <v>123</v>
      </c>
      <c r="F31" s="65" t="s">
        <v>440</v>
      </c>
      <c r="G31" s="62" t="s">
        <v>123</v>
      </c>
      <c r="H31" s="65" t="s">
        <v>441</v>
      </c>
    </row>
    <row r="32" spans="1:8">
      <c r="A32" t="s">
        <v>123</v>
      </c>
      <c r="B32" s="65" t="s">
        <v>442</v>
      </c>
      <c r="C32" s="62" t="s">
        <v>123</v>
      </c>
      <c r="D32" s="65" t="s">
        <v>443</v>
      </c>
      <c r="E32" s="65" t="s">
        <v>123</v>
      </c>
      <c r="F32" s="65" t="s">
        <v>444</v>
      </c>
      <c r="G32" s="62" t="s">
        <v>123</v>
      </c>
      <c r="H32" s="65" t="s">
        <v>445</v>
      </c>
    </row>
    <row r="33" spans="1:9">
      <c r="A33" t="s">
        <v>123</v>
      </c>
      <c r="B33" s="65" t="s">
        <v>446</v>
      </c>
      <c r="C33" s="62" t="s">
        <v>123</v>
      </c>
      <c r="D33" s="65" t="s">
        <v>447</v>
      </c>
      <c r="E33" s="65" t="s">
        <v>123</v>
      </c>
      <c r="F33" s="65" t="s">
        <v>448</v>
      </c>
      <c r="G33" s="62" t="s">
        <v>123</v>
      </c>
      <c r="H33" s="65" t="s">
        <v>449</v>
      </c>
    </row>
    <row r="34" spans="1:9">
      <c r="A34" t="s">
        <v>123</v>
      </c>
      <c r="B34" s="65" t="s">
        <v>450</v>
      </c>
      <c r="C34" s="62" t="s">
        <v>123</v>
      </c>
      <c r="D34" s="65" t="s">
        <v>451</v>
      </c>
      <c r="E34" s="65" t="s">
        <v>123</v>
      </c>
      <c r="F34" s="65" t="s">
        <v>452</v>
      </c>
      <c r="G34" s="62" t="s">
        <v>123</v>
      </c>
      <c r="H34" s="65" t="s">
        <v>453</v>
      </c>
    </row>
    <row r="35" spans="1:9">
      <c r="A35" t="s">
        <v>123</v>
      </c>
      <c r="B35" s="65" t="s">
        <v>454</v>
      </c>
      <c r="C35" s="62" t="s">
        <v>123</v>
      </c>
      <c r="D35" s="65" t="s">
        <v>455</v>
      </c>
      <c r="E35" s="65" t="s">
        <v>123</v>
      </c>
      <c r="F35" s="65" t="s">
        <v>456</v>
      </c>
      <c r="G35" s="62" t="s">
        <v>123</v>
      </c>
      <c r="H35" s="65" t="s">
        <v>457</v>
      </c>
    </row>
    <row r="36" spans="1:9">
      <c r="A36" t="s">
        <v>123</v>
      </c>
      <c r="B36" s="65" t="s">
        <v>458</v>
      </c>
      <c r="C36" s="62" t="s">
        <v>123</v>
      </c>
      <c r="D36" s="65" t="s">
        <v>459</v>
      </c>
      <c r="E36" s="65" t="s">
        <v>123</v>
      </c>
      <c r="F36" s="65" t="s">
        <v>460</v>
      </c>
      <c r="G36" s="62" t="s">
        <v>123</v>
      </c>
      <c r="H36" s="65" t="s">
        <v>461</v>
      </c>
    </row>
    <row r="37" spans="1:9">
      <c r="A37" t="s">
        <v>123</v>
      </c>
      <c r="B37" s="65" t="s">
        <v>462</v>
      </c>
      <c r="C37" s="62" t="s">
        <v>123</v>
      </c>
      <c r="D37" s="65" t="s">
        <v>463</v>
      </c>
      <c r="E37" s="65" t="s">
        <v>123</v>
      </c>
      <c r="F37" s="65" t="s">
        <v>464</v>
      </c>
      <c r="G37" s="62" t="s">
        <v>123</v>
      </c>
      <c r="H37" s="65" t="s">
        <v>465</v>
      </c>
    </row>
    <row r="38" spans="1:9">
      <c r="A38" t="s">
        <v>123</v>
      </c>
      <c r="B38" s="65" t="s">
        <v>466</v>
      </c>
      <c r="C38" s="62" t="s">
        <v>123</v>
      </c>
      <c r="D38" s="65" t="s">
        <v>467</v>
      </c>
      <c r="E38" s="65" t="s">
        <v>123</v>
      </c>
      <c r="F38" s="65" t="s">
        <v>468</v>
      </c>
      <c r="G38" s="62" t="s">
        <v>123</v>
      </c>
      <c r="H38" s="65" t="s">
        <v>469</v>
      </c>
    </row>
    <row r="39" spans="1:9">
      <c r="A39" t="s">
        <v>123</v>
      </c>
      <c r="B39" s="65" t="s">
        <v>470</v>
      </c>
      <c r="C39" s="62" t="s">
        <v>123</v>
      </c>
      <c r="D39" s="65" t="s">
        <v>471</v>
      </c>
      <c r="E39" s="65" t="s">
        <v>123</v>
      </c>
      <c r="F39" s="65" t="s">
        <v>472</v>
      </c>
      <c r="G39" s="62" t="s">
        <v>123</v>
      </c>
      <c r="H39" s="65" t="s">
        <v>473</v>
      </c>
    </row>
    <row r="40" spans="1:9">
      <c r="A40" t="s">
        <v>123</v>
      </c>
      <c r="B40" s="65" t="s">
        <v>474</v>
      </c>
      <c r="C40" s="62" t="s">
        <v>123</v>
      </c>
      <c r="D40" s="65" t="s">
        <v>475</v>
      </c>
      <c r="E40" s="65" t="s">
        <v>123</v>
      </c>
      <c r="F40" s="65" t="s">
        <v>476</v>
      </c>
      <c r="G40" s="62" t="s">
        <v>123</v>
      </c>
      <c r="H40" s="65" t="s">
        <v>477</v>
      </c>
    </row>
    <row r="41" spans="1:9">
      <c r="A41" t="s">
        <v>123</v>
      </c>
      <c r="B41" s="65" t="s">
        <v>478</v>
      </c>
      <c r="C41" s="62" t="s">
        <v>123</v>
      </c>
      <c r="D41" s="65" t="s">
        <v>479</v>
      </c>
      <c r="E41" s="65" t="s">
        <v>123</v>
      </c>
      <c r="F41" s="65" t="s">
        <v>480</v>
      </c>
      <c r="G41" s="62" t="s">
        <v>123</v>
      </c>
      <c r="H41" s="65" t="s">
        <v>481</v>
      </c>
    </row>
    <row r="42" spans="1:9">
      <c r="A42" t="s">
        <v>123</v>
      </c>
      <c r="B42" s="65" t="s">
        <v>482</v>
      </c>
      <c r="C42" s="62" t="s">
        <v>123</v>
      </c>
      <c r="D42" s="65" t="s">
        <v>483</v>
      </c>
      <c r="E42" s="65" t="s">
        <v>123</v>
      </c>
      <c r="F42" s="65" t="s">
        <v>484</v>
      </c>
      <c r="G42" s="62" t="s">
        <v>123</v>
      </c>
      <c r="H42" s="65" t="s">
        <v>485</v>
      </c>
    </row>
    <row r="43" spans="1:9">
      <c r="A43" t="s">
        <v>123</v>
      </c>
      <c r="B43" s="65" t="s">
        <v>486</v>
      </c>
      <c r="C43" s="62" t="s">
        <v>123</v>
      </c>
      <c r="D43" s="65" t="s">
        <v>487</v>
      </c>
      <c r="E43" s="65" t="s">
        <v>123</v>
      </c>
      <c r="F43" s="65" t="s">
        <v>488</v>
      </c>
      <c r="G43" s="62" t="s">
        <v>123</v>
      </c>
      <c r="H43" s="65" t="s">
        <v>489</v>
      </c>
    </row>
    <row r="44" spans="1:9">
      <c r="A44" t="s">
        <v>123</v>
      </c>
      <c r="B44" s="65" t="s">
        <v>490</v>
      </c>
      <c r="C44" s="62" t="s">
        <v>123</v>
      </c>
      <c r="D44" s="65" t="s">
        <v>491</v>
      </c>
      <c r="E44" s="65" t="s">
        <v>123</v>
      </c>
      <c r="F44" s="65" t="s">
        <v>492</v>
      </c>
      <c r="G44" s="62" t="s">
        <v>123</v>
      </c>
      <c r="H44" s="65" t="s">
        <v>493</v>
      </c>
    </row>
    <row r="45" spans="1:9">
      <c r="A45" t="s">
        <v>123</v>
      </c>
      <c r="B45" s="65" t="s">
        <v>494</v>
      </c>
      <c r="C45" s="62" t="s">
        <v>123</v>
      </c>
      <c r="D45" s="65" t="s">
        <v>495</v>
      </c>
      <c r="E45" s="65" t="s">
        <v>123</v>
      </c>
      <c r="F45" s="65" t="s">
        <v>496</v>
      </c>
      <c r="I45" s="62"/>
    </row>
    <row r="46" spans="1:9">
      <c r="A46" t="s">
        <v>123</v>
      </c>
      <c r="B46" s="65" t="s">
        <v>497</v>
      </c>
      <c r="C46" s="62" t="s">
        <v>123</v>
      </c>
      <c r="D46" s="65" t="s">
        <v>498</v>
      </c>
      <c r="E46" s="65" t="s">
        <v>123</v>
      </c>
      <c r="F46" s="65" t="s">
        <v>499</v>
      </c>
      <c r="G46" s="62"/>
      <c r="I46" s="62"/>
    </row>
    <row r="47" spans="1:9">
      <c r="A47" t="s">
        <v>123</v>
      </c>
      <c r="B47" s="65" t="s">
        <v>500</v>
      </c>
      <c r="C47" s="62" t="s">
        <v>123</v>
      </c>
      <c r="D47" s="65" t="s">
        <v>501</v>
      </c>
      <c r="E47" s="65" t="s">
        <v>123</v>
      </c>
      <c r="F47" s="65" t="s">
        <v>502</v>
      </c>
      <c r="G47" s="62"/>
    </row>
    <row r="48" spans="1:9">
      <c r="A48" t="s">
        <v>123</v>
      </c>
      <c r="B48" s="65" t="s">
        <v>503</v>
      </c>
      <c r="C48" s="62" t="s">
        <v>123</v>
      </c>
      <c r="D48" s="65" t="s">
        <v>504</v>
      </c>
      <c r="E48" s="65" t="s">
        <v>123</v>
      </c>
      <c r="F48" s="65" t="s">
        <v>505</v>
      </c>
      <c r="G48" s="62"/>
    </row>
    <row r="49" spans="1:7">
      <c r="A49" t="s">
        <v>123</v>
      </c>
      <c r="B49" s="65" t="s">
        <v>506</v>
      </c>
      <c r="C49" s="62" t="s">
        <v>123</v>
      </c>
      <c r="D49" s="65" t="s">
        <v>507</v>
      </c>
      <c r="E49" s="65" t="s">
        <v>123</v>
      </c>
      <c r="F49" s="65" t="s">
        <v>508</v>
      </c>
      <c r="G49" s="62"/>
    </row>
    <row r="50" spans="1:7">
      <c r="A50" t="s">
        <v>123</v>
      </c>
      <c r="B50" s="65" t="s">
        <v>509</v>
      </c>
      <c r="C50" s="62" t="s">
        <v>123</v>
      </c>
      <c r="D50" s="65" t="s">
        <v>510</v>
      </c>
    </row>
    <row r="51" spans="1:7">
      <c r="A51" t="s">
        <v>123</v>
      </c>
      <c r="B51" s="65" t="s">
        <v>511</v>
      </c>
      <c r="C51" s="62" t="s">
        <v>123</v>
      </c>
      <c r="D51" s="65" t="s">
        <v>512</v>
      </c>
    </row>
    <row r="52" spans="1:7">
      <c r="A52" t="s">
        <v>123</v>
      </c>
      <c r="B52" s="65" t="s">
        <v>513</v>
      </c>
      <c r="C52" s="62" t="s">
        <v>123</v>
      </c>
      <c r="D52" s="65" t="s">
        <v>514</v>
      </c>
    </row>
    <row r="53" spans="1:7">
      <c r="A53" t="s">
        <v>123</v>
      </c>
      <c r="B53" s="65" t="s">
        <v>515</v>
      </c>
      <c r="C53" s="62" t="s">
        <v>123</v>
      </c>
      <c r="D53" s="65" t="s">
        <v>516</v>
      </c>
    </row>
    <row r="54" spans="1:7">
      <c r="A54" t="s">
        <v>123</v>
      </c>
      <c r="B54" s="65" t="s">
        <v>517</v>
      </c>
      <c r="C54" s="62" t="s">
        <v>123</v>
      </c>
      <c r="D54" s="65" t="s">
        <v>518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Settings</vt:lpstr>
      <vt:lpstr>NAMESFORM1</vt:lpstr>
      <vt:lpstr>1D</vt:lpstr>
      <vt:lpstr>Rept1D</vt:lpstr>
      <vt:lpstr>Combine</vt:lpstr>
      <vt:lpstr>NAMESFORM2</vt:lpstr>
      <vt:lpstr>Rept1D!Print_Area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christian</cp:lastModifiedBy>
  <cp:revision>318</cp:revision>
  <cp:lastPrinted>2005-10-13T13:40:02Z</cp:lastPrinted>
  <dcterms:created xsi:type="dcterms:W3CDTF">2019-01-31T06:38:16Z</dcterms:created>
  <dcterms:modified xsi:type="dcterms:W3CDTF">2005-10-13T14:48:45Z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