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yna\Documents\CS Magic World\Duke Turn Data into Value\Master Data Analysis in Excel\"/>
    </mc:Choice>
  </mc:AlternateContent>
  <bookViews>
    <workbookView xWindow="0" yWindow="0" windowWidth="25605" windowHeight="14220" tabRatio="500"/>
  </bookViews>
  <sheets>
    <sheet name="Correlation and Model Error" sheetId="1" r:id="rId1"/>
  </sheets>
  <externalReferences>
    <externalReference r:id="rId2"/>
  </externalReferenc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7" i="1" l="1"/>
  <c r="L57" i="1"/>
  <c r="J57" i="1"/>
  <c r="K58" i="1"/>
  <c r="L58" i="1"/>
  <c r="J58" i="1"/>
  <c r="K56" i="1"/>
  <c r="L56" i="1"/>
  <c r="J56" i="1"/>
  <c r="L54" i="1"/>
  <c r="K54" i="1"/>
  <c r="J54" i="1"/>
  <c r="L53" i="1"/>
  <c r="K53" i="1"/>
  <c r="J53" i="1"/>
  <c r="L55" i="1"/>
  <c r="K55" i="1"/>
  <c r="J55" i="1"/>
  <c r="L59" i="1"/>
  <c r="K59" i="1"/>
  <c r="J59" i="1"/>
  <c r="L52" i="1"/>
  <c r="K52" i="1"/>
  <c r="J52" i="1"/>
  <c r="I46" i="1"/>
  <c r="K47" i="1"/>
  <c r="I40" i="1"/>
  <c r="H44" i="1"/>
  <c r="I50" i="1"/>
  <c r="H43" i="1"/>
  <c r="K48" i="1"/>
  <c r="K46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C42" i="1"/>
  <c r="D42" i="1"/>
  <c r="K50" i="1"/>
  <c r="I48" i="1"/>
  <c r="B43" i="1"/>
  <c r="B44" i="1"/>
  <c r="B45" i="1"/>
  <c r="C45" i="1"/>
  <c r="D45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3" i="1"/>
  <c r="D43" i="1"/>
  <c r="C44" i="1"/>
  <c r="D44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</calcChain>
</file>

<file path=xl/sharedStrings.xml><?xml version="1.0" encoding="utf-8"?>
<sst xmlns="http://schemas.openxmlformats.org/spreadsheetml/2006/main" count="29" uniqueCount="26">
  <si>
    <t>undefined</t>
  </si>
  <si>
    <t>SD of Error</t>
  </si>
  <si>
    <t>R-squared</t>
  </si>
  <si>
    <t>Correlation R</t>
  </si>
  <si>
    <t>in Red</t>
  </si>
  <si>
    <t>in Dark Blue</t>
  </si>
  <si>
    <t xml:space="preserve">R-squared </t>
  </si>
  <si>
    <t>Plotted on the X axis</t>
  </si>
  <si>
    <t xml:space="preserve">Correlation R </t>
  </si>
  <si>
    <t>for standardized variables - assuming continuous Gaussian probability distributions</t>
  </si>
  <si>
    <t xml:space="preserve">Relationship between Linear Correlation R and Model Error </t>
  </si>
  <si>
    <t>and</t>
  </si>
  <si>
    <t>Using standardized variables (Z-scores) and assuming Gaussian probability distributions</t>
  </si>
  <si>
    <t xml:space="preserve">To determine the reliability of an individual forecast based on a linear regression model and x(i) </t>
  </si>
  <si>
    <t>Enter the value for individual x(i) =</t>
  </si>
  <si>
    <t xml:space="preserve">and the linear correlation R = </t>
  </si>
  <si>
    <t xml:space="preserve">is a Gaussian distribution with mean = </t>
  </si>
  <si>
    <t xml:space="preserve">and standard deviation = sqrt(1-R^2) = </t>
  </si>
  <si>
    <t>Std Dev of Error</t>
  </si>
  <si>
    <t xml:space="preserve">of the true values will be between </t>
  </si>
  <si>
    <t xml:space="preserve"> of the true values will be between </t>
  </si>
  <si>
    <r>
      <t xml:space="preserve">The </t>
    </r>
    <r>
      <rPr>
        <b/>
        <sz val="16"/>
        <color theme="1"/>
        <rFont val="Calibri"/>
        <family val="2"/>
        <scheme val="minor"/>
      </rPr>
      <t>point forecast</t>
    </r>
    <r>
      <rPr>
        <sz val="16"/>
        <color theme="1"/>
        <rFont val="Calibri"/>
        <family val="2"/>
        <scheme val="minor"/>
      </rPr>
      <t xml:space="preserve"> for y(i) will be =</t>
    </r>
  </si>
  <si>
    <r>
      <t>Expressed in terms of a probability distribution, the</t>
    </r>
    <r>
      <rPr>
        <b/>
        <sz val="16"/>
        <color theme="1"/>
        <rFont val="Calibri"/>
        <family val="2"/>
        <scheme val="minor"/>
      </rPr>
      <t xml:space="preserve"> probabilistic forecast</t>
    </r>
    <r>
      <rPr>
        <sz val="16"/>
        <color theme="1"/>
        <rFont val="Calibri"/>
        <family val="2"/>
        <scheme val="minor"/>
      </rPr>
      <t xml:space="preserve"> for y(i)</t>
    </r>
  </si>
  <si>
    <t>or R*x(i).</t>
  </si>
  <si>
    <t xml:space="preserve">also called the "model error" </t>
  </si>
  <si>
    <t xml:space="preserve">sqrt(1 - R-squared)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</si>
</sst>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D72B25"/>
      <name val="Calibri"/>
      <family val="2"/>
      <scheme val="minor"/>
    </font>
    <font>
      <sz val="12"/>
      <color rgb="FF1833D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67E2C9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12B3E"/>
      <name val="Calibri"/>
      <family val="2"/>
      <scheme val="minor"/>
    </font>
    <font>
      <sz val="18"/>
      <color rgb="FF1833D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8000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4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7">
    <xf numFmtId="0" fontId="0" fillId="0" borderId="0" xfId="0"/>
    <xf numFmtId="0" fontId="2" fillId="2" borderId="0" xfId="1"/>
    <xf numFmtId="0" fontId="2" fillId="2" borderId="0" xfId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2" fontId="0" fillId="0" borderId="5" xfId="0" applyNumberFormat="1" applyBorder="1"/>
    <xf numFmtId="0" fontId="0" fillId="0" borderId="3" xfId="0" applyBorder="1"/>
    <xf numFmtId="2" fontId="2" fillId="2" borderId="0" xfId="1" applyNumberFormat="1"/>
    <xf numFmtId="2" fontId="5" fillId="0" borderId="0" xfId="0" applyNumberFormat="1" applyFont="1" applyBorder="1"/>
    <xf numFmtId="0" fontId="0" fillId="0" borderId="5" xfId="0" applyBorder="1"/>
    <xf numFmtId="0" fontId="0" fillId="0" borderId="0" xfId="0" quotePrefix="1"/>
    <xf numFmtId="0" fontId="3" fillId="0" borderId="7" xfId="0" applyFont="1" applyBorder="1"/>
    <xf numFmtId="0" fontId="2" fillId="2" borderId="0" xfId="1" quotePrefix="1"/>
    <xf numFmtId="0" fontId="7" fillId="0" borderId="0" xfId="0" applyFont="1"/>
    <xf numFmtId="0" fontId="8" fillId="0" borderId="3" xfId="0" applyFont="1" applyBorder="1"/>
    <xf numFmtId="0" fontId="8" fillId="0" borderId="5" xfId="0" applyFont="1" applyBorder="1"/>
    <xf numFmtId="0" fontId="10" fillId="0" borderId="4" xfId="0" applyFont="1" applyBorder="1"/>
    <xf numFmtId="0" fontId="8" fillId="0" borderId="6" xfId="0" applyFont="1" applyBorder="1"/>
    <xf numFmtId="0" fontId="8" fillId="0" borderId="8" xfId="0" applyFont="1" applyBorder="1"/>
    <xf numFmtId="0" fontId="3" fillId="0" borderId="6" xfId="0" applyFont="1" applyBorder="1"/>
    <xf numFmtId="0" fontId="6" fillId="0" borderId="8" xfId="0" applyFont="1" applyBorder="1"/>
    <xf numFmtId="0" fontId="9" fillId="0" borderId="1" xfId="0" applyFont="1" applyBorder="1"/>
    <xf numFmtId="2" fontId="4" fillId="0" borderId="4" xfId="0" applyNumberFormat="1" applyFont="1" applyBorder="1"/>
    <xf numFmtId="2" fontId="0" fillId="0" borderId="1" xfId="0" applyNumberFormat="1" applyBorder="1"/>
    <xf numFmtId="0" fontId="15" fillId="0" borderId="9" xfId="0" applyFont="1" applyBorder="1"/>
    <xf numFmtId="0" fontId="16" fillId="0" borderId="9" xfId="0" applyFont="1" applyBorder="1"/>
    <xf numFmtId="2" fontId="16" fillId="0" borderId="9" xfId="0" applyNumberFormat="1" applyFont="1" applyBorder="1"/>
    <xf numFmtId="0" fontId="13" fillId="0" borderId="8" xfId="0" applyFont="1" applyBorder="1"/>
    <xf numFmtId="0" fontId="0" fillId="0" borderId="7" xfId="0" applyBorder="1"/>
    <xf numFmtId="0" fontId="0" fillId="0" borderId="6" xfId="0" applyBorder="1"/>
    <xf numFmtId="0" fontId="13" fillId="0" borderId="5" xfId="0" applyFont="1" applyBorder="1"/>
    <xf numFmtId="0" fontId="0" fillId="0" borderId="4" xfId="0" applyBorder="1"/>
    <xf numFmtId="0" fontId="13" fillId="0" borderId="0" xfId="0" applyFont="1" applyBorder="1"/>
    <xf numFmtId="2" fontId="13" fillId="0" borderId="0" xfId="0" applyNumberFormat="1" applyFont="1" applyBorder="1"/>
    <xf numFmtId="2" fontId="16" fillId="0" borderId="0" xfId="0" applyNumberFormat="1" applyFont="1" applyBorder="1"/>
    <xf numFmtId="0" fontId="17" fillId="0" borderId="0" xfId="0" applyFont="1" applyBorder="1"/>
    <xf numFmtId="2" fontId="14" fillId="0" borderId="4" xfId="0" applyNumberFormat="1" applyFont="1" applyBorder="1"/>
    <xf numFmtId="0" fontId="6" fillId="0" borderId="9" xfId="0" applyFont="1" applyBorder="1"/>
    <xf numFmtId="9" fontId="15" fillId="0" borderId="5" xfId="0" applyNumberFormat="1" applyFont="1" applyBorder="1"/>
    <xf numFmtId="0" fontId="18" fillId="0" borderId="5" xfId="0" applyFont="1" applyBorder="1"/>
    <xf numFmtId="0" fontId="1" fillId="0" borderId="9" xfId="2" quotePrefix="1" applyBorder="1"/>
    <xf numFmtId="2" fontId="2" fillId="2" borderId="10" xfId="1" applyNumberFormat="1" applyBorder="1"/>
    <xf numFmtId="0" fontId="2" fillId="2" borderId="4" xfId="1" applyBorder="1"/>
    <xf numFmtId="0" fontId="0" fillId="0" borderId="0" xfId="0" applyFill="1" applyBorder="1"/>
    <xf numFmtId="2" fontId="2" fillId="2" borderId="4" xfId="1" applyNumberFormat="1" applyBorder="1"/>
    <xf numFmtId="0" fontId="2" fillId="2" borderId="7" xfId="1" applyBorder="1"/>
  </cellXfs>
  <cellStyles count="4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eutral" xfId="1" builtinId="28"/>
    <cellStyle name="Normal" xfId="0" builtinId="0"/>
    <cellStyle name="Normal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Model</a:t>
            </a:r>
            <a:r>
              <a:rPr lang="en-US" baseline="0"/>
              <a:t> Error</a:t>
            </a:r>
          </a:p>
          <a:p>
            <a:pPr>
              <a:defRPr/>
            </a:pPr>
            <a:r>
              <a:rPr lang="en-US" baseline="0"/>
              <a:t> as a Function of Linear Correlation 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4015814703941001E-2"/>
          <c:y val="0.15900670749489601"/>
          <c:w val="0.85414702607559301"/>
          <c:h val="0.790754738990959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'Correlation and Model Error'!$C$12:$C$13</c:f>
              <c:strCache>
                <c:ptCount val="2"/>
                <c:pt idx="0">
                  <c:v>R-squared</c:v>
                </c:pt>
                <c:pt idx="1">
                  <c:v>1</c:v>
                </c:pt>
              </c:strCache>
            </c:strRef>
          </c:tx>
          <c:xVal>
            <c:numRef>
              <c:f>'Correlation and Model Error'!$B$14:$B$52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Model Error'!$C$14:$C$52</c:f>
              <c:numCache>
                <c:formatCode>0.00</c:formatCode>
                <c:ptCount val="39"/>
                <c:pt idx="0">
                  <c:v>0.90249999999999997</c:v>
                </c:pt>
                <c:pt idx="1">
                  <c:v>0.80999999999999983</c:v>
                </c:pt>
                <c:pt idx="2">
                  <c:v>0.72249999999999981</c:v>
                </c:pt>
                <c:pt idx="3">
                  <c:v>0.63999999999999968</c:v>
                </c:pt>
                <c:pt idx="4">
                  <c:v>0.56249999999999967</c:v>
                </c:pt>
                <c:pt idx="5">
                  <c:v>0.4899999999999996</c:v>
                </c:pt>
                <c:pt idx="6">
                  <c:v>0.4224999999999996</c:v>
                </c:pt>
                <c:pt idx="7">
                  <c:v>0.3599999999999996</c:v>
                </c:pt>
                <c:pt idx="8">
                  <c:v>0.30249999999999955</c:v>
                </c:pt>
                <c:pt idx="9">
                  <c:v>0.24999999999999961</c:v>
                </c:pt>
                <c:pt idx="10">
                  <c:v>0.20249999999999965</c:v>
                </c:pt>
                <c:pt idx="11">
                  <c:v>0.1599999999999997</c:v>
                </c:pt>
                <c:pt idx="12">
                  <c:v>0.12249999999999975</c:v>
                </c:pt>
                <c:pt idx="13">
                  <c:v>8.9999999999999789E-2</c:v>
                </c:pt>
                <c:pt idx="14">
                  <c:v>6.2499999999999833E-2</c:v>
                </c:pt>
                <c:pt idx="15">
                  <c:v>3.9999999999999869E-2</c:v>
                </c:pt>
                <c:pt idx="16">
                  <c:v>2.2499999999999905E-2</c:v>
                </c:pt>
                <c:pt idx="17">
                  <c:v>9.9999999999999378E-3</c:v>
                </c:pt>
                <c:pt idx="18">
                  <c:v>2.4999999999999684E-3</c:v>
                </c:pt>
                <c:pt idx="19">
                  <c:v>1.0188169405808478E-31</c:v>
                </c:pt>
                <c:pt idx="20">
                  <c:v>2.5000000000000321E-3</c:v>
                </c:pt>
                <c:pt idx="21">
                  <c:v>1.0000000000000064E-2</c:v>
                </c:pt>
                <c:pt idx="22">
                  <c:v>2.25000000000001E-2</c:v>
                </c:pt>
                <c:pt idx="23">
                  <c:v>4.000000000000014E-2</c:v>
                </c:pt>
                <c:pt idx="24">
                  <c:v>6.2500000000000167E-2</c:v>
                </c:pt>
                <c:pt idx="25">
                  <c:v>9.0000000000000191E-2</c:v>
                </c:pt>
                <c:pt idx="26">
                  <c:v>0.12250000000000022</c:v>
                </c:pt>
                <c:pt idx="27">
                  <c:v>0.16000000000000025</c:v>
                </c:pt>
                <c:pt idx="28">
                  <c:v>0.20250000000000026</c:v>
                </c:pt>
                <c:pt idx="29">
                  <c:v>0.25000000000000033</c:v>
                </c:pt>
                <c:pt idx="30">
                  <c:v>0.30250000000000044</c:v>
                </c:pt>
                <c:pt idx="31">
                  <c:v>0.36000000000000049</c:v>
                </c:pt>
                <c:pt idx="32">
                  <c:v>0.4225000000000006</c:v>
                </c:pt>
                <c:pt idx="33">
                  <c:v>0.49000000000000071</c:v>
                </c:pt>
                <c:pt idx="34">
                  <c:v>0.56250000000000089</c:v>
                </c:pt>
                <c:pt idx="35">
                  <c:v>0.64000000000000101</c:v>
                </c:pt>
                <c:pt idx="36">
                  <c:v>0.72250000000000114</c:v>
                </c:pt>
                <c:pt idx="37">
                  <c:v>0.81000000000000127</c:v>
                </c:pt>
                <c:pt idx="38">
                  <c:v>0.90250000000000141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'Correlation and Model Error'!$D$12:$D$13</c:f>
              <c:strCache>
                <c:ptCount val="2"/>
                <c:pt idx="0">
                  <c:v>Std Dev of Error</c:v>
                </c:pt>
                <c:pt idx="1">
                  <c:v>0.00</c:v>
                </c:pt>
              </c:strCache>
            </c:strRef>
          </c:tx>
          <c:marker>
            <c:symbol val="circle"/>
            <c:size val="6"/>
          </c:marker>
          <c:xVal>
            <c:numRef>
              <c:f>'Correlation and Model Error'!$B$14:$B$52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Model Error'!$D$14:$D$52</c:f>
              <c:numCache>
                <c:formatCode>0.00</c:formatCode>
                <c:ptCount val="39"/>
                <c:pt idx="0">
                  <c:v>0.31224989991991997</c:v>
                </c:pt>
                <c:pt idx="1">
                  <c:v>0.43588989435406755</c:v>
                </c:pt>
                <c:pt idx="2">
                  <c:v>0.52678268764263714</c:v>
                </c:pt>
                <c:pt idx="3">
                  <c:v>0.60000000000000031</c:v>
                </c:pt>
                <c:pt idx="4">
                  <c:v>0.6614378277661479</c:v>
                </c:pt>
                <c:pt idx="5">
                  <c:v>0.71414284285428531</c:v>
                </c:pt>
                <c:pt idx="6">
                  <c:v>0.75993420767853337</c:v>
                </c:pt>
                <c:pt idx="7">
                  <c:v>0.80000000000000027</c:v>
                </c:pt>
                <c:pt idx="8">
                  <c:v>0.83516465442450361</c:v>
                </c:pt>
                <c:pt idx="9">
                  <c:v>0.86602540378443893</c:v>
                </c:pt>
                <c:pt idx="10">
                  <c:v>0.89302855497458777</c:v>
                </c:pt>
                <c:pt idx="11">
                  <c:v>0.91651513899116821</c:v>
                </c:pt>
                <c:pt idx="12">
                  <c:v>0.93674969975975986</c:v>
                </c:pt>
                <c:pt idx="13">
                  <c:v>0.95393920141694577</c:v>
                </c:pt>
                <c:pt idx="14">
                  <c:v>0.96824583655185437</c:v>
                </c:pt>
                <c:pt idx="15">
                  <c:v>0.97979589711327131</c:v>
                </c:pt>
                <c:pt idx="16">
                  <c:v>0.98868599666425949</c:v>
                </c:pt>
                <c:pt idx="17">
                  <c:v>0.99498743710661997</c:v>
                </c:pt>
                <c:pt idx="18">
                  <c:v>0.99874921777190895</c:v>
                </c:pt>
                <c:pt idx="19">
                  <c:v>1</c:v>
                </c:pt>
                <c:pt idx="20">
                  <c:v>0.99874921777190895</c:v>
                </c:pt>
                <c:pt idx="21">
                  <c:v>0.99498743710661997</c:v>
                </c:pt>
                <c:pt idx="22">
                  <c:v>0.98868599666425938</c:v>
                </c:pt>
                <c:pt idx="23">
                  <c:v>0.9797958971132712</c:v>
                </c:pt>
                <c:pt idx="24">
                  <c:v>0.96824583655185414</c:v>
                </c:pt>
                <c:pt idx="25">
                  <c:v>0.95393920141694555</c:v>
                </c:pt>
                <c:pt idx="26">
                  <c:v>0.93674969975975964</c:v>
                </c:pt>
                <c:pt idx="27">
                  <c:v>0.91651513899116788</c:v>
                </c:pt>
                <c:pt idx="28">
                  <c:v>0.89302855497458744</c:v>
                </c:pt>
                <c:pt idx="29">
                  <c:v>0.86602540378443849</c:v>
                </c:pt>
                <c:pt idx="30">
                  <c:v>0.83516465442450305</c:v>
                </c:pt>
                <c:pt idx="31">
                  <c:v>0.79999999999999971</c:v>
                </c:pt>
                <c:pt idx="32">
                  <c:v>0.75993420767853281</c:v>
                </c:pt>
                <c:pt idx="33">
                  <c:v>0.71414284285428453</c:v>
                </c:pt>
                <c:pt idx="34">
                  <c:v>0.66143782776614701</c:v>
                </c:pt>
                <c:pt idx="35">
                  <c:v>0.5999999999999992</c:v>
                </c:pt>
                <c:pt idx="36">
                  <c:v>0.52678268764263581</c:v>
                </c:pt>
                <c:pt idx="37">
                  <c:v>0.43588989435406589</c:v>
                </c:pt>
                <c:pt idx="38">
                  <c:v>0.31224989991991764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'Correlation and Model Error'!#REF!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'Correlation and Model Error'!$B$14:$B$52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Model Error'!#REF!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'Correlation and Model Error'!#REF!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'Correlation and Model Error'!$B$14:$B$52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Model Error'!#REF!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'Correlation and Model Error'!#REF!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circle"/>
            <c:size val="6"/>
          </c:marker>
          <c:xVal>
            <c:numRef>
              <c:f>'Correlation and Model Error'!$B$14:$B$52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Model Error'!#REF!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111472"/>
        <c:axId val="-116108752"/>
      </c:scatterChart>
      <c:valAx>
        <c:axId val="-116111472"/>
        <c:scaling>
          <c:orientation val="minMax"/>
          <c:max val="1"/>
          <c:min val="-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116108752"/>
        <c:crosses val="autoZero"/>
        <c:crossBetween val="midCat"/>
        <c:majorUnit val="0.1"/>
        <c:minorUnit val="0.01"/>
      </c:valAx>
      <c:valAx>
        <c:axId val="-116108752"/>
        <c:scaling>
          <c:orientation val="minMax"/>
          <c:max val="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16111472"/>
        <c:crosses val="autoZero"/>
        <c:crossBetween val="midCat"/>
        <c:minorUnit val="0.0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</c:legend>
    <c:plotVisOnly val="1"/>
    <c:dispBlanksAs val="gap"/>
    <c:showDLblsOverMax val="0"/>
  </c:chart>
  <c:spPr>
    <a:pattFill prst="lgGrid">
      <a:fgClr>
        <a:schemeClr val="bg1"/>
      </a:fgClr>
      <a:bgClr>
        <a:prstClr val="white"/>
      </a:bgClr>
    </a:patt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3</xdr:row>
      <xdr:rowOff>203200</xdr:rowOff>
    </xdr:from>
    <xdr:to>
      <xdr:col>16</xdr:col>
      <xdr:colOff>215900</xdr:colOff>
      <xdr:row>28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.7Correlation-and-Model-ErrorCopy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 and Model Error"/>
    </sheetNames>
    <sheetDataSet>
      <sheetData sheetId="0">
        <row r="47">
          <cell r="F47">
            <v>0.95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topLeftCell="C40" workbookViewId="0">
      <selection activeCell="G48" sqref="G48"/>
    </sheetView>
  </sheetViews>
  <sheetFormatPr defaultColWidth="11" defaultRowHeight="15.75" x14ac:dyDescent="0.25"/>
  <cols>
    <col min="2" max="2" width="18.625" customWidth="1"/>
    <col min="3" max="3" width="27.375" customWidth="1"/>
    <col min="4" max="4" width="23.5" customWidth="1"/>
    <col min="6" max="6" width="15" customWidth="1"/>
    <col min="7" max="7" width="29.875" customWidth="1"/>
    <col min="8" max="8" width="9.375" customWidth="1"/>
    <col min="9" max="9" width="15.625" customWidth="1"/>
    <col min="10" max="10" width="11" customWidth="1"/>
    <col min="11" max="11" width="15.5" customWidth="1"/>
    <col min="12" max="12" width="11.125" customWidth="1"/>
    <col min="14" max="14" width="32.5" customWidth="1"/>
    <col min="15" max="15" width="17.6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x14ac:dyDescent="0.35">
      <c r="A2" s="1"/>
      <c r="B2" s="1"/>
      <c r="C2" s="1"/>
      <c r="D2" s="21" t="s">
        <v>10</v>
      </c>
      <c r="E2" s="12"/>
      <c r="F2" s="12"/>
      <c r="G2" s="12"/>
      <c r="H2" s="12"/>
      <c r="I2" s="20"/>
      <c r="J2" s="1"/>
      <c r="K2" s="1"/>
      <c r="L2" s="1"/>
      <c r="M2" s="1"/>
      <c r="N2" s="1"/>
      <c r="O2" s="1"/>
      <c r="P2" s="1"/>
      <c r="Q2" s="1"/>
    </row>
    <row r="3" spans="1:17" ht="23.25" x14ac:dyDescent="0.35">
      <c r="A3" s="1"/>
      <c r="B3" s="1"/>
      <c r="C3" s="1"/>
      <c r="D3" s="15" t="s">
        <v>9</v>
      </c>
      <c r="E3" s="4"/>
      <c r="F3" s="4"/>
      <c r="G3" s="4"/>
      <c r="H3" s="4"/>
      <c r="I3" s="3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x14ac:dyDescent="0.35">
      <c r="A5" s="1"/>
      <c r="B5" s="19" t="s">
        <v>8</v>
      </c>
      <c r="C5" s="18" t="s">
        <v>7</v>
      </c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x14ac:dyDescent="0.35">
      <c r="A6" s="1"/>
      <c r="B6" s="16" t="s">
        <v>6</v>
      </c>
      <c r="C6" s="17" t="s">
        <v>5</v>
      </c>
      <c r="D6" s="2"/>
      <c r="E6" s="2"/>
      <c r="F6" s="5"/>
      <c r="G6" s="5"/>
      <c r="O6" s="1"/>
      <c r="P6" s="1"/>
      <c r="Q6" s="1"/>
    </row>
    <row r="7" spans="1:17" ht="23.25" x14ac:dyDescent="0.35">
      <c r="A7" s="1"/>
      <c r="B7" s="15" t="s">
        <v>1</v>
      </c>
      <c r="C7" s="22" t="s">
        <v>4</v>
      </c>
      <c r="D7" s="2"/>
      <c r="E7" s="2"/>
      <c r="F7" s="5"/>
      <c r="G7" s="5"/>
      <c r="O7" s="1"/>
      <c r="P7" s="1"/>
      <c r="Q7" s="1"/>
    </row>
    <row r="8" spans="1:17" x14ac:dyDescent="0.25">
      <c r="A8" s="1"/>
      <c r="B8" s="2"/>
      <c r="C8" s="2"/>
      <c r="D8" s="2"/>
      <c r="E8" s="1"/>
      <c r="H8" s="14"/>
      <c r="O8" s="1"/>
      <c r="P8" s="1"/>
      <c r="Q8" s="1"/>
    </row>
    <row r="9" spans="1:17" x14ac:dyDescent="0.25">
      <c r="A9" s="1"/>
      <c r="B9" s="2"/>
      <c r="C9" s="2"/>
      <c r="D9" s="2"/>
      <c r="E9" s="1"/>
      <c r="O9" s="1"/>
      <c r="P9" s="1"/>
      <c r="Q9" s="1"/>
    </row>
    <row r="10" spans="1:17" x14ac:dyDescent="0.25">
      <c r="A10" s="1"/>
      <c r="B10" s="1"/>
      <c r="C10" s="1"/>
      <c r="D10" s="1"/>
      <c r="E10" s="1"/>
      <c r="O10" s="1"/>
      <c r="P10" s="1"/>
      <c r="Q10" s="1"/>
    </row>
    <row r="11" spans="1:17" x14ac:dyDescent="0.25">
      <c r="A11" s="1"/>
      <c r="B11" s="1"/>
      <c r="C11" s="13"/>
      <c r="D11" s="41" t="s">
        <v>25</v>
      </c>
      <c r="E11" s="1"/>
      <c r="O11" s="1"/>
      <c r="P11" s="1"/>
      <c r="Q11" s="1"/>
    </row>
    <row r="12" spans="1:17" ht="23.25" x14ac:dyDescent="0.35">
      <c r="A12" s="1"/>
      <c r="B12" s="38" t="s">
        <v>3</v>
      </c>
      <c r="C12" s="38" t="s">
        <v>2</v>
      </c>
      <c r="D12" s="38" t="s">
        <v>18</v>
      </c>
      <c r="E12" s="1"/>
      <c r="O12" s="1"/>
      <c r="P12" s="1"/>
      <c r="Q12" s="1"/>
    </row>
    <row r="13" spans="1:17" x14ac:dyDescent="0.25">
      <c r="A13" s="1"/>
      <c r="B13" s="10">
        <v>-1</v>
      </c>
      <c r="C13" s="36">
        <v>1</v>
      </c>
      <c r="D13" s="37">
        <v>0</v>
      </c>
      <c r="E13" s="1"/>
      <c r="O13" s="1"/>
      <c r="P13" s="1"/>
      <c r="Q13" s="1"/>
    </row>
    <row r="14" spans="1:17" x14ac:dyDescent="0.25">
      <c r="A14" s="1"/>
      <c r="B14" s="10">
        <f t="shared" ref="B14:B52" si="0">B13+0.05</f>
        <v>-0.95</v>
      </c>
      <c r="C14" s="9">
        <f t="shared" ref="C14:C52" si="1">B14^2</f>
        <v>0.90249999999999997</v>
      </c>
      <c r="D14" s="23">
        <f>SQRT(1-C14)</f>
        <v>0.31224989991991997</v>
      </c>
      <c r="E14" s="1"/>
      <c r="O14" s="1"/>
      <c r="P14" s="1"/>
      <c r="Q14" s="1"/>
    </row>
    <row r="15" spans="1:17" x14ac:dyDescent="0.25">
      <c r="A15" s="1"/>
      <c r="B15" s="10">
        <f t="shared" si="0"/>
        <v>-0.89999999999999991</v>
      </c>
      <c r="C15" s="9">
        <f t="shared" si="1"/>
        <v>0.80999999999999983</v>
      </c>
      <c r="D15" s="23">
        <f t="shared" ref="D15:D52" si="2">SQRT(1-C15)</f>
        <v>0.43588989435406755</v>
      </c>
      <c r="E15" s="1"/>
      <c r="O15" s="1"/>
      <c r="P15" s="1"/>
      <c r="Q15" s="1"/>
    </row>
    <row r="16" spans="1:17" x14ac:dyDescent="0.25">
      <c r="A16" s="1"/>
      <c r="B16" s="10">
        <f t="shared" si="0"/>
        <v>-0.84999999999999987</v>
      </c>
      <c r="C16" s="9">
        <f t="shared" si="1"/>
        <v>0.72249999999999981</v>
      </c>
      <c r="D16" s="23">
        <f t="shared" si="2"/>
        <v>0.52678268764263714</v>
      </c>
      <c r="E16" s="1"/>
      <c r="O16" s="1"/>
      <c r="P16" s="1"/>
      <c r="Q16" s="1"/>
    </row>
    <row r="17" spans="1:17" x14ac:dyDescent="0.25">
      <c r="A17" s="1"/>
      <c r="B17" s="10">
        <f t="shared" si="0"/>
        <v>-0.79999999999999982</v>
      </c>
      <c r="C17" s="9">
        <f t="shared" si="1"/>
        <v>0.63999999999999968</v>
      </c>
      <c r="D17" s="23">
        <f t="shared" si="2"/>
        <v>0.60000000000000031</v>
      </c>
      <c r="E17" s="1"/>
      <c r="O17" s="1"/>
      <c r="P17" s="1"/>
      <c r="Q17" s="1"/>
    </row>
    <row r="18" spans="1:17" x14ac:dyDescent="0.25">
      <c r="A18" s="1"/>
      <c r="B18" s="10">
        <f t="shared" si="0"/>
        <v>-0.74999999999999978</v>
      </c>
      <c r="C18" s="9">
        <f t="shared" si="1"/>
        <v>0.56249999999999967</v>
      </c>
      <c r="D18" s="23">
        <f t="shared" si="2"/>
        <v>0.6614378277661479</v>
      </c>
      <c r="E18" s="1"/>
      <c r="O18" s="1"/>
      <c r="P18" s="1"/>
      <c r="Q18" s="1"/>
    </row>
    <row r="19" spans="1:17" x14ac:dyDescent="0.25">
      <c r="A19" s="1"/>
      <c r="B19" s="10">
        <f t="shared" si="0"/>
        <v>-0.69999999999999973</v>
      </c>
      <c r="C19" s="9">
        <f t="shared" si="1"/>
        <v>0.4899999999999996</v>
      </c>
      <c r="D19" s="23">
        <f t="shared" si="2"/>
        <v>0.71414284285428531</v>
      </c>
      <c r="E19" s="1"/>
      <c r="O19" s="1"/>
      <c r="P19" s="1"/>
      <c r="Q19" s="1"/>
    </row>
    <row r="20" spans="1:17" x14ac:dyDescent="0.25">
      <c r="A20" s="1"/>
      <c r="B20" s="10">
        <f t="shared" si="0"/>
        <v>-0.64999999999999969</v>
      </c>
      <c r="C20" s="9">
        <f t="shared" si="1"/>
        <v>0.4224999999999996</v>
      </c>
      <c r="D20" s="23">
        <f t="shared" si="2"/>
        <v>0.75993420767853337</v>
      </c>
      <c r="E20" s="1"/>
      <c r="O20" s="1"/>
      <c r="P20" s="1"/>
      <c r="Q20" s="1"/>
    </row>
    <row r="21" spans="1:17" x14ac:dyDescent="0.25">
      <c r="A21" s="1"/>
      <c r="B21" s="10">
        <f t="shared" si="0"/>
        <v>-0.59999999999999964</v>
      </c>
      <c r="C21" s="9">
        <f t="shared" si="1"/>
        <v>0.3599999999999996</v>
      </c>
      <c r="D21" s="23">
        <f t="shared" si="2"/>
        <v>0.80000000000000027</v>
      </c>
      <c r="E21" s="1"/>
      <c r="O21" s="1"/>
      <c r="P21" s="1"/>
      <c r="Q21" s="1"/>
    </row>
    <row r="22" spans="1:17" x14ac:dyDescent="0.25">
      <c r="A22" s="1"/>
      <c r="B22" s="10">
        <f t="shared" si="0"/>
        <v>-0.5499999999999996</v>
      </c>
      <c r="C22" s="9">
        <f t="shared" si="1"/>
        <v>0.30249999999999955</v>
      </c>
      <c r="D22" s="23">
        <f t="shared" si="2"/>
        <v>0.83516465442450361</v>
      </c>
      <c r="E22" s="1"/>
      <c r="O22" s="1"/>
      <c r="P22" s="1"/>
      <c r="Q22" s="1"/>
    </row>
    <row r="23" spans="1:17" x14ac:dyDescent="0.25">
      <c r="A23" s="1"/>
      <c r="B23" s="10">
        <f t="shared" si="0"/>
        <v>-0.49999999999999961</v>
      </c>
      <c r="C23" s="9">
        <f t="shared" si="1"/>
        <v>0.24999999999999961</v>
      </c>
      <c r="D23" s="23">
        <f t="shared" si="2"/>
        <v>0.86602540378443893</v>
      </c>
      <c r="E23" s="1"/>
      <c r="O23" s="1"/>
      <c r="P23" s="1"/>
      <c r="Q23" s="1"/>
    </row>
    <row r="24" spans="1:17" x14ac:dyDescent="0.25">
      <c r="A24" s="1"/>
      <c r="B24" s="10">
        <f t="shared" si="0"/>
        <v>-0.44999999999999962</v>
      </c>
      <c r="C24" s="9">
        <f t="shared" si="1"/>
        <v>0.20249999999999965</v>
      </c>
      <c r="D24" s="23">
        <f t="shared" si="2"/>
        <v>0.89302855497458777</v>
      </c>
      <c r="E24" s="1"/>
      <c r="O24" s="1"/>
      <c r="P24" s="1"/>
      <c r="Q24" s="1"/>
    </row>
    <row r="25" spans="1:17" x14ac:dyDescent="0.25">
      <c r="A25" s="1"/>
      <c r="B25" s="10">
        <f t="shared" si="0"/>
        <v>-0.39999999999999963</v>
      </c>
      <c r="C25" s="9">
        <f t="shared" si="1"/>
        <v>0.1599999999999997</v>
      </c>
      <c r="D25" s="23">
        <f t="shared" si="2"/>
        <v>0.91651513899116821</v>
      </c>
      <c r="E25" s="1"/>
      <c r="O25" s="1"/>
      <c r="P25" s="1"/>
      <c r="Q25" s="1"/>
    </row>
    <row r="26" spans="1:17" x14ac:dyDescent="0.25">
      <c r="A26" s="1"/>
      <c r="B26" s="10">
        <f t="shared" si="0"/>
        <v>-0.34999999999999964</v>
      </c>
      <c r="C26" s="9">
        <f t="shared" si="1"/>
        <v>0.12249999999999975</v>
      </c>
      <c r="D26" s="23">
        <f t="shared" si="2"/>
        <v>0.93674969975975986</v>
      </c>
      <c r="E26" s="1"/>
      <c r="O26" s="1"/>
      <c r="P26" s="1"/>
      <c r="Q26" s="1"/>
    </row>
    <row r="27" spans="1:17" x14ac:dyDescent="0.25">
      <c r="A27" s="1"/>
      <c r="B27" s="10">
        <f t="shared" si="0"/>
        <v>-0.29999999999999966</v>
      </c>
      <c r="C27" s="9">
        <f t="shared" si="1"/>
        <v>8.9999999999999789E-2</v>
      </c>
      <c r="D27" s="23">
        <f t="shared" si="2"/>
        <v>0.95393920141694577</v>
      </c>
      <c r="E27" s="1"/>
      <c r="O27" s="1"/>
      <c r="P27" s="1"/>
      <c r="Q27" s="1"/>
    </row>
    <row r="28" spans="1:17" x14ac:dyDescent="0.25">
      <c r="A28" s="1"/>
      <c r="B28" s="10">
        <f t="shared" si="0"/>
        <v>-0.24999999999999967</v>
      </c>
      <c r="C28" s="9">
        <f t="shared" si="1"/>
        <v>6.2499999999999833E-2</v>
      </c>
      <c r="D28" s="23">
        <f t="shared" si="2"/>
        <v>0.96824583655185437</v>
      </c>
      <c r="E28" s="1"/>
      <c r="O28" s="1"/>
      <c r="P28" s="1"/>
      <c r="Q28" s="1"/>
    </row>
    <row r="29" spans="1:17" x14ac:dyDescent="0.25">
      <c r="A29" s="1"/>
      <c r="B29" s="10">
        <f t="shared" si="0"/>
        <v>-0.19999999999999968</v>
      </c>
      <c r="C29" s="9">
        <f t="shared" si="1"/>
        <v>3.9999999999999869E-2</v>
      </c>
      <c r="D29" s="23">
        <f t="shared" si="2"/>
        <v>0.97979589711327131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/>
      <c r="B30" s="10">
        <f t="shared" si="0"/>
        <v>-0.14999999999999969</v>
      </c>
      <c r="C30" s="9">
        <f t="shared" si="1"/>
        <v>2.2499999999999905E-2</v>
      </c>
      <c r="D30" s="23">
        <f t="shared" si="2"/>
        <v>0.98868599666425949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/>
      <c r="B31" s="10">
        <f t="shared" si="0"/>
        <v>-9.9999999999999686E-2</v>
      </c>
      <c r="C31" s="9">
        <f t="shared" si="1"/>
        <v>9.9999999999999378E-3</v>
      </c>
      <c r="D31" s="23">
        <f t="shared" si="2"/>
        <v>0.99498743710661997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/>
      <c r="B32" s="10">
        <f t="shared" si="0"/>
        <v>-4.9999999999999684E-2</v>
      </c>
      <c r="C32" s="9">
        <f t="shared" si="1"/>
        <v>2.4999999999999684E-3</v>
      </c>
      <c r="D32" s="23">
        <f t="shared" si="2"/>
        <v>0.99874921777190895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22" ht="21" x14ac:dyDescent="0.35">
      <c r="A33" s="1"/>
      <c r="B33" s="6">
        <f t="shared" si="0"/>
        <v>3.1918911957973251E-16</v>
      </c>
      <c r="C33" s="9">
        <f t="shared" si="1"/>
        <v>1.0188169405808478E-31</v>
      </c>
      <c r="D33" s="23">
        <f t="shared" si="2"/>
        <v>1</v>
      </c>
      <c r="E33" s="1"/>
      <c r="F33" s="28" t="s">
        <v>13</v>
      </c>
      <c r="G33" s="29"/>
      <c r="H33" s="29"/>
      <c r="I33" s="29"/>
      <c r="J33" s="29"/>
      <c r="K33" s="29"/>
      <c r="L33" s="30"/>
      <c r="M33" s="1"/>
      <c r="N33" s="1"/>
      <c r="O33" s="1"/>
      <c r="P33" s="1"/>
      <c r="Q33" s="1"/>
    </row>
    <row r="34" spans="1:22" ht="21" x14ac:dyDescent="0.35">
      <c r="A34" s="1"/>
      <c r="B34" s="10">
        <f t="shared" si="0"/>
        <v>5.0000000000000322E-2</v>
      </c>
      <c r="C34" s="9">
        <f t="shared" si="1"/>
        <v>2.5000000000000321E-3</v>
      </c>
      <c r="D34" s="23">
        <f t="shared" si="2"/>
        <v>0.99874921777190895</v>
      </c>
      <c r="E34" s="1"/>
      <c r="F34" s="31" t="s">
        <v>12</v>
      </c>
      <c r="G34" s="5"/>
      <c r="H34" s="5"/>
      <c r="I34" s="5"/>
      <c r="J34" s="5"/>
      <c r="K34" s="5"/>
      <c r="L34" s="32"/>
      <c r="M34" s="1"/>
      <c r="N34" s="1"/>
      <c r="O34" s="1"/>
      <c r="P34" s="1"/>
      <c r="Q34" s="1"/>
    </row>
    <row r="35" spans="1:22" ht="21" x14ac:dyDescent="0.35">
      <c r="A35" s="1"/>
      <c r="B35" s="10">
        <f t="shared" si="0"/>
        <v>0.10000000000000032</v>
      </c>
      <c r="C35" s="9">
        <f t="shared" si="1"/>
        <v>1.0000000000000064E-2</v>
      </c>
      <c r="D35" s="23">
        <f t="shared" si="2"/>
        <v>0.99498743710661997</v>
      </c>
      <c r="E35" s="1"/>
      <c r="F35" s="31"/>
      <c r="G35" s="5"/>
      <c r="H35" s="5"/>
      <c r="I35" s="5"/>
      <c r="J35" s="5"/>
      <c r="K35" s="5"/>
      <c r="L35" s="32"/>
      <c r="M35" s="1"/>
      <c r="N35" s="1"/>
      <c r="O35" s="1"/>
      <c r="P35" s="1"/>
      <c r="Q35" s="1"/>
    </row>
    <row r="36" spans="1:22" ht="21" x14ac:dyDescent="0.35">
      <c r="A36" s="1"/>
      <c r="B36" s="10">
        <f t="shared" si="0"/>
        <v>0.15000000000000033</v>
      </c>
      <c r="C36" s="9">
        <f t="shared" si="1"/>
        <v>2.25000000000001E-2</v>
      </c>
      <c r="D36" s="23">
        <f t="shared" si="2"/>
        <v>0.98868599666425938</v>
      </c>
      <c r="E36" s="1"/>
      <c r="F36" s="31" t="s">
        <v>14</v>
      </c>
      <c r="G36" s="5"/>
      <c r="H36" s="5"/>
      <c r="I36" s="25">
        <v>0.8</v>
      </c>
      <c r="J36" s="33"/>
      <c r="K36" s="33"/>
      <c r="L36" s="32"/>
      <c r="M36" s="1"/>
      <c r="N36" s="1"/>
      <c r="O36" s="1"/>
      <c r="P36" s="1"/>
      <c r="Q36" s="1"/>
      <c r="U36" s="11"/>
      <c r="V36" s="11"/>
    </row>
    <row r="37" spans="1:22" ht="21" x14ac:dyDescent="0.35">
      <c r="A37" s="1"/>
      <c r="B37" s="10">
        <f t="shared" si="0"/>
        <v>0.20000000000000034</v>
      </c>
      <c r="C37" s="9">
        <f t="shared" si="1"/>
        <v>4.000000000000014E-2</v>
      </c>
      <c r="D37" s="23">
        <f t="shared" si="2"/>
        <v>0.9797958971132712</v>
      </c>
      <c r="E37" s="1"/>
      <c r="F37" s="31"/>
      <c r="G37" s="5"/>
      <c r="H37" s="5"/>
      <c r="I37" s="33"/>
      <c r="J37" s="33"/>
      <c r="K37" s="33"/>
      <c r="L37" s="32"/>
      <c r="M37" s="1"/>
      <c r="N37" s="1"/>
      <c r="O37" s="1"/>
      <c r="P37" s="1"/>
      <c r="Q37" s="1"/>
    </row>
    <row r="38" spans="1:22" ht="21" x14ac:dyDescent="0.35">
      <c r="A38" s="1"/>
      <c r="B38" s="10">
        <f t="shared" si="0"/>
        <v>0.25000000000000033</v>
      </c>
      <c r="C38" s="9">
        <f t="shared" si="1"/>
        <v>6.2500000000000167E-2</v>
      </c>
      <c r="D38" s="23">
        <f t="shared" si="2"/>
        <v>0.96824583655185414</v>
      </c>
      <c r="E38" s="1"/>
      <c r="F38" s="31" t="s">
        <v>15</v>
      </c>
      <c r="G38" s="5"/>
      <c r="H38" s="5"/>
      <c r="I38" s="25">
        <v>0.5</v>
      </c>
      <c r="J38" s="33"/>
      <c r="K38" s="33"/>
      <c r="L38" s="32"/>
      <c r="M38" s="1"/>
      <c r="N38" s="1"/>
      <c r="O38" s="1"/>
      <c r="P38" s="1"/>
      <c r="Q38" s="1"/>
    </row>
    <row r="39" spans="1:22" ht="21" x14ac:dyDescent="0.35">
      <c r="A39" s="1"/>
      <c r="B39" s="10">
        <f t="shared" si="0"/>
        <v>0.30000000000000032</v>
      </c>
      <c r="C39" s="9">
        <f t="shared" si="1"/>
        <v>9.0000000000000191E-2</v>
      </c>
      <c r="D39" s="23">
        <f t="shared" si="2"/>
        <v>0.95393920141694555</v>
      </c>
      <c r="E39" s="1"/>
      <c r="F39" s="31"/>
      <c r="G39" s="5"/>
      <c r="H39" s="5"/>
      <c r="I39" s="33"/>
      <c r="J39" s="33"/>
      <c r="K39" s="33"/>
      <c r="L39" s="32"/>
      <c r="M39" s="1"/>
      <c r="N39" s="1"/>
      <c r="O39" s="1"/>
      <c r="P39" s="1"/>
      <c r="Q39" s="1"/>
    </row>
    <row r="40" spans="1:22" ht="21" x14ac:dyDescent="0.35">
      <c r="A40" s="1"/>
      <c r="B40" s="10">
        <f t="shared" si="0"/>
        <v>0.35000000000000031</v>
      </c>
      <c r="C40" s="9">
        <f t="shared" si="1"/>
        <v>0.12250000000000022</v>
      </c>
      <c r="D40" s="23">
        <f t="shared" si="2"/>
        <v>0.93674969975975964</v>
      </c>
      <c r="E40" s="1"/>
      <c r="F40" s="31" t="s">
        <v>21</v>
      </c>
      <c r="G40" s="5"/>
      <c r="H40" s="5"/>
      <c r="I40" s="26">
        <f>I36*I38</f>
        <v>0.4</v>
      </c>
      <c r="J40" s="33" t="s">
        <v>23</v>
      </c>
      <c r="K40" s="33"/>
      <c r="L40" s="32"/>
      <c r="M40" s="1"/>
      <c r="N40" s="1"/>
      <c r="O40" s="1"/>
      <c r="P40" s="1"/>
      <c r="Q40" s="1"/>
    </row>
    <row r="41" spans="1:22" ht="21" x14ac:dyDescent="0.35">
      <c r="A41" s="1"/>
      <c r="B41" s="10">
        <f t="shared" si="0"/>
        <v>0.4000000000000003</v>
      </c>
      <c r="C41" s="9">
        <f t="shared" si="1"/>
        <v>0.16000000000000025</v>
      </c>
      <c r="D41" s="23">
        <f t="shared" si="2"/>
        <v>0.91651513899116788</v>
      </c>
      <c r="E41" s="1"/>
      <c r="F41" s="10"/>
      <c r="G41" s="5"/>
      <c r="H41" s="5"/>
      <c r="I41" s="33"/>
      <c r="J41" s="33"/>
      <c r="K41" s="33"/>
      <c r="L41" s="32"/>
      <c r="M41" s="1"/>
      <c r="N41" s="1"/>
      <c r="O41" s="1"/>
      <c r="P41" s="1"/>
      <c r="Q41" s="1"/>
    </row>
    <row r="42" spans="1:22" ht="21" x14ac:dyDescent="0.35">
      <c r="A42" s="1"/>
      <c r="B42" s="10">
        <f t="shared" si="0"/>
        <v>0.45000000000000029</v>
      </c>
      <c r="C42" s="9">
        <f>B42^2</f>
        <v>0.20250000000000026</v>
      </c>
      <c r="D42" s="23">
        <f>SQRT(1-C42)</f>
        <v>0.89302855497458744</v>
      </c>
      <c r="E42" s="1"/>
      <c r="F42" s="31" t="s">
        <v>22</v>
      </c>
      <c r="G42" s="5"/>
      <c r="H42" s="5"/>
      <c r="I42" s="33"/>
      <c r="J42" s="33"/>
      <c r="K42" s="33"/>
      <c r="L42" s="32"/>
      <c r="M42" s="1"/>
      <c r="N42" s="1"/>
      <c r="O42" s="1"/>
      <c r="P42" s="1"/>
      <c r="Q42" s="1"/>
    </row>
    <row r="43" spans="1:22" ht="21" x14ac:dyDescent="0.35">
      <c r="A43" s="1"/>
      <c r="B43" s="10">
        <f t="shared" si="0"/>
        <v>0.50000000000000033</v>
      </c>
      <c r="C43" s="9">
        <f t="shared" si="1"/>
        <v>0.25000000000000033</v>
      </c>
      <c r="D43" s="23">
        <f t="shared" si="2"/>
        <v>0.86602540378443849</v>
      </c>
      <c r="E43" s="1"/>
      <c r="F43" s="31" t="s">
        <v>16</v>
      </c>
      <c r="G43" s="5"/>
      <c r="H43" s="26">
        <f>I40</f>
        <v>0.4</v>
      </c>
      <c r="I43" s="33"/>
      <c r="J43" s="33"/>
      <c r="K43" s="33"/>
      <c r="L43" s="32"/>
      <c r="M43" s="1"/>
      <c r="N43" s="1"/>
      <c r="O43" s="1"/>
      <c r="P43" s="1"/>
      <c r="Q43" s="1"/>
    </row>
    <row r="44" spans="1:22" ht="21" x14ac:dyDescent="0.35">
      <c r="A44" s="1"/>
      <c r="B44" s="10">
        <f t="shared" si="0"/>
        <v>0.55000000000000038</v>
      </c>
      <c r="C44" s="9">
        <f t="shared" si="1"/>
        <v>0.30250000000000044</v>
      </c>
      <c r="D44" s="23">
        <f t="shared" si="2"/>
        <v>0.83516465442450305</v>
      </c>
      <c r="E44" s="1"/>
      <c r="F44" s="31" t="s">
        <v>17</v>
      </c>
      <c r="G44" s="5"/>
      <c r="H44" s="27">
        <f>SQRT(1 - I38^2)</f>
        <v>0.8660254037844386</v>
      </c>
      <c r="I44" s="33" t="s">
        <v>24</v>
      </c>
      <c r="J44" s="33"/>
      <c r="K44" s="33"/>
      <c r="L44" s="32"/>
      <c r="M44" s="1"/>
      <c r="N44" s="1"/>
      <c r="O44" s="1"/>
      <c r="P44" s="1"/>
      <c r="Q44" s="1"/>
    </row>
    <row r="45" spans="1:22" ht="21" x14ac:dyDescent="0.35">
      <c r="A45" s="1"/>
      <c r="B45" s="10">
        <f t="shared" si="0"/>
        <v>0.60000000000000042</v>
      </c>
      <c r="C45" s="9">
        <f>B45^2</f>
        <v>0.36000000000000049</v>
      </c>
      <c r="D45" s="23">
        <f>SQRT(1-C45)</f>
        <v>0.79999999999999971</v>
      </c>
      <c r="E45" s="8"/>
      <c r="F45" s="10"/>
      <c r="G45" s="5"/>
      <c r="H45" s="5"/>
      <c r="I45" s="33"/>
      <c r="J45" s="33"/>
      <c r="K45" s="33"/>
      <c r="L45" s="32"/>
      <c r="M45" s="1"/>
      <c r="N45" s="1"/>
      <c r="O45" s="1"/>
      <c r="P45" s="1"/>
      <c r="Q45" s="1"/>
    </row>
    <row r="46" spans="1:22" ht="21" x14ac:dyDescent="0.35">
      <c r="A46" s="1"/>
      <c r="B46" s="10">
        <f t="shared" si="0"/>
        <v>0.65000000000000047</v>
      </c>
      <c r="C46" s="9">
        <f t="shared" si="1"/>
        <v>0.4225000000000006</v>
      </c>
      <c r="D46" s="23">
        <f t="shared" si="2"/>
        <v>0.75993420767853281</v>
      </c>
      <c r="E46" s="8"/>
      <c r="F46" s="39">
        <v>0.5</v>
      </c>
      <c r="G46" s="33" t="s">
        <v>19</v>
      </c>
      <c r="H46" s="5"/>
      <c r="I46" s="27">
        <f>$I$40 - (NORMSINV(0.5+(F46/2))*$H$44)</f>
        <v>-0.18412525826202697</v>
      </c>
      <c r="J46" s="34" t="s">
        <v>11</v>
      </c>
      <c r="K46" s="27">
        <f>$I$40 + (NORMSINV(0.5+(F46/2))*$H$44)</f>
        <v>0.98412525826202701</v>
      </c>
      <c r="L46" s="32"/>
      <c r="M46" s="1"/>
      <c r="N46" s="1"/>
      <c r="O46" s="1"/>
      <c r="P46" s="1"/>
      <c r="Q46" s="1"/>
    </row>
    <row r="47" spans="1:22" ht="21" x14ac:dyDescent="0.35">
      <c r="A47" s="1"/>
      <c r="B47" s="10">
        <f t="shared" si="0"/>
        <v>0.70000000000000051</v>
      </c>
      <c r="C47" s="9">
        <f t="shared" si="1"/>
        <v>0.49000000000000071</v>
      </c>
      <c r="D47" s="23">
        <f t="shared" si="2"/>
        <v>0.71414284285428453</v>
      </c>
      <c r="E47" s="8"/>
      <c r="K47" s="35">
        <f>H43-(NORMSINV((1-'[1]Correlation and Model Error'!F47)/2))*$H$44</f>
        <v>2.097378601114257</v>
      </c>
      <c r="L47" s="32"/>
      <c r="M47" s="1"/>
      <c r="N47" s="1"/>
      <c r="O47" s="1"/>
      <c r="P47" s="1"/>
      <c r="Q47" s="1"/>
    </row>
    <row r="48" spans="1:22" ht="21" x14ac:dyDescent="0.35">
      <c r="A48" s="1"/>
      <c r="B48" s="10">
        <f t="shared" si="0"/>
        <v>0.75000000000000056</v>
      </c>
      <c r="C48" s="9">
        <f t="shared" si="1"/>
        <v>0.56250000000000089</v>
      </c>
      <c r="D48" s="23">
        <f t="shared" si="2"/>
        <v>0.66143782776614701</v>
      </c>
      <c r="E48" s="8"/>
      <c r="F48" s="39">
        <v>0.9</v>
      </c>
      <c r="G48" s="33" t="s">
        <v>19</v>
      </c>
      <c r="H48" s="5"/>
      <c r="I48" s="27">
        <f>$I$40 - (NORMSINV(0.5+(F48/2))*$H$44)</f>
        <v>-1.0244850264469463</v>
      </c>
      <c r="J48" s="34" t="s">
        <v>11</v>
      </c>
      <c r="K48" s="27">
        <f>$I$40 + (NORMSINV(0.5+(F48/2))*$H$44)</f>
        <v>1.8244850264469465</v>
      </c>
      <c r="L48" s="32"/>
      <c r="M48" s="1"/>
      <c r="N48" s="1"/>
      <c r="O48" s="1"/>
      <c r="P48" s="1"/>
      <c r="Q48" s="1"/>
    </row>
    <row r="49" spans="1:17" ht="21" x14ac:dyDescent="0.35">
      <c r="A49" s="1"/>
      <c r="B49" s="10">
        <f t="shared" si="0"/>
        <v>0.8000000000000006</v>
      </c>
      <c r="C49" s="9">
        <f t="shared" si="1"/>
        <v>0.64000000000000101</v>
      </c>
      <c r="D49" s="23">
        <f t="shared" si="2"/>
        <v>0.5999999999999992</v>
      </c>
      <c r="E49" s="8"/>
      <c r="F49" s="40"/>
      <c r="G49" s="5"/>
      <c r="H49" s="5"/>
      <c r="I49" s="35"/>
      <c r="J49" s="34"/>
      <c r="K49" s="35"/>
      <c r="L49" s="32"/>
      <c r="M49" s="1"/>
      <c r="N49" s="1"/>
      <c r="O49" s="1"/>
      <c r="P49" s="1"/>
      <c r="Q49" s="1"/>
    </row>
    <row r="50" spans="1:17" ht="21" x14ac:dyDescent="0.35">
      <c r="A50" s="1"/>
      <c r="B50" s="10">
        <f t="shared" si="0"/>
        <v>0.85000000000000064</v>
      </c>
      <c r="C50" s="9">
        <f t="shared" si="1"/>
        <v>0.72250000000000114</v>
      </c>
      <c r="D50" s="23">
        <f t="shared" si="2"/>
        <v>0.52678268764263581</v>
      </c>
      <c r="E50" s="8"/>
      <c r="F50" s="39">
        <v>0.99</v>
      </c>
      <c r="G50" s="33" t="s">
        <v>20</v>
      </c>
      <c r="H50" s="5"/>
      <c r="I50" s="27">
        <f>$I$40 - (NORMSINV(0.5+(F50/2))*$H$44)</f>
        <v>-1.8307336126857252</v>
      </c>
      <c r="J50" s="34" t="s">
        <v>11</v>
      </c>
      <c r="K50" s="27">
        <f>$I$40 + (NORMSINV(0.5+(F50/2))*$H$44)</f>
        <v>2.630733612685725</v>
      </c>
      <c r="L50" s="32"/>
      <c r="M50" s="1"/>
      <c r="N50" s="1"/>
      <c r="O50" s="1"/>
      <c r="P50" s="1"/>
      <c r="Q50" s="1"/>
    </row>
    <row r="51" spans="1:17" x14ac:dyDescent="0.25">
      <c r="A51" s="1"/>
      <c r="B51" s="10">
        <f t="shared" si="0"/>
        <v>0.90000000000000069</v>
      </c>
      <c r="C51" s="9">
        <f t="shared" si="1"/>
        <v>0.81000000000000127</v>
      </c>
      <c r="D51" s="23">
        <f t="shared" si="2"/>
        <v>0.43588989435406589</v>
      </c>
      <c r="E51" s="42"/>
      <c r="F51" s="5"/>
      <c r="G51" s="5"/>
      <c r="H51" s="5"/>
      <c r="I51" s="5"/>
      <c r="J51" s="5"/>
      <c r="K51" s="5"/>
      <c r="L51" s="32"/>
      <c r="M51" s="1"/>
      <c r="N51" s="1"/>
      <c r="O51" s="1"/>
      <c r="P51" s="1"/>
      <c r="Q51" s="1"/>
    </row>
    <row r="52" spans="1:17" x14ac:dyDescent="0.25">
      <c r="A52" s="1"/>
      <c r="B52" s="10">
        <f t="shared" si="0"/>
        <v>0.95000000000000073</v>
      </c>
      <c r="C52" s="9">
        <f t="shared" si="1"/>
        <v>0.90250000000000141</v>
      </c>
      <c r="D52" s="23">
        <f t="shared" si="2"/>
        <v>0.31224989991991764</v>
      </c>
      <c r="E52" s="42"/>
      <c r="F52" s="5">
        <v>750</v>
      </c>
      <c r="G52" s="5">
        <v>60</v>
      </c>
      <c r="H52" s="5">
        <v>624</v>
      </c>
      <c r="I52" s="44">
        <v>768</v>
      </c>
      <c r="J52" s="5">
        <f t="shared" ref="J52:J59" si="3">NORMSDIST((H52-F52)/G52)</f>
        <v>1.7864420562816546E-2</v>
      </c>
      <c r="K52" s="5">
        <f t="shared" ref="K52:K59" si="4">NORMSDIST((I52-F52)/G52)</f>
        <v>0.61791142218895267</v>
      </c>
      <c r="L52" s="32">
        <f t="shared" ref="L52:L59" si="5">K52-J52</f>
        <v>0.60004700162613611</v>
      </c>
      <c r="M52" s="1"/>
      <c r="N52" s="1"/>
      <c r="O52" s="2"/>
      <c r="P52" s="1"/>
      <c r="Q52" s="1"/>
    </row>
    <row r="53" spans="1:17" x14ac:dyDescent="0.25">
      <c r="A53" s="1"/>
      <c r="B53" s="7">
        <f>B52+0.05</f>
        <v>1.0000000000000007</v>
      </c>
      <c r="C53" s="4">
        <f>B53^2</f>
        <v>1.0000000000000013</v>
      </c>
      <c r="D53" s="24" t="s">
        <v>0</v>
      </c>
      <c r="E53" s="42"/>
      <c r="F53" s="5">
        <v>16.3</v>
      </c>
      <c r="G53" s="5">
        <v>2</v>
      </c>
      <c r="H53" s="5">
        <v>12.9</v>
      </c>
      <c r="I53" s="44">
        <v>14.9</v>
      </c>
      <c r="J53" s="5">
        <f t="shared" si="3"/>
        <v>4.4565462758542999E-2</v>
      </c>
      <c r="K53" s="5">
        <f t="shared" si="4"/>
        <v>0.24196365222307298</v>
      </c>
      <c r="L53" s="32">
        <f t="shared" si="5"/>
        <v>0.19739818946452997</v>
      </c>
      <c r="M53" s="1"/>
      <c r="N53" s="1"/>
      <c r="O53" s="2"/>
      <c r="P53" s="1"/>
      <c r="Q53" s="1"/>
    </row>
    <row r="54" spans="1:17" x14ac:dyDescent="0.25">
      <c r="A54" s="1"/>
      <c r="B54" s="1"/>
      <c r="C54" s="1"/>
      <c r="D54" s="46"/>
      <c r="E54" s="45"/>
      <c r="F54" s="44">
        <v>105</v>
      </c>
      <c r="G54" s="5">
        <v>5</v>
      </c>
      <c r="H54" s="5">
        <v>114</v>
      </c>
      <c r="I54" s="44">
        <v>118</v>
      </c>
      <c r="J54" s="5">
        <f t="shared" si="3"/>
        <v>0.96406968088707423</v>
      </c>
      <c r="K54" s="5">
        <f t="shared" si="4"/>
        <v>0.99533881197628127</v>
      </c>
      <c r="L54" s="32">
        <f t="shared" si="5"/>
        <v>3.1269131089207036E-2</v>
      </c>
      <c r="M54" s="1"/>
      <c r="N54" s="1"/>
      <c r="O54" s="2"/>
      <c r="P54" s="1"/>
      <c r="Q54" s="1"/>
    </row>
    <row r="55" spans="1:17" x14ac:dyDescent="0.25">
      <c r="A55" s="1"/>
      <c r="B55" s="1"/>
      <c r="C55" s="1"/>
      <c r="D55" s="2"/>
      <c r="E55" s="45"/>
      <c r="F55" s="5">
        <v>20.6</v>
      </c>
      <c r="G55" s="5">
        <v>2</v>
      </c>
      <c r="H55" s="5">
        <v>18</v>
      </c>
      <c r="I55" s="44">
        <v>20.6</v>
      </c>
      <c r="J55" s="5">
        <f t="shared" si="3"/>
        <v>9.6800484585610219E-2</v>
      </c>
      <c r="K55" s="5">
        <f t="shared" si="4"/>
        <v>0.5</v>
      </c>
      <c r="L55" s="32">
        <f t="shared" si="5"/>
        <v>0.40319951541438981</v>
      </c>
      <c r="M55" s="1"/>
      <c r="N55" s="1"/>
      <c r="O55" s="2"/>
      <c r="P55" s="1"/>
      <c r="Q55" s="1"/>
    </row>
    <row r="56" spans="1:17" x14ac:dyDescent="0.25">
      <c r="A56" s="1"/>
      <c r="B56" s="1"/>
      <c r="C56" s="1"/>
      <c r="D56" s="2"/>
      <c r="E56" s="45"/>
      <c r="F56" s="44">
        <v>87</v>
      </c>
      <c r="G56" s="44">
        <v>8</v>
      </c>
      <c r="H56" s="44">
        <v>104.6</v>
      </c>
      <c r="I56" s="44">
        <v>108.2</v>
      </c>
      <c r="J56" s="44">
        <f t="shared" si="3"/>
        <v>0.98609655248650141</v>
      </c>
      <c r="K56" s="44">
        <f t="shared" si="4"/>
        <v>0.99597541145724167</v>
      </c>
      <c r="L56" s="32">
        <f t="shared" si="5"/>
        <v>9.8788589707402563E-3</v>
      </c>
      <c r="M56" s="1"/>
      <c r="N56" s="1"/>
      <c r="O56" s="2"/>
      <c r="P56" s="1"/>
      <c r="Q56" s="1"/>
    </row>
    <row r="57" spans="1:17" x14ac:dyDescent="0.25">
      <c r="A57" s="1"/>
      <c r="B57" s="1"/>
      <c r="C57" s="1"/>
      <c r="D57" s="2"/>
      <c r="E57" s="45"/>
      <c r="F57" s="44">
        <v>76</v>
      </c>
      <c r="G57" s="44">
        <v>10</v>
      </c>
      <c r="H57" s="44">
        <v>63</v>
      </c>
      <c r="I57" s="44">
        <v>90</v>
      </c>
      <c r="J57" s="44">
        <f t="shared" si="3"/>
        <v>9.6800484585610316E-2</v>
      </c>
      <c r="K57" s="44">
        <f t="shared" si="4"/>
        <v>0.91924334076622893</v>
      </c>
      <c r="L57" s="32">
        <f t="shared" si="5"/>
        <v>0.82244285618061863</v>
      </c>
      <c r="M57" s="1"/>
      <c r="N57" s="1"/>
      <c r="O57" s="2"/>
      <c r="P57" s="1"/>
      <c r="Q57" s="1"/>
    </row>
    <row r="58" spans="1:17" x14ac:dyDescent="0.25">
      <c r="A58" s="1"/>
      <c r="B58" s="1"/>
      <c r="C58" s="1"/>
      <c r="D58" s="2"/>
      <c r="E58" s="45"/>
      <c r="F58" s="44">
        <v>170.4</v>
      </c>
      <c r="G58" s="44">
        <v>10</v>
      </c>
      <c r="H58" s="44">
        <v>170.5</v>
      </c>
      <c r="I58" s="44">
        <v>180.3</v>
      </c>
      <c r="J58" s="44">
        <f t="shared" si="3"/>
        <v>0.50398935631463138</v>
      </c>
      <c r="K58" s="44">
        <f t="shared" si="4"/>
        <v>0.83891294048916931</v>
      </c>
      <c r="L58" s="32">
        <f t="shared" si="5"/>
        <v>0.33492358417453794</v>
      </c>
      <c r="M58" s="1"/>
      <c r="N58" s="1"/>
      <c r="O58" s="2"/>
      <c r="P58" s="1"/>
      <c r="Q58" s="1"/>
    </row>
    <row r="59" spans="1:17" x14ac:dyDescent="0.25">
      <c r="A59" s="1"/>
      <c r="B59" s="1"/>
      <c r="C59" s="1"/>
      <c r="D59" s="2"/>
      <c r="E59" s="43"/>
      <c r="F59" s="7">
        <v>80.2</v>
      </c>
      <c r="G59" s="4">
        <v>4</v>
      </c>
      <c r="H59" s="4">
        <v>82</v>
      </c>
      <c r="I59" s="4">
        <v>85.6</v>
      </c>
      <c r="J59" s="5">
        <f t="shared" si="3"/>
        <v>0.6736447797120797</v>
      </c>
      <c r="K59" s="5">
        <f t="shared" si="4"/>
        <v>0.9114920085625976</v>
      </c>
      <c r="L59" s="32">
        <f t="shared" si="5"/>
        <v>0.2378472288505179</v>
      </c>
      <c r="M59" s="1"/>
      <c r="N59" s="1"/>
      <c r="O59" s="2"/>
      <c r="P59" s="1"/>
      <c r="Q59" s="1"/>
    </row>
    <row r="60" spans="1:17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2"/>
      <c r="P60" s="1"/>
      <c r="Q60" s="1"/>
    </row>
    <row r="61" spans="1:1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/>
      <c r="P61" s="1"/>
      <c r="Q61" s="1"/>
    </row>
    <row r="62" spans="1:1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/>
      <c r="P62" s="1"/>
      <c r="Q62" s="1"/>
    </row>
    <row r="63" spans="1:1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 and Model Error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Yongtao Li</cp:lastModifiedBy>
  <dcterms:created xsi:type="dcterms:W3CDTF">2016-06-23T14:56:02Z</dcterms:created>
  <dcterms:modified xsi:type="dcterms:W3CDTF">2017-04-17T16:08:45Z</dcterms:modified>
</cp:coreProperties>
</file>