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ine.nakyeyune\OneDrive - Medical Access Uganda Limited\5. OFL\2019\4. OFL-April'19 Cycle\Reports\Received\LOT 1\HTK\"/>
    </mc:Choice>
  </mc:AlternateContent>
  <xr:revisionPtr revIDLastSave="0" documentId="13_ncr:1_{C1308847-9DBA-4CD1-8CA4-FA4B501709F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pril' 19" sheetId="5" r:id="rId1"/>
    <sheet name="Feb' 19" sheetId="3" r:id="rId2"/>
    <sheet name="Jun'19" sheetId="6" r:id="rId3"/>
    <sheet name="Aug'19" sheetId="7" r:id="rId4"/>
    <sheet name="Oct'19" sheetId="8" r:id="rId5"/>
    <sheet name="Dec'19" sheetId="9" r:id="rId6"/>
    <sheet name="Emergency Order" sheetId="10" r:id="rId7"/>
    <sheet name="Master List" sheetId="4" state="hidden" r:id="rId8"/>
  </sheets>
  <externalReferences>
    <externalReference r:id="rId9"/>
    <externalReference r:id="rId10"/>
  </externalReferences>
  <definedNames>
    <definedName name="_xlnm._FilterDatabase" localSheetId="7" hidden="1">'Master List'!$B$2:$I$206</definedName>
    <definedName name="_xlnm.Print_Area" localSheetId="0">'April'' 19'!$B$2:$O$46</definedName>
    <definedName name="_xlnm.Print_Area" localSheetId="3">'Aug''19'!$B$2:$O$46</definedName>
    <definedName name="_xlnm.Print_Area" localSheetId="5">'Dec''19'!$B$2:$O$46</definedName>
    <definedName name="_xlnm.Print_Area" localSheetId="6">'Emergency Order'!$B$2:$O$46</definedName>
    <definedName name="_xlnm.Print_Area" localSheetId="1">'Feb'' 19'!$B$2:$O$46</definedName>
    <definedName name="_xlnm.Print_Area" localSheetId="2">'Jun''19'!$B$2:$O$46</definedName>
    <definedName name="_xlnm.Print_Area" localSheetId="4">'Oct''19'!$B$2:$O$46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6" l="1"/>
  <c r="E10" i="10"/>
  <c r="E10" i="9"/>
  <c r="E10" i="8"/>
  <c r="E10" i="7"/>
  <c r="E10" i="5"/>
  <c r="J37" i="10" l="1"/>
  <c r="J36" i="10"/>
  <c r="J35" i="10"/>
  <c r="J34" i="10"/>
  <c r="J33" i="10"/>
  <c r="N30" i="10"/>
  <c r="M29" i="10"/>
  <c r="M28" i="10"/>
  <c r="M27" i="10"/>
  <c r="M26" i="10"/>
  <c r="M25" i="10"/>
  <c r="K23" i="10"/>
  <c r="M23" i="10" s="1"/>
  <c r="K22" i="10"/>
  <c r="N22" i="10" s="1"/>
  <c r="K21" i="10"/>
  <c r="N21" i="10" s="1"/>
  <c r="K20" i="10"/>
  <c r="N20" i="10" s="1"/>
  <c r="K19" i="10"/>
  <c r="N19" i="10" s="1"/>
  <c r="K18" i="10"/>
  <c r="N18" i="10" s="1"/>
  <c r="E12" i="10"/>
  <c r="E11" i="10"/>
  <c r="E9" i="10"/>
  <c r="J35" i="3"/>
  <c r="J36" i="3"/>
  <c r="J33" i="9"/>
  <c r="J37" i="9"/>
  <c r="J36" i="9"/>
  <c r="J35" i="9"/>
  <c r="J34" i="9"/>
  <c r="J37" i="8"/>
  <c r="J36" i="8"/>
  <c r="J35" i="8"/>
  <c r="J34" i="8"/>
  <c r="J33" i="8"/>
  <c r="J37" i="7"/>
  <c r="J36" i="7"/>
  <c r="J35" i="7"/>
  <c r="J34" i="7"/>
  <c r="J33" i="7"/>
  <c r="J37" i="6"/>
  <c r="J36" i="6"/>
  <c r="J35" i="6"/>
  <c r="J34" i="6"/>
  <c r="J33" i="6"/>
  <c r="J37" i="5"/>
  <c r="J36" i="5"/>
  <c r="J35" i="5"/>
  <c r="J34" i="5"/>
  <c r="J33" i="5"/>
  <c r="J33" i="3"/>
  <c r="J34" i="3"/>
  <c r="J37" i="3"/>
  <c r="N23" i="10" l="1"/>
  <c r="M19" i="10"/>
  <c r="M21" i="10"/>
  <c r="M18" i="10"/>
  <c r="M20" i="10"/>
  <c r="M22" i="10"/>
  <c r="F19" i="9"/>
  <c r="F20" i="9"/>
  <c r="F21" i="9"/>
  <c r="F22" i="9"/>
  <c r="F18" i="9"/>
  <c r="F19" i="8"/>
  <c r="F20" i="8"/>
  <c r="F21" i="8"/>
  <c r="F22" i="8"/>
  <c r="F18" i="8"/>
  <c r="F19" i="7"/>
  <c r="F20" i="7"/>
  <c r="F21" i="7"/>
  <c r="F22" i="7"/>
  <c r="F18" i="7"/>
  <c r="F19" i="6"/>
  <c r="F20" i="6"/>
  <c r="F21" i="6"/>
  <c r="F22" i="6"/>
  <c r="F18" i="6"/>
  <c r="F19" i="5"/>
  <c r="F20" i="5"/>
  <c r="F21" i="5"/>
  <c r="F22" i="5"/>
  <c r="F18" i="5"/>
  <c r="N30" i="9"/>
  <c r="M29" i="9"/>
  <c r="M28" i="9"/>
  <c r="M27" i="9"/>
  <c r="M26" i="9"/>
  <c r="M25" i="9"/>
  <c r="K23" i="9"/>
  <c r="N23" i="9" s="1"/>
  <c r="K22" i="9"/>
  <c r="N22" i="9" s="1"/>
  <c r="K21" i="9"/>
  <c r="N21" i="9" s="1"/>
  <c r="K20" i="9"/>
  <c r="M20" i="9" s="1"/>
  <c r="K19" i="9"/>
  <c r="N19" i="9" s="1"/>
  <c r="K18" i="9"/>
  <c r="N18" i="9" s="1"/>
  <c r="E12" i="9"/>
  <c r="J11" i="9" s="1"/>
  <c r="E11" i="9"/>
  <c r="E9" i="9"/>
  <c r="N30" i="8"/>
  <c r="M29" i="8"/>
  <c r="M28" i="8"/>
  <c r="M27" i="8"/>
  <c r="M26" i="8"/>
  <c r="M25" i="8"/>
  <c r="K23" i="8"/>
  <c r="N23" i="8" s="1"/>
  <c r="K22" i="8"/>
  <c r="N22" i="8" s="1"/>
  <c r="K21" i="8"/>
  <c r="N21" i="8" s="1"/>
  <c r="K20" i="8"/>
  <c r="M20" i="8" s="1"/>
  <c r="K19" i="8"/>
  <c r="N19" i="8" s="1"/>
  <c r="K18" i="8"/>
  <c r="N18" i="8" s="1"/>
  <c r="E12" i="8"/>
  <c r="J11" i="8" s="1"/>
  <c r="E11" i="8"/>
  <c r="E9" i="8"/>
  <c r="N30" i="7"/>
  <c r="M29" i="7"/>
  <c r="M28" i="7"/>
  <c r="M27" i="7"/>
  <c r="M26" i="7"/>
  <c r="M25" i="7"/>
  <c r="K23" i="7"/>
  <c r="N23" i="7" s="1"/>
  <c r="K22" i="7"/>
  <c r="N22" i="7" s="1"/>
  <c r="K21" i="7"/>
  <c r="N21" i="7" s="1"/>
  <c r="K20" i="7"/>
  <c r="M20" i="7" s="1"/>
  <c r="K19" i="7"/>
  <c r="N19" i="7" s="1"/>
  <c r="K18" i="7"/>
  <c r="N18" i="7" s="1"/>
  <c r="E12" i="7"/>
  <c r="J11" i="7" s="1"/>
  <c r="E11" i="7"/>
  <c r="E9" i="7"/>
  <c r="N30" i="6"/>
  <c r="M29" i="6"/>
  <c r="M28" i="6"/>
  <c r="M27" i="6"/>
  <c r="M26" i="6"/>
  <c r="M25" i="6"/>
  <c r="K23" i="6"/>
  <c r="N23" i="6" s="1"/>
  <c r="K22" i="6"/>
  <c r="N22" i="6" s="1"/>
  <c r="K21" i="6"/>
  <c r="N21" i="6" s="1"/>
  <c r="K20" i="6"/>
  <c r="M20" i="6" s="1"/>
  <c r="K19" i="6"/>
  <c r="M19" i="6" s="1"/>
  <c r="K18" i="6"/>
  <c r="N18" i="6" s="1"/>
  <c r="E12" i="6"/>
  <c r="J11" i="6" s="1"/>
  <c r="E11" i="6"/>
  <c r="E9" i="6"/>
  <c r="N30" i="5"/>
  <c r="M29" i="5"/>
  <c r="M28" i="5"/>
  <c r="M27" i="5"/>
  <c r="M26" i="5"/>
  <c r="M25" i="5"/>
  <c r="K23" i="5"/>
  <c r="M23" i="5" s="1"/>
  <c r="K22" i="5"/>
  <c r="N22" i="5" s="1"/>
  <c r="K21" i="5"/>
  <c r="N21" i="5" s="1"/>
  <c r="K20" i="5"/>
  <c r="M20" i="5" s="1"/>
  <c r="K19" i="5"/>
  <c r="N19" i="5" s="1"/>
  <c r="K18" i="5"/>
  <c r="N18" i="5" s="1"/>
  <c r="E12" i="5"/>
  <c r="J11" i="5" s="1"/>
  <c r="E11" i="5"/>
  <c r="E9" i="5"/>
  <c r="N23" i="5" l="1"/>
  <c r="M23" i="7"/>
  <c r="N20" i="7"/>
  <c r="M19" i="8"/>
  <c r="N20" i="5"/>
  <c r="N20" i="6"/>
  <c r="M23" i="6"/>
  <c r="N19" i="6"/>
  <c r="N20" i="8"/>
  <c r="M23" i="8"/>
  <c r="M19" i="9"/>
  <c r="M19" i="7"/>
  <c r="N20" i="9"/>
  <c r="M23" i="9"/>
  <c r="J10" i="9"/>
  <c r="J10" i="8"/>
  <c r="J10" i="6"/>
  <c r="J10" i="5"/>
  <c r="M19" i="5"/>
  <c r="M18" i="9"/>
  <c r="M22" i="9"/>
  <c r="M21" i="9"/>
  <c r="M22" i="8"/>
  <c r="M18" i="8"/>
  <c r="M21" i="8"/>
  <c r="J10" i="7"/>
  <c r="M18" i="7"/>
  <c r="M22" i="7"/>
  <c r="M21" i="7"/>
  <c r="M18" i="6"/>
  <c r="M22" i="6"/>
  <c r="M21" i="6"/>
  <c r="M18" i="5"/>
  <c r="M22" i="5"/>
  <c r="M21" i="5"/>
  <c r="E12" i="3"/>
  <c r="E11" i="3"/>
  <c r="E9" i="3"/>
  <c r="K19" i="3"/>
  <c r="M19" i="3" s="1"/>
  <c r="K20" i="3"/>
  <c r="N20" i="3" s="1"/>
  <c r="K21" i="3"/>
  <c r="N21" i="3" s="1"/>
  <c r="K22" i="3"/>
  <c r="M22" i="3" s="1"/>
  <c r="M21" i="3" l="1"/>
  <c r="M20" i="3"/>
  <c r="J11" i="3"/>
  <c r="J10" i="3"/>
  <c r="N19" i="3"/>
  <c r="N22" i="3"/>
  <c r="N30" i="3" l="1"/>
  <c r="M28" i="3"/>
  <c r="M26" i="3"/>
  <c r="K23" i="3"/>
  <c r="N23" i="3" s="1"/>
  <c r="K18" i="3"/>
  <c r="N18" i="3" s="1"/>
  <c r="M29" i="3" l="1"/>
  <c r="M23" i="3"/>
  <c r="M18" i="3"/>
  <c r="M27" i="3"/>
  <c r="M25" i="3"/>
</calcChain>
</file>

<file path=xl/sharedStrings.xml><?xml version="1.0" encoding="utf-8"?>
<sst xmlns="http://schemas.openxmlformats.org/spreadsheetml/2006/main" count="2788" uniqueCount="794">
  <si>
    <t>Facility Name:</t>
  </si>
  <si>
    <t>District:</t>
  </si>
  <si>
    <t>Serial No.</t>
  </si>
  <si>
    <t>Code</t>
  </si>
  <si>
    <t>Item Description</t>
  </si>
  <si>
    <t>Basic Unit</t>
  </si>
  <si>
    <t>A</t>
  </si>
  <si>
    <t>B</t>
  </si>
  <si>
    <t>C</t>
  </si>
  <si>
    <t>D</t>
  </si>
  <si>
    <t>H</t>
  </si>
  <si>
    <t>1 test</t>
  </si>
  <si>
    <t>Stat-Pak HIV 1/2</t>
  </si>
  <si>
    <t>Bimonthly Summary of HIV Test by Purpose of Use</t>
  </si>
  <si>
    <t>HCT</t>
  </si>
  <si>
    <t>PMTCT/eMTCT</t>
  </si>
  <si>
    <t>Clinical Diagnosis</t>
  </si>
  <si>
    <t>SMC</t>
  </si>
  <si>
    <t>Quality Control</t>
  </si>
  <si>
    <t>Determine HIV 1/2</t>
  </si>
  <si>
    <t>REMARKS:</t>
  </si>
  <si>
    <t>Prepared by:</t>
  </si>
  <si>
    <t>Full Name</t>
  </si>
  <si>
    <t>Signature</t>
  </si>
  <si>
    <t>Designation</t>
  </si>
  <si>
    <t>Phone No.</t>
  </si>
  <si>
    <t>Date</t>
  </si>
  <si>
    <t>Reviewed by:</t>
  </si>
  <si>
    <t>Determine HIV 1/2  ( Includes 1 bottle Chase Buffer per 100 tests)</t>
  </si>
  <si>
    <t>HIV 1+2, Stat-Pak HIV 1/2, Dipstick Assay, 30 Tests</t>
  </si>
  <si>
    <t>HIV 1/2, SD Bioline HIV 1/2 3.0, (no accessories), 30 Tests</t>
  </si>
  <si>
    <t>HIV 1/2, SD Bioline HIV/Syphilis Duo, Complete Kit with accessories, 25 Test</t>
  </si>
  <si>
    <t>HIV 1+2, OraQuick HIV-1/2 - Rapid HIV-1/2 Antibody Test, 100 Tests</t>
  </si>
  <si>
    <t>Vacutainer [ venous draw] , 4ml EDTA, Plastic (100 Tests)</t>
  </si>
  <si>
    <t>Vacutainer Needle, 21G (100 Tests )</t>
  </si>
  <si>
    <t>Vacutainer Holders (500 Tests)</t>
  </si>
  <si>
    <t>Vacutainer® Pre-attached Safety needle - Pre-attached Eclipse™ 21G x 1.25 - Green</t>
  </si>
  <si>
    <t>Pastuer Pipette, 50 µl drop (500 Tests)</t>
  </si>
  <si>
    <t xml:space="preserve">HIV Accessories Consumables </t>
  </si>
  <si>
    <t>OPENING BALANCE
at start of 
2 Month Cycle</t>
  </si>
  <si>
    <t>QUANTITY RECEIVED
during 2 Month Cycle</t>
  </si>
  <si>
    <t>HIV Test kits  CONSUMPTION during 2 Month Cycle</t>
  </si>
  <si>
    <t>LOSSES / ADJUSTMENTS
( + / - )</t>
  </si>
  <si>
    <t>CLOSING BALANCE  (Physical Count in Stores + Lab)</t>
  </si>
  <si>
    <t>MONTHS OF STOCK ON-HAND
= G / F</t>
  </si>
  <si>
    <t>QUANTITY REQUIRED 
= (4 x F) - G</t>
  </si>
  <si>
    <t>Notes</t>
  </si>
  <si>
    <t>E</t>
  </si>
  <si>
    <t>F</t>
  </si>
  <si>
    <t>G</t>
  </si>
  <si>
    <t>I</t>
  </si>
  <si>
    <t>Cycle:</t>
  </si>
  <si>
    <t xml:space="preserve">Date Prepared: </t>
  </si>
  <si>
    <t xml:space="preserve">Report Period (2 months): </t>
  </si>
  <si>
    <t>Delivery Zone</t>
  </si>
  <si>
    <t>National Medical Stores/Medical Access Uganda Limited/Joint Medical Stores</t>
  </si>
  <si>
    <t xml:space="preserve">BIMONTHLY REPORT AND ORDER CALCULATION FORM FOR HIV TEST KITS           
</t>
  </si>
  <si>
    <t>SD Bioline  HIV 1/2</t>
  </si>
  <si>
    <t>SD Bioline HIV/ Syphilis Dou HIV 1/2</t>
  </si>
  <si>
    <t>Total</t>
  </si>
  <si>
    <t>Days out of stock during 2 month Cycle   (≤ 60 days)</t>
  </si>
  <si>
    <t>Adjusted AMC = Cx30/(60-E)</t>
  </si>
  <si>
    <t>Start Date:</t>
  </si>
  <si>
    <t>End Date:</t>
  </si>
  <si>
    <t>HF Code</t>
  </si>
  <si>
    <t>Site</t>
  </si>
  <si>
    <t>District</t>
  </si>
  <si>
    <t>Sector</t>
  </si>
  <si>
    <t>Hospital</t>
  </si>
  <si>
    <t>Sectors 1,2 &amp; 3</t>
  </si>
  <si>
    <t>Adjumani Mission HC III</t>
  </si>
  <si>
    <t>CA0006</t>
  </si>
  <si>
    <t>Baylor</t>
  </si>
  <si>
    <t>HC III</t>
  </si>
  <si>
    <t>Cycle</t>
  </si>
  <si>
    <t>Start Date</t>
  </si>
  <si>
    <t>End Date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</si>
  <si>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</si>
  <si>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</si>
  <si>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</si>
  <si>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</si>
  <si>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</si>
  <si>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</si>
  <si>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</si>
  <si>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</si>
  <si>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</si>
  <si>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</si>
  <si>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</si>
  <si>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</si>
  <si>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Archbishop Kiwanuka, Mayirye</t>
  </si>
  <si>
    <t>CA0010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</si>
  <si>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</si>
  <si>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</si>
  <si>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</si>
  <si>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</si>
  <si>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</si>
  <si>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</si>
  <si>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</si>
  <si>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</si>
  <si>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</si>
  <si>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</si>
  <si>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</si>
  <si>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</si>
  <si>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CB0005</t>
  </si>
  <si>
    <t>Bujuko HC III</t>
  </si>
  <si>
    <t>CB0011</t>
  </si>
  <si>
    <t>Bujumbura HC III</t>
  </si>
  <si>
    <t>CB0016</t>
  </si>
  <si>
    <t>IDI</t>
  </si>
  <si>
    <t>Busaru HC III</t>
  </si>
  <si>
    <t>CB0015</t>
  </si>
  <si>
    <t>Butende HC III</t>
  </si>
  <si>
    <t>CB0008</t>
  </si>
  <si>
    <t>TASO</t>
  </si>
  <si>
    <t>Buyege HC III</t>
  </si>
  <si>
    <t>Wakiso</t>
  </si>
  <si>
    <t>CB0009</t>
  </si>
  <si>
    <t>Dr. C. Farthing M. Clinic</t>
  </si>
  <si>
    <t>CN0003</t>
  </si>
  <si>
    <t>Ebenezar SDA</t>
  </si>
  <si>
    <t>CE0002</t>
  </si>
  <si>
    <t>Ediofe HC III</t>
  </si>
  <si>
    <t>CE0003</t>
  </si>
  <si>
    <t>Emesco HC III</t>
  </si>
  <si>
    <t>CE0001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</si>
  <si>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</si>
  <si>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</si>
  <si>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</si>
  <si>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</si>
  <si>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</si>
  <si>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</si>
  <si>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</si>
  <si>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</si>
  <si>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Health Initiatives Africa HC II</t>
  </si>
  <si>
    <t>CH0004</t>
  </si>
  <si>
    <t>Health Initiatives Association</t>
  </si>
  <si>
    <t>CH0006</t>
  </si>
  <si>
    <t>Holy Cross Kikyusa</t>
  </si>
  <si>
    <t>CH0003</t>
  </si>
  <si>
    <t>Hope Clinic Makindye</t>
  </si>
  <si>
    <t>CH0001</t>
  </si>
  <si>
    <t>Infectious Disease Institute</t>
  </si>
  <si>
    <t>CI0001</t>
  </si>
  <si>
    <t>Iruhura HC III</t>
  </si>
  <si>
    <t>CI0002</t>
  </si>
  <si>
    <t>J.O.Y Medical Center</t>
  </si>
  <si>
    <t>CJ0001</t>
  </si>
  <si>
    <t>Jjanda  HC III</t>
  </si>
  <si>
    <t>CJ0005</t>
  </si>
  <si>
    <t>Kabarole Hospital</t>
  </si>
  <si>
    <t>CK0001</t>
  </si>
  <si>
    <t>Kabubbu HC III</t>
  </si>
  <si>
    <t>CK0015</t>
  </si>
  <si>
    <t>Kachumbala  Mission HC III</t>
  </si>
  <si>
    <t>CK0016</t>
  </si>
  <si>
    <t>Kagando Hospital</t>
  </si>
  <si>
    <t>CK0011</t>
  </si>
  <si>
    <t>Kambaala HC III</t>
  </si>
  <si>
    <t>CK0018</t>
  </si>
  <si>
    <t>Kamwokya Christian Caring Community</t>
  </si>
  <si>
    <t>CK0003</t>
  </si>
  <si>
    <t>Kanamba</t>
  </si>
  <si>
    <t>CM0051</t>
  </si>
  <si>
    <t>Kasanga Primary Health Care Centre</t>
  </si>
  <si>
    <t>CK0004</t>
  </si>
  <si>
    <t>Katadoba HC III</t>
  </si>
  <si>
    <t>CK0027</t>
  </si>
  <si>
    <t>Katimba HCIII</t>
  </si>
  <si>
    <t>CK0033</t>
  </si>
  <si>
    <t>Katulikire HC III</t>
  </si>
  <si>
    <t>CK0036</t>
  </si>
  <si>
    <t>Kawempe Home Care Initiative</t>
  </si>
  <si>
    <t>CK0012</t>
  </si>
  <si>
    <t>Kei HC III</t>
  </si>
  <si>
    <t>CK0021</t>
  </si>
  <si>
    <t>Kibibi Nursing Home</t>
  </si>
  <si>
    <t>CK0032</t>
  </si>
  <si>
    <t>Kida Hospital</t>
  </si>
  <si>
    <t>CK0007</t>
  </si>
  <si>
    <t>Kidetok HC III</t>
  </si>
  <si>
    <t>CK0022</t>
  </si>
  <si>
    <t>Kiko James Finlays HC III</t>
  </si>
  <si>
    <t>CK0026</t>
  </si>
  <si>
    <t>Kilembe Mines Hospital</t>
  </si>
  <si>
    <t>CK0010</t>
  </si>
  <si>
    <t>Kinawataka Special Clinic</t>
  </si>
  <si>
    <t>CK0034</t>
  </si>
  <si>
    <t>Kinyabwamba HC III</t>
  </si>
  <si>
    <t>CK0028</t>
  </si>
  <si>
    <t>Kinyamaseke HC III</t>
  </si>
  <si>
    <t>CK0039</t>
  </si>
  <si>
    <t>Kinyarugonjo HC III</t>
  </si>
  <si>
    <t>CK0041</t>
  </si>
  <si>
    <t>Kisubi Hospital</t>
  </si>
  <si>
    <t>CK0008</t>
  </si>
  <si>
    <t>Kitabu St. Francis</t>
  </si>
  <si>
    <t>CK0029</t>
  </si>
  <si>
    <t>Kitovu Hospital</t>
  </si>
  <si>
    <t>CK0013</t>
  </si>
  <si>
    <t>Kitovu Mobile AIDS Org.</t>
  </si>
  <si>
    <t>CK0043</t>
  </si>
  <si>
    <t>Koboko Mission HC III</t>
  </si>
  <si>
    <t>CK0017</t>
  </si>
  <si>
    <t>Kyakatara HC III</t>
  </si>
  <si>
    <t>CK0025</t>
  </si>
  <si>
    <t>Kyanya SDA</t>
  </si>
  <si>
    <t>CM0052</t>
  </si>
  <si>
    <t>Kyarumba PHC</t>
  </si>
  <si>
    <t>CK0030</t>
  </si>
  <si>
    <t>Kyembogo HC III</t>
  </si>
  <si>
    <t>CK0024</t>
  </si>
  <si>
    <t>Kyere Mission HC III</t>
  </si>
  <si>
    <t>CK0042</t>
  </si>
  <si>
    <t>Lodongo HC III</t>
  </si>
  <si>
    <t>CM0013</t>
  </si>
  <si>
    <t>Lubaga Hospital</t>
  </si>
  <si>
    <t>CL0001</t>
  </si>
  <si>
    <t>Lufuka Valley HC III</t>
  </si>
  <si>
    <t>CL0006</t>
  </si>
  <si>
    <t>Lulagala HC III</t>
  </si>
  <si>
    <t>CL0005</t>
  </si>
  <si>
    <t>Lwala</t>
  </si>
  <si>
    <t>CL0002</t>
  </si>
  <si>
    <t>Lwebitakuli HC III</t>
  </si>
  <si>
    <t>CL0007</t>
  </si>
  <si>
    <t>Mabira St. Martin HC III</t>
  </si>
  <si>
    <t>CM0018</t>
  </si>
  <si>
    <t>Makonge HC III</t>
  </si>
  <si>
    <t>CM0010</t>
  </si>
  <si>
    <t>Maliba HC III</t>
  </si>
  <si>
    <t>CM0019</t>
  </si>
  <si>
    <t>Maracha Hospital</t>
  </si>
  <si>
    <t>CM0003</t>
  </si>
  <si>
    <t>MARPI Clinic</t>
  </si>
  <si>
    <t>CM0054</t>
  </si>
  <si>
    <t>Maryland HC III</t>
  </si>
  <si>
    <t>CM0011</t>
  </si>
  <si>
    <t>Medical Research Council
(Entebbe)</t>
  </si>
  <si>
    <t>CM0027</t>
  </si>
  <si>
    <t>Midas Touch Medical Services</t>
  </si>
  <si>
    <t>CM0049</t>
  </si>
  <si>
    <t>Mildmay Hospital</t>
  </si>
  <si>
    <t>CM0007</t>
  </si>
  <si>
    <t>Mitala Maria HC III</t>
  </si>
  <si>
    <t>CM0015</t>
  </si>
  <si>
    <t>Mitandi HC III</t>
  </si>
  <si>
    <t>CM0020</t>
  </si>
  <si>
    <t>Moyo Mission HC III</t>
  </si>
  <si>
    <t>CM0008</t>
  </si>
  <si>
    <t>MRC Kyamulibwa</t>
  </si>
  <si>
    <t>CM0005</t>
  </si>
  <si>
    <t>Muhorro HC III</t>
  </si>
  <si>
    <t>CM0025</t>
  </si>
  <si>
    <t>MUJHU Research Centre</t>
  </si>
  <si>
    <t>CM0055</t>
  </si>
  <si>
    <t>Mulago ISS Clinic</t>
  </si>
  <si>
    <t>CM0009</t>
  </si>
  <si>
    <t>Mulago PIDC</t>
  </si>
  <si>
    <t>CM0002</t>
  </si>
  <si>
    <t>Musyenene HC III</t>
  </si>
  <si>
    <t>CM0023</t>
  </si>
  <si>
    <t>Mwenge Estate - James Finlay</t>
  </si>
  <si>
    <t>CM0017</t>
  </si>
  <si>
    <t>Nabwendo HC III</t>
  </si>
  <si>
    <t>CN0021</t>
  </si>
  <si>
    <t>Nakatonya HC III</t>
  </si>
  <si>
    <t>CN0002</t>
  </si>
  <si>
    <t>Nampunge Church of Uganda</t>
  </si>
  <si>
    <t>CN0010</t>
  </si>
  <si>
    <t>Namugongo Fund For Special Children</t>
  </si>
  <si>
    <t>CN0006</t>
  </si>
  <si>
    <t>Namutamba HC III</t>
  </si>
  <si>
    <t>CN0014</t>
  </si>
  <si>
    <t>Ndejje UniversityHC III</t>
  </si>
  <si>
    <t>CN0004</t>
  </si>
  <si>
    <t>Ngora (Freda Carr)</t>
  </si>
  <si>
    <t>CN0008</t>
  </si>
  <si>
    <t>Nkokonjeru Hospital</t>
  </si>
  <si>
    <t>CN0007</t>
  </si>
  <si>
    <t>Nkozi Hospital</t>
  </si>
  <si>
    <t>CN0001</t>
  </si>
  <si>
    <t>Nsambya Home Care</t>
  </si>
  <si>
    <t>CN0009</t>
  </si>
  <si>
    <t>Nsambya Hospital</t>
  </si>
  <si>
    <t>CN0020</t>
  </si>
  <si>
    <t>Nswanjere HC III</t>
  </si>
  <si>
    <t>CN0015</t>
  </si>
  <si>
    <t>Nurture Africa, Nansana</t>
  </si>
  <si>
    <t>CN0011</t>
  </si>
  <si>
    <t>Nyabugando HC III</t>
  </si>
  <si>
    <t>CN0018</t>
  </si>
  <si>
    <t>Nyenga Hospital</t>
  </si>
  <si>
    <t>CS0009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</si>
  <si>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</si>
  <si>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</si>
  <si>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</si>
  <si>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</si>
  <si>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</si>
  <si>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</si>
  <si>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</si>
  <si>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</si>
  <si>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</si>
  <si>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</si>
  <si>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</si>
  <si>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</si>
  <si>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Padre Pio HC III</t>
  </si>
  <si>
    <t>CP0004</t>
  </si>
  <si>
    <t>Padwot Midyere HC III</t>
  </si>
  <si>
    <t>CP0005</t>
  </si>
  <si>
    <t>Pakadha HC III</t>
  </si>
  <si>
    <t>CP0009</t>
  </si>
  <si>
    <t>Pakwach Mission HC III</t>
  </si>
  <si>
    <t>CP0007</t>
  </si>
  <si>
    <t>Rakai Health Science Program</t>
  </si>
  <si>
    <t>CR0002</t>
  </si>
  <si>
    <t>RHSP</t>
  </si>
  <si>
    <t>Rambia HC III</t>
  </si>
  <si>
    <t>CR0015</t>
  </si>
  <si>
    <t>Reach Out, Mbuya</t>
  </si>
  <si>
    <t>CR0001</t>
  </si>
  <si>
    <t>Reachout,Banda</t>
  </si>
  <si>
    <t>CR0008</t>
  </si>
  <si>
    <t>Robidire HC III</t>
  </si>
  <si>
    <t>CR0010</t>
  </si>
  <si>
    <t>Rwenzori Mountaineering Services (RMS)</t>
  </si>
  <si>
    <t>CM0053</t>
  </si>
  <si>
    <t>Rwesande HC IV</t>
  </si>
  <si>
    <t>CR0003</t>
  </si>
  <si>
    <t>St. Adolf Butiiti HC III</t>
  </si>
  <si>
    <t>CS0018</t>
  </si>
  <si>
    <t>St. Ambrose Charity</t>
  </si>
  <si>
    <t>CS0033</t>
  </si>
  <si>
    <t>St. Andrew Bikira HC III</t>
  </si>
  <si>
    <t>CS0023</t>
  </si>
  <si>
    <t>St. Ann Usuk</t>
  </si>
  <si>
    <t>CS0042</t>
  </si>
  <si>
    <t>St. Anthony, Bukalagi</t>
  </si>
  <si>
    <t>CS0051</t>
  </si>
  <si>
    <t>St. Balikudembe HC III</t>
  </si>
  <si>
    <t>CS0022</t>
  </si>
  <si>
    <t>St. Bernard Manya</t>
  </si>
  <si>
    <t>CS0030</t>
  </si>
  <si>
    <t>St. Charles Lwanga</t>
  </si>
  <si>
    <t>CS0014</t>
  </si>
  <si>
    <t>St. Clare Orungo</t>
  </si>
  <si>
    <t>CS0001</t>
  </si>
  <si>
    <t>St. Francis Acumet</t>
  </si>
  <si>
    <t>CS0040</t>
  </si>
  <si>
    <t>St. Francis Hosfa</t>
  </si>
  <si>
    <t>CS0012</t>
  </si>
  <si>
    <t>St. Francis Ocodri</t>
  </si>
  <si>
    <t>CS0050</t>
  </si>
  <si>
    <t>St. Francis, Migyera</t>
  </si>
  <si>
    <t>CS0017</t>
  </si>
  <si>
    <t>St. Francis, Naggalama</t>
  </si>
  <si>
    <t>CS0044</t>
  </si>
  <si>
    <t>St. Gabriel, Mirembe Maria</t>
  </si>
  <si>
    <t>Mubende</t>
  </si>
  <si>
    <t>CS0003</t>
  </si>
  <si>
    <t>St. George, Makukuulu</t>
  </si>
  <si>
    <t>CS0004</t>
  </si>
  <si>
    <t>St. Jacinta Zigoti</t>
  </si>
  <si>
    <t>CS0036</t>
  </si>
  <si>
    <t>St. Joseph Kyamulibwa</t>
  </si>
  <si>
    <t>CK0009</t>
  </si>
  <si>
    <t>St. Joseph Madudu</t>
  </si>
  <si>
    <t>CS0057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</si>
  <si>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</si>
  <si>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</si>
  <si>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</si>
  <si>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</si>
  <si>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</si>
  <si>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</si>
  <si>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</si>
  <si>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</si>
  <si>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Bujuni</t>
  </si>
  <si>
    <t>CS0052</t>
  </si>
  <si>
    <t>St. Luke Katiyi</t>
  </si>
  <si>
    <t>CS0005</t>
  </si>
  <si>
    <t>St. Luke Kiyinda</t>
  </si>
  <si>
    <t>CS0056</t>
  </si>
  <si>
    <t>St. Mary's Kasaala</t>
  </si>
  <si>
    <t>CS0007</t>
  </si>
  <si>
    <t>St. Mary's, Kigumba</t>
  </si>
  <si>
    <t>CS0027</t>
  </si>
  <si>
    <t>St. Matia Mulumba</t>
  </si>
  <si>
    <t>CS0029</t>
  </si>
  <si>
    <t>St. Metchtilda, Kitaasa</t>
  </si>
  <si>
    <t>CK0031</t>
  </si>
  <si>
    <t>St. Michael Wera</t>
  </si>
  <si>
    <t>CS0028</t>
  </si>
  <si>
    <t>St. Monica Katende</t>
  </si>
  <si>
    <t>CS0011</t>
  </si>
  <si>
    <t>St. Padre Pio, Busunju</t>
  </si>
  <si>
    <t>CP0003</t>
  </si>
  <si>
    <t>St. Paul HC IV</t>
  </si>
  <si>
    <t>CS0008</t>
  </si>
  <si>
    <t>St. Stephen’s Hospital, Mpererwe</t>
  </si>
  <si>
    <t>CS0013</t>
  </si>
  <si>
    <t>St. Theresa Lisieux Rwibale</t>
  </si>
  <si>
    <t>CS0019</t>
  </si>
  <si>
    <t>St. Theresa Wekomiire</t>
  </si>
  <si>
    <t>CS0041</t>
  </si>
  <si>
    <t>St. Yoanna Maria Muzeeyi, Buyoga</t>
  </si>
  <si>
    <t>CS0054</t>
  </si>
  <si>
    <t>Stella Maris HC III</t>
  </si>
  <si>
    <t>CS0034</t>
  </si>
  <si>
    <t>Taqwa Community Based</t>
  </si>
  <si>
    <t>CT0002</t>
  </si>
  <si>
    <t>TASO Entebbe</t>
  </si>
  <si>
    <t>CT0001</t>
  </si>
  <si>
    <t>TASO Masaka</t>
  </si>
  <si>
    <t>CT0010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</si>
  <si>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</si>
  <si>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</si>
  <si>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</si>
  <si>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</si>
  <si>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</si>
  <si>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</si>
  <si>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</si>
  <si>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</si>
  <si>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Uganda Martyrs Namugongo</t>
  </si>
  <si>
    <t>CU0007</t>
  </si>
  <si>
    <t>UMSC Mityana</t>
  </si>
  <si>
    <t>CU0006</t>
  </si>
  <si>
    <t>Villa Maria</t>
  </si>
  <si>
    <t>CV0001</t>
  </si>
  <si>
    <t>Virika Hospital</t>
  </si>
  <si>
    <t>CV0002</t>
  </si>
  <si>
    <t>Well Springs HC III</t>
  </si>
  <si>
    <t>CW0002</t>
  </si>
  <si>
    <t>Yerya  HC III</t>
  </si>
  <si>
    <t>CY0001</t>
  </si>
  <si>
    <t>Zumbo HC III</t>
  </si>
  <si>
    <t>CZ0001</t>
  </si>
  <si>
    <t>CDC IP</t>
  </si>
  <si>
    <t>Level of care</t>
  </si>
  <si>
    <t>Region</t>
  </si>
  <si>
    <t>SCTO</t>
  </si>
  <si>
    <t>AAR Health Care Acacia - Private Clinic</t>
  </si>
  <si>
    <t xml:space="preserve">Kampala </t>
  </si>
  <si>
    <t>CA0023</t>
  </si>
  <si>
    <t>Private Clinic</t>
  </si>
  <si>
    <t>Maureen</t>
  </si>
  <si>
    <t xml:space="preserve">Adjumani </t>
  </si>
  <si>
    <t>Mike</t>
  </si>
  <si>
    <t xml:space="preserve">Zombo </t>
  </si>
  <si>
    <t>AIDS Information Centre - Arua</t>
  </si>
  <si>
    <t xml:space="preserve">Arua </t>
  </si>
  <si>
    <t>CF0005</t>
  </si>
  <si>
    <t>AIDS Information Centre - Kampala</t>
  </si>
  <si>
    <t>CA0024</t>
  </si>
  <si>
    <t>Cynthia</t>
  </si>
  <si>
    <t>AIDS Information Centre - Soroti</t>
  </si>
  <si>
    <t xml:space="preserve">Soroti </t>
  </si>
  <si>
    <t>CA0025</t>
  </si>
  <si>
    <t>Samuel</t>
  </si>
  <si>
    <t>Patrick</t>
  </si>
  <si>
    <t xml:space="preserve">Amuria </t>
  </si>
  <si>
    <t xml:space="preserve">Nebbi </t>
  </si>
  <si>
    <t>Archbishop Joseph Cabana - Ssunga HC III</t>
  </si>
  <si>
    <t xml:space="preserve">Masaka </t>
  </si>
  <si>
    <t>CS0076</t>
  </si>
  <si>
    <t>Joseph</t>
  </si>
  <si>
    <t xml:space="preserve">Mityana </t>
  </si>
  <si>
    <t xml:space="preserve">Hoima </t>
  </si>
  <si>
    <t>Mathew</t>
  </si>
  <si>
    <t>Bamu Hospital</t>
  </si>
  <si>
    <t xml:space="preserve">Sembabule </t>
  </si>
  <si>
    <t>CB0054</t>
  </si>
  <si>
    <t>Bank Of Uganda Clinic - Private Clinic</t>
  </si>
  <si>
    <t>CB0055</t>
  </si>
  <si>
    <t xml:space="preserve">Luwero </t>
  </si>
  <si>
    <t>Braakline Clinic - Private Clinic</t>
  </si>
  <si>
    <t>CB0056</t>
  </si>
  <si>
    <t>Bugema HC III</t>
  </si>
  <si>
    <t>CB0057</t>
  </si>
  <si>
    <t>MILDMAY</t>
  </si>
  <si>
    <t>Bugolobi Medical Centre - Private Clinic</t>
  </si>
  <si>
    <t>CB0058</t>
  </si>
  <si>
    <t>Buhaghura HC III</t>
  </si>
  <si>
    <t xml:space="preserve">Kasese </t>
  </si>
  <si>
    <t>CB0059</t>
  </si>
  <si>
    <t>FortPortal</t>
  </si>
  <si>
    <t>Emmanuel/Falisy</t>
  </si>
  <si>
    <t xml:space="preserve">Mpigi </t>
  </si>
  <si>
    <t xml:space="preserve">Bundibugyo </t>
  </si>
  <si>
    <t>Bweyogerere Medical Clinic- Dental &amp; Laboratory Services</t>
  </si>
  <si>
    <t>CB0060</t>
  </si>
  <si>
    <t>Case Medical Centre - Private Clinic</t>
  </si>
  <si>
    <t>CC0001</t>
  </si>
  <si>
    <t>Chandaria Medical Clinic - Private Clinic</t>
  </si>
  <si>
    <t>CC0005</t>
  </si>
  <si>
    <t>Community Health Centre Lugoba- Kawempe</t>
  </si>
  <si>
    <t>CC0006</t>
  </si>
  <si>
    <t>Crane Health Services - Private Clinic</t>
  </si>
  <si>
    <t>CC0007</t>
  </si>
  <si>
    <t>Doctors' Hospital Sseguku</t>
  </si>
  <si>
    <t>CD0004</t>
  </si>
  <si>
    <t>Donna Medical Centre - Private Clinic</t>
  </si>
  <si>
    <t>CD0005</t>
  </si>
  <si>
    <t>Double Cure Medical Centre - Private Clinic</t>
  </si>
  <si>
    <t>CD0006</t>
  </si>
  <si>
    <t>Dr. Ddamulira's Private Clinic</t>
  </si>
  <si>
    <t>CD0007</t>
  </si>
  <si>
    <t xml:space="preserve">Kibaale </t>
  </si>
  <si>
    <t>Emmanuel Medical Centre - Private Clinic</t>
  </si>
  <si>
    <t>CE0006</t>
  </si>
  <si>
    <t>Equator Health Care - Private Clinic</t>
  </si>
  <si>
    <t>CE0007</t>
  </si>
  <si>
    <t>Faith Mulira Health Care Centre - Private Clinic</t>
  </si>
  <si>
    <t>CF0006</t>
  </si>
  <si>
    <t>Family Care - Private Clinic</t>
  </si>
  <si>
    <t>CF0008</t>
  </si>
  <si>
    <t xml:space="preserve">Family Care Hospital </t>
  </si>
  <si>
    <t>CF0007</t>
  </si>
  <si>
    <t>Fiduga Staff Clinic HC III</t>
  </si>
  <si>
    <t>CF0009</t>
  </si>
  <si>
    <t>Fr. Bilbao/Bilbao HC III</t>
  </si>
  <si>
    <t xml:space="preserve">Moyo </t>
  </si>
  <si>
    <t>CF0003</t>
  </si>
  <si>
    <t>Franciscan Kakooge HC IV</t>
  </si>
  <si>
    <t xml:space="preserve">Nakasongola </t>
  </si>
  <si>
    <t>CF0010</t>
  </si>
  <si>
    <t xml:space="preserve">Galilee Community General Hospital </t>
  </si>
  <si>
    <t>CG0008</t>
  </si>
  <si>
    <t xml:space="preserve">Gwattiro Hospital </t>
  </si>
  <si>
    <t>CG0009</t>
  </si>
  <si>
    <t>Hassan Tourabi HC III</t>
  </si>
  <si>
    <t>CH0009</t>
  </si>
  <si>
    <t xml:space="preserve">Buikwe </t>
  </si>
  <si>
    <t>MUWRP</t>
  </si>
  <si>
    <t>DOD</t>
  </si>
  <si>
    <t>Henrob Medical Centre - Private Clinic</t>
  </si>
  <si>
    <t>CH0010</t>
  </si>
  <si>
    <t>Hima Cement Clinic - Private Clinic</t>
  </si>
  <si>
    <t>CH0011</t>
  </si>
  <si>
    <t>Holy Cross Orthodox Hospital</t>
  </si>
  <si>
    <t>CO0013</t>
  </si>
  <si>
    <t>Holy Family Hospital - Nyapea</t>
  </si>
  <si>
    <t>CN0042</t>
  </si>
  <si>
    <t>Holy Innocents HC III</t>
  </si>
  <si>
    <t xml:space="preserve">Bukedea </t>
  </si>
  <si>
    <t>CH0012</t>
  </si>
  <si>
    <t>Hope Again Medical Centre - Private Clinic</t>
  </si>
  <si>
    <t xml:space="preserve">Kyenjojo </t>
  </si>
  <si>
    <t>CH0013</t>
  </si>
  <si>
    <t>Ikan Medical Centre HC III</t>
  </si>
  <si>
    <t>CI0012</t>
  </si>
  <si>
    <t>International Hospital Kampala</t>
  </si>
  <si>
    <t>CI0003</t>
  </si>
  <si>
    <t>International Medical Centre Park Royal - Private Clinic</t>
  </si>
  <si>
    <t>CI0013</t>
  </si>
  <si>
    <t xml:space="preserve">Kabarole </t>
  </si>
  <si>
    <t>Joint Clinical Resarch Centre</t>
  </si>
  <si>
    <t>CJ0006</t>
  </si>
  <si>
    <t>Jumbo Corner Medical Clinic</t>
  </si>
  <si>
    <t>CJ0010</t>
  </si>
  <si>
    <t>Kabalega Medical Centre</t>
  </si>
  <si>
    <t>CK0119</t>
  </si>
  <si>
    <t>Kaberamaido Catholic Mission HC III</t>
  </si>
  <si>
    <t xml:space="preserve">Kaberamaido </t>
  </si>
  <si>
    <t>CK0019</t>
  </si>
  <si>
    <t>Kabogwe HC II</t>
  </si>
  <si>
    <t xml:space="preserve">Nakaseke </t>
  </si>
  <si>
    <t>CK0120</t>
  </si>
  <si>
    <t>HC II</t>
  </si>
  <si>
    <t>Kabungo HC III</t>
  </si>
  <si>
    <t xml:space="preserve">Kalungu </t>
  </si>
  <si>
    <t>CK0045</t>
  </si>
  <si>
    <t>Kadami HOSPITAL</t>
  </si>
  <si>
    <t xml:space="preserve">Kumi </t>
  </si>
  <si>
    <t>CK0046</t>
  </si>
  <si>
    <t>Kadic Clinic Nakulabye - Private Clinic</t>
  </si>
  <si>
    <t>CK0121</t>
  </si>
  <si>
    <t>Kairos Medical Centre</t>
  </si>
  <si>
    <t>CK0122</t>
  </si>
  <si>
    <t>Kakasi Church of Uganda HC III</t>
  </si>
  <si>
    <t xml:space="preserve">Kamwenge </t>
  </si>
  <si>
    <t>CK0123</t>
  </si>
  <si>
    <t>Kako HC II</t>
  </si>
  <si>
    <t>CK0014</t>
  </si>
  <si>
    <t>Kali HC II</t>
  </si>
  <si>
    <t>CK0035</t>
  </si>
  <si>
    <t>Kalungi Church of Uganda HC III</t>
  </si>
  <si>
    <t>CK0124</t>
  </si>
  <si>
    <t>Kampala Family Clinic - Private Clinic</t>
  </si>
  <si>
    <t>CK0125</t>
  </si>
  <si>
    <t>Kampala Medical Chambers - Private Clinic</t>
  </si>
  <si>
    <t>CK0127</t>
  </si>
  <si>
    <t>Kasese Community Health &amp; Education Foundation</t>
  </si>
  <si>
    <t xml:space="preserve">Kiryandongo </t>
  </si>
  <si>
    <t xml:space="preserve">Yumbe </t>
  </si>
  <si>
    <t>Kibanga HC III</t>
  </si>
  <si>
    <t>CK0128</t>
  </si>
  <si>
    <t xml:space="preserve">Butambala </t>
  </si>
  <si>
    <t>Kibuli Muslim Hospital</t>
  </si>
  <si>
    <t>CK0129</t>
  </si>
  <si>
    <t xml:space="preserve">Serere </t>
  </si>
  <si>
    <t>Kim's Medical Centre - Private Clinic</t>
  </si>
  <si>
    <t>CK0130</t>
  </si>
  <si>
    <t>Kimwanyi HC III</t>
  </si>
  <si>
    <t xml:space="preserve">Lwengo </t>
  </si>
  <si>
    <t>CK0131</t>
  </si>
  <si>
    <t xml:space="preserve">Kinyara Sugar Limited </t>
  </si>
  <si>
    <t xml:space="preserve">Masindi </t>
  </si>
  <si>
    <t>CK0132</t>
  </si>
  <si>
    <t xml:space="preserve">Kagadi </t>
  </si>
  <si>
    <t>Kireka SDA HC III</t>
  </si>
  <si>
    <t>CK0133</t>
  </si>
  <si>
    <t>Kirema HC III</t>
  </si>
  <si>
    <t>CK0044</t>
  </si>
  <si>
    <t>Kitante Medical Centre - Private Clinic</t>
  </si>
  <si>
    <t>CK0134</t>
  </si>
  <si>
    <t>Kiwoko Hospital</t>
  </si>
  <si>
    <t>CK0099</t>
  </si>
  <si>
    <t>Kkonge HC II</t>
  </si>
  <si>
    <t>CK0048</t>
  </si>
  <si>
    <t xml:space="preserve">Koboko </t>
  </si>
  <si>
    <t xml:space="preserve">Kololo Hospital </t>
  </si>
  <si>
    <t>CK0136</t>
  </si>
  <si>
    <t>Kuluva Hospital</t>
  </si>
  <si>
    <t>CK0105</t>
  </si>
  <si>
    <t>Kumi Hospital</t>
  </si>
  <si>
    <t>CK0106</t>
  </si>
  <si>
    <t>Kyadondo Medical Centre - Private Clinic</t>
  </si>
  <si>
    <t>CK0116</t>
  </si>
  <si>
    <t>Kyakuterekera HCIII</t>
  </si>
  <si>
    <t>CK0138</t>
  </si>
  <si>
    <t>Kyamaganda HC III</t>
  </si>
  <si>
    <t>CK0135</t>
  </si>
  <si>
    <t>Kyotera Medical Centre - Private Clinic</t>
  </si>
  <si>
    <t xml:space="preserve">Kyotera </t>
  </si>
  <si>
    <t>CK0137</t>
  </si>
  <si>
    <t>Lambu HC III</t>
  </si>
  <si>
    <t>CL0012</t>
  </si>
  <si>
    <t>Life Link Medical Centre Ntinda - Private Clinic</t>
  </si>
  <si>
    <t>CL0020</t>
  </si>
  <si>
    <t>Lusanja HC II</t>
  </si>
  <si>
    <t>CL0021</t>
  </si>
  <si>
    <t>Luwero Industries Limited HC III</t>
  </si>
  <si>
    <t>CL0015</t>
  </si>
  <si>
    <t>Lyantonde Muslim HC III</t>
  </si>
  <si>
    <t xml:space="preserve">Lyantonde </t>
  </si>
  <si>
    <t>CL0019</t>
  </si>
  <si>
    <t>Mabale Tea Estate - Private Clinic</t>
  </si>
  <si>
    <t>CM0085</t>
  </si>
  <si>
    <t xml:space="preserve">Maracha </t>
  </si>
  <si>
    <t>Maria Assumpta HC III</t>
  </si>
  <si>
    <t>CM0086</t>
  </si>
  <si>
    <t>Masajja Kyabagu HC III</t>
  </si>
  <si>
    <t>CK0047</t>
  </si>
  <si>
    <t>Meeting Point Kampala Clinic</t>
  </si>
  <si>
    <t>CM0087</t>
  </si>
  <si>
    <t>Mengo Hospital</t>
  </si>
  <si>
    <t>CM0068</t>
  </si>
  <si>
    <t xml:space="preserve">Mirembe Medical Centre - Najja </t>
  </si>
  <si>
    <t>CM0089</t>
  </si>
  <si>
    <t>Mirembe Medical Centre HC III</t>
  </si>
  <si>
    <t>CM0088</t>
  </si>
  <si>
    <t xml:space="preserve">Bunyangabu </t>
  </si>
  <si>
    <t>Mukisa Nursing Home - Private Clinic</t>
  </si>
  <si>
    <t>CM0090</t>
  </si>
  <si>
    <t>Mukwano Medical Services Private Clininc</t>
  </si>
  <si>
    <t>CM0091</t>
  </si>
  <si>
    <t>Mukwaya General Hospital - Private Clinic</t>
  </si>
  <si>
    <t>CM0092</t>
  </si>
  <si>
    <t>Munobwa Hiima Tea Factory - Private Clinic</t>
  </si>
  <si>
    <t>CM0093</t>
  </si>
  <si>
    <t>Muzizi Clinic- McLeod Russel Uganda Limited</t>
  </si>
  <si>
    <t>CM0094</t>
  </si>
  <si>
    <t xml:space="preserve">Kiboga </t>
  </si>
  <si>
    <t>Namusale HC II</t>
  </si>
  <si>
    <t>CN0040</t>
  </si>
  <si>
    <t xml:space="preserve">Ngora </t>
  </si>
  <si>
    <t xml:space="preserve">Nkoni HC III </t>
  </si>
  <si>
    <t>CN0041</t>
  </si>
  <si>
    <t>Nkuruba HC II</t>
  </si>
  <si>
    <t>CN0022</t>
  </si>
  <si>
    <t>Ntuusi Ngo HC III</t>
  </si>
  <si>
    <t>CN0016</t>
  </si>
  <si>
    <t>Old Kampala Hospital - UMSC</t>
  </si>
  <si>
    <t>CO0012</t>
  </si>
  <si>
    <t xml:space="preserve">Pakwach </t>
  </si>
  <si>
    <t>Paragon Hospital - Private Clinic</t>
  </si>
  <si>
    <t>CP0017</t>
  </si>
  <si>
    <t>Philomena Health Care Clinic - Private Clinic</t>
  </si>
  <si>
    <t>CP0019</t>
  </si>
  <si>
    <t>Pioneer Hospital</t>
  </si>
  <si>
    <t>CP0020</t>
  </si>
  <si>
    <t>Prime Care Medical Centre - Private Clinic</t>
  </si>
  <si>
    <t>CP0021</t>
  </si>
  <si>
    <t>Quadra Medical Centre - Bulaga HC III</t>
  </si>
  <si>
    <t>CQ0001</t>
  </si>
  <si>
    <t>Rapha Medical - Private Clinic</t>
  </si>
  <si>
    <t xml:space="preserve">Gomba </t>
  </si>
  <si>
    <t>CR0030</t>
  </si>
  <si>
    <t>Rift Valley Medical Centre Private Clinic</t>
  </si>
  <si>
    <t>CR0031</t>
  </si>
  <si>
    <t>Royal Health Care Kawempe - Private Clinic</t>
  </si>
  <si>
    <t>CR0032</t>
  </si>
  <si>
    <t>Saidina Abubaker Islamic, Kampala Hospital</t>
  </si>
  <si>
    <t>CS0063</t>
  </si>
  <si>
    <t>Santa Maria Medicare  - Private Clinic</t>
  </si>
  <si>
    <t>CS0068</t>
  </si>
  <si>
    <t>SAREC Medicare Centre - Private Clinic</t>
  </si>
  <si>
    <t>CS0069</t>
  </si>
  <si>
    <t>SAS Foundation Early Intervention Clinic - Private Clinic</t>
  </si>
  <si>
    <t>CS0070</t>
  </si>
  <si>
    <t xml:space="preserve">Sem Medical Centre HC II </t>
  </si>
  <si>
    <t>CS0071</t>
  </si>
  <si>
    <t>Senta Medicare  CLINIC</t>
  </si>
  <si>
    <t>CS0047</t>
  </si>
  <si>
    <t>SIMS Medical Centre - Private Clinic</t>
  </si>
  <si>
    <t>CS0072</t>
  </si>
  <si>
    <t>Soroti Medical Associates Nursing Home</t>
  </si>
  <si>
    <t>CS0073</t>
  </si>
  <si>
    <t>Span Medicare - Private Clinic</t>
  </si>
  <si>
    <t>CS0074</t>
  </si>
  <si>
    <t>Springs Medical Centre Bukoto HC II</t>
  </si>
  <si>
    <t>CS0075</t>
  </si>
  <si>
    <t xml:space="preserve">St Asumputa HC III </t>
  </si>
  <si>
    <t>CS0087</t>
  </si>
  <si>
    <t xml:space="preserve">Katakwi </t>
  </si>
  <si>
    <t xml:space="preserve">Kyankwanzi </t>
  </si>
  <si>
    <t>St. Balikudembe Market Clinic</t>
  </si>
  <si>
    <t>CS0077</t>
  </si>
  <si>
    <t xml:space="preserve">Rakai </t>
  </si>
  <si>
    <t>St. Catherine Hospital - Private Clinic</t>
  </si>
  <si>
    <t>CS0078</t>
  </si>
  <si>
    <t>St. Elizabeth Kijjukizo HC III</t>
  </si>
  <si>
    <t>CS0079</t>
  </si>
  <si>
    <t>St. Francis Mbirizi HC III</t>
  </si>
  <si>
    <t>CS0080</t>
  </si>
  <si>
    <t xml:space="preserve">Mukono </t>
  </si>
  <si>
    <t xml:space="preserve">Mubende </t>
  </si>
  <si>
    <t xml:space="preserve">Bukomansimbi </t>
  </si>
  <si>
    <t>St. Joseph's Clinic - Wandegeya Private Clinic</t>
  </si>
  <si>
    <t>CS0081</t>
  </si>
  <si>
    <t>St. Joseph's Kawempe Private Clinic</t>
  </si>
  <si>
    <t>CS0082</t>
  </si>
  <si>
    <t>St. Luke Namaliga HC III</t>
  </si>
  <si>
    <t>CS0083</t>
  </si>
  <si>
    <t xml:space="preserve">St. Martin HC III - Amakio </t>
  </si>
  <si>
    <t>CS0084</t>
  </si>
  <si>
    <t>St. Mary's Maternity Home HC III</t>
  </si>
  <si>
    <t>CS0055</t>
  </si>
  <si>
    <t>St. Mary's Medical Services - Private Clinic</t>
  </si>
  <si>
    <t>CS0085</t>
  </si>
  <si>
    <t xml:space="preserve">St. Michael Kanyike HC III </t>
  </si>
  <si>
    <t>CS0043</t>
  </si>
  <si>
    <t xml:space="preserve">St. Michael Nyankoma HC III </t>
  </si>
  <si>
    <t>CS0045</t>
  </si>
  <si>
    <t>St. Stephen's Dispensary and Maternity Centre - Luzira Private Clinic</t>
  </si>
  <si>
    <t>CS0086</t>
  </si>
  <si>
    <t xml:space="preserve">Kyegegwa </t>
  </si>
  <si>
    <t>St. Thereza Domiciary HC II</t>
  </si>
  <si>
    <t>CS0049</t>
  </si>
  <si>
    <t xml:space="preserve">Ntoroko </t>
  </si>
  <si>
    <t>The Peoples' Medical Centre - Kassanda</t>
  </si>
  <si>
    <t>CP0018</t>
  </si>
  <si>
    <t xml:space="preserve">Toro - Kahuna HC III </t>
  </si>
  <si>
    <t>CT0016</t>
  </si>
  <si>
    <t>TOUCH Namuwongo Project Special Clinic</t>
  </si>
  <si>
    <t>CT0017</t>
  </si>
  <si>
    <t>Triam Medical Services - Nansana Private Clinic</t>
  </si>
  <si>
    <t>CT0018</t>
  </si>
  <si>
    <t>Tropical Clinic HC III</t>
  </si>
  <si>
    <t>CT0019</t>
  </si>
  <si>
    <t>Uganda Cares Kalungu Special Clinic</t>
  </si>
  <si>
    <t>CU0011</t>
  </si>
  <si>
    <t>Victoria Medical Centre - Private Centre</t>
  </si>
  <si>
    <t>wakiso</t>
  </si>
  <si>
    <t>CV0003</t>
  </si>
  <si>
    <t>Victoria University Medical Centre - Private Clinic</t>
  </si>
  <si>
    <t>CV0004</t>
  </si>
  <si>
    <t>Virgo Health Care - Kabalagala</t>
  </si>
  <si>
    <t>CV0005</t>
  </si>
  <si>
    <t>Wagagai HC IV</t>
  </si>
  <si>
    <t>CW0005</t>
  </si>
  <si>
    <t>Zia Angelina HC III</t>
  </si>
  <si>
    <t>CZ0002</t>
  </si>
  <si>
    <t>Sectors 4, 5 &amp; 6</t>
  </si>
  <si>
    <t>AMUCU H/C III</t>
  </si>
  <si>
    <t>AMURIA</t>
  </si>
  <si>
    <t>4/FEB/109</t>
  </si>
  <si>
    <t>ASALU JUSTINE</t>
  </si>
  <si>
    <t>MLT</t>
  </si>
  <si>
    <t>4/FEB/209</t>
  </si>
  <si>
    <t>OBUKUI ANTHONY</t>
  </si>
  <si>
    <t>ECN</t>
  </si>
  <si>
    <t>expired</t>
  </si>
  <si>
    <t>AMUCU H/CIII</t>
  </si>
  <si>
    <t>supply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</si>
</sst>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C00000"/>
      <name val="Arial"/>
      <family val="2"/>
    </font>
    <font>
      <b/>
      <sz val="12"/>
      <color rgb="FFC00000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06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theme="4" tint="0.79998168889431442"/>
      </patternFill>
    </fill>
    <fill>
      <patternFill patternType="solid">
        <fgColor theme="9" tint="-0.249977111117893"/>
        <bgColor indexed="0"/>
      </patternFill>
    </fill>
  </fills>
  <borders count="6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C000"/>
      </left>
      <right style="medium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 style="thin">
        <color rgb="FFFFC000"/>
      </left>
      <right style="medium">
        <color indexed="64"/>
      </right>
      <top style="thin">
        <color rgb="FFFFC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medium">
        <color indexed="64"/>
      </right>
      <top/>
      <bottom style="thin">
        <color rgb="FFFFC000"/>
      </bottom>
      <diagonal/>
    </border>
    <border>
      <left style="medium">
        <color indexed="64"/>
      </left>
      <right style="medium">
        <color indexed="64"/>
      </right>
      <top/>
      <bottom style="thin">
        <color rgb="FFFFC000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C000"/>
      </right>
      <top style="thin">
        <color rgb="FFFFC000"/>
      </top>
      <bottom style="medium">
        <color indexed="64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-0.249977111117893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8" fillId="0" borderId="0"/>
  </cellStyleXfs>
  <cellXfs count="167">
    <xf numFmtId="0" fontId="0" fillId="0" borderId="0" xfId="0"/>
    <xf numFmtId="0" fontId="1" fillId="0" borderId="0" xfId="0" applyFont="1" applyProtection="1">
      <protection hidden="1"/>
    </xf>
    <xf numFmtId="0" fontId="1" fillId="0" borderId="1" xfId="0" applyFont="1" applyBorder="1" applyProtection="1">
      <protection hidden="1"/>
    </xf>
    <xf numFmtId="0" fontId="2" fillId="0" borderId="3" xfId="0" applyFont="1" applyBorder="1" applyAlignment="1" applyProtection="1">
      <alignment vertical="center"/>
      <protection locked="0"/>
    </xf>
    <xf numFmtId="0" fontId="1" fillId="0" borderId="5" xfId="0" applyFont="1" applyBorder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8" xfId="0" applyFont="1" applyBorder="1" applyAlignment="1" applyProtection="1">
      <alignment vertical="center"/>
      <protection hidden="1"/>
    </xf>
    <xf numFmtId="0" fontId="3" fillId="0" borderId="2" xfId="0" applyFont="1" applyBorder="1" applyAlignment="1" applyProtection="1">
      <alignment vertical="center"/>
      <protection hidden="1"/>
    </xf>
    <xf numFmtId="0" fontId="2" fillId="0" borderId="10" xfId="0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3" borderId="15" xfId="0" applyFont="1" applyFill="1" applyBorder="1" applyAlignment="1" applyProtection="1">
      <alignment horizontal="center" vertical="top" wrapText="1"/>
      <protection hidden="1"/>
    </xf>
    <xf numFmtId="0" fontId="4" fillId="0" borderId="0" xfId="0" applyFont="1" applyProtection="1">
      <protection hidden="1"/>
    </xf>
    <xf numFmtId="0" fontId="2" fillId="3" borderId="8" xfId="0" applyFont="1" applyFill="1" applyBorder="1" applyAlignment="1" applyProtection="1">
      <alignment horizontal="center" vertical="top" wrapText="1"/>
      <protection hidden="1"/>
    </xf>
    <xf numFmtId="0" fontId="2" fillId="3" borderId="20" xfId="0" applyFont="1" applyFill="1" applyBorder="1" applyAlignment="1" applyProtection="1">
      <alignment horizontal="center" vertical="top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3" fillId="4" borderId="24" xfId="0" applyFont="1" applyFill="1" applyBorder="1" applyAlignment="1" applyProtection="1">
      <alignment horizontal="right" vertical="center"/>
      <protection hidden="1"/>
    </xf>
    <xf numFmtId="0" fontId="3" fillId="4" borderId="6" xfId="0" applyFont="1" applyFill="1" applyBorder="1" applyAlignment="1" applyProtection="1">
      <alignment vertical="center" wrapText="1"/>
      <protection hidden="1"/>
    </xf>
    <xf numFmtId="0" fontId="3" fillId="4" borderId="25" xfId="0" applyFont="1" applyFill="1" applyBorder="1" applyAlignment="1" applyProtection="1">
      <alignment horizontal="center" vertical="center"/>
      <protection hidden="1"/>
    </xf>
    <xf numFmtId="3" fontId="5" fillId="0" borderId="26" xfId="0" applyNumberFormat="1" applyFont="1" applyBorder="1" applyAlignment="1" applyProtection="1">
      <alignment horizontal="center" vertical="center" wrapText="1"/>
      <protection locked="0"/>
    </xf>
    <xf numFmtId="3" fontId="5" fillId="0" borderId="26" xfId="0" applyNumberFormat="1" applyFont="1" applyBorder="1" applyAlignment="1" applyProtection="1">
      <alignment horizontal="center" vertical="center"/>
      <protection locked="0"/>
    </xf>
    <xf numFmtId="3" fontId="5" fillId="0" borderId="28" xfId="0" applyNumberFormat="1" applyFont="1" applyBorder="1" applyAlignment="1" applyProtection="1">
      <alignment horizontal="center" vertical="center"/>
      <protection locked="0"/>
    </xf>
    <xf numFmtId="0" fontId="3" fillId="4" borderId="27" xfId="0" applyFont="1" applyFill="1" applyBorder="1" applyAlignment="1" applyProtection="1">
      <alignment horizontal="right" vertical="center"/>
      <protection hidden="1"/>
    </xf>
    <xf numFmtId="0" fontId="3" fillId="4" borderId="31" xfId="0" applyFont="1" applyFill="1" applyBorder="1" applyAlignment="1" applyProtection="1">
      <alignment vertical="center"/>
      <protection hidden="1"/>
    </xf>
    <xf numFmtId="0" fontId="3" fillId="4" borderId="32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3" fillId="7" borderId="21" xfId="0" applyFont="1" applyFill="1" applyBorder="1" applyAlignment="1" applyProtection="1">
      <alignment vertical="center"/>
      <protection hidden="1"/>
    </xf>
    <xf numFmtId="0" fontId="3" fillId="7" borderId="40" xfId="0" applyFont="1" applyFill="1" applyBorder="1" applyAlignment="1" applyProtection="1">
      <alignment horizontal="right" vertical="center"/>
      <protection hidden="1"/>
    </xf>
    <xf numFmtId="0" fontId="3" fillId="7" borderId="41" xfId="0" applyFont="1" applyFill="1" applyBorder="1" applyAlignment="1" applyProtection="1">
      <alignment vertical="center"/>
      <protection hidden="1"/>
    </xf>
    <xf numFmtId="0" fontId="2" fillId="7" borderId="4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3" fillId="4" borderId="43" xfId="0" applyFont="1" applyFill="1" applyBorder="1" applyAlignment="1" applyProtection="1">
      <alignment vertical="center"/>
      <protection hidden="1"/>
    </xf>
    <xf numFmtId="0" fontId="3" fillId="4" borderId="44" xfId="0" applyFont="1" applyFill="1" applyBorder="1" applyAlignment="1" applyProtection="1">
      <alignment vertical="center"/>
      <protection hidden="1"/>
    </xf>
    <xf numFmtId="3" fontId="6" fillId="0" borderId="0" xfId="0" applyNumberFormat="1" applyFont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left" vertical="center"/>
      <protection locked="0"/>
    </xf>
    <xf numFmtId="0" fontId="4" fillId="0" borderId="47" xfId="0" applyFont="1" applyBorder="1" applyAlignment="1" applyProtection="1">
      <alignment horizontal="left" vertical="center"/>
      <protection locked="0"/>
    </xf>
    <xf numFmtId="0" fontId="4" fillId="0" borderId="48" xfId="0" applyFont="1" applyBorder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3" fillId="0" borderId="36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hidden="1"/>
    </xf>
    <xf numFmtId="0" fontId="3" fillId="0" borderId="47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4" borderId="31" xfId="0" applyFont="1" applyFill="1" applyBorder="1" applyAlignment="1" applyProtection="1">
      <alignment vertical="center" wrapText="1"/>
      <protection hidden="1"/>
    </xf>
    <xf numFmtId="0" fontId="3" fillId="4" borderId="23" xfId="0" applyFont="1" applyFill="1" applyBorder="1" applyAlignment="1" applyProtection="1">
      <alignment horizontal="center" vertical="center"/>
      <protection hidden="1"/>
    </xf>
    <xf numFmtId="0" fontId="3" fillId="8" borderId="50" xfId="0" applyFont="1" applyFill="1" applyBorder="1" applyAlignment="1" applyProtection="1">
      <alignment horizontal="right" vertical="center"/>
      <protection hidden="1"/>
    </xf>
    <xf numFmtId="0" fontId="3" fillId="8" borderId="29" xfId="0" applyFont="1" applyFill="1" applyBorder="1" applyAlignment="1" applyProtection="1">
      <alignment horizontal="right" vertical="center"/>
      <protection hidden="1"/>
    </xf>
    <xf numFmtId="0" fontId="3" fillId="8" borderId="9" xfId="0" applyFont="1" applyFill="1" applyBorder="1" applyAlignment="1" applyProtection="1">
      <alignment vertical="center"/>
      <protection hidden="1"/>
    </xf>
    <xf numFmtId="0" fontId="3" fillId="8" borderId="16" xfId="0" applyFont="1" applyFill="1" applyBorder="1" applyAlignment="1" applyProtection="1">
      <alignment horizontal="center" vertical="center"/>
      <protection hidden="1"/>
    </xf>
    <xf numFmtId="3" fontId="5" fillId="0" borderId="33" xfId="0" applyNumberFormat="1" applyFont="1" applyBorder="1" applyAlignment="1" applyProtection="1">
      <alignment horizontal="center" vertical="center" wrapText="1"/>
      <protection locked="0"/>
    </xf>
    <xf numFmtId="3" fontId="5" fillId="0" borderId="33" xfId="0" applyNumberFormat="1" applyFont="1" applyBorder="1" applyAlignment="1" applyProtection="1">
      <alignment horizontal="center" vertical="center"/>
      <protection locked="0"/>
    </xf>
    <xf numFmtId="3" fontId="5" fillId="0" borderId="34" xfId="0" applyNumberFormat="1" applyFont="1" applyBorder="1" applyAlignment="1" applyProtection="1">
      <alignment horizontal="center" vertical="center" wrapText="1"/>
      <protection locked="0"/>
    </xf>
    <xf numFmtId="3" fontId="5" fillId="0" borderId="35" xfId="0" applyNumberFormat="1" applyFont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vertical="center"/>
      <protection hidden="1"/>
    </xf>
    <xf numFmtId="0" fontId="2" fillId="0" borderId="31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top"/>
      <protection hidden="1"/>
    </xf>
    <xf numFmtId="0" fontId="2" fillId="0" borderId="0" xfId="0" applyFont="1" applyAlignment="1" applyProtection="1">
      <alignment horizontal="center" vertical="top"/>
      <protection hidden="1"/>
    </xf>
    <xf numFmtId="0" fontId="2" fillId="0" borderId="32" xfId="0" applyFont="1" applyBorder="1" applyAlignment="1" applyProtection="1">
      <alignment horizontal="left" vertical="center"/>
      <protection hidden="1"/>
    </xf>
    <xf numFmtId="0" fontId="2" fillId="0" borderId="55" xfId="0" applyFont="1" applyBorder="1" applyAlignment="1" applyProtection="1">
      <alignment horizontal="left" vertical="center"/>
      <protection hidden="1"/>
    </xf>
    <xf numFmtId="0" fontId="3" fillId="0" borderId="56" xfId="0" applyFont="1" applyBorder="1" applyAlignment="1" applyProtection="1">
      <alignment vertical="center"/>
      <protection locked="0"/>
    </xf>
    <xf numFmtId="0" fontId="3" fillId="0" borderId="57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8" borderId="0" xfId="0" applyFont="1" applyFill="1" applyAlignment="1" applyProtection="1">
      <alignment horizontal="center" vertical="center"/>
      <protection hidden="1"/>
    </xf>
    <xf numFmtId="0" fontId="1" fillId="0" borderId="36" xfId="0" applyFont="1" applyBorder="1" applyAlignment="1" applyProtection="1">
      <alignment vertical="center"/>
      <protection hidden="1"/>
    </xf>
    <xf numFmtId="0" fontId="3" fillId="4" borderId="42" xfId="0" applyFont="1" applyFill="1" applyBorder="1" applyAlignment="1" applyProtection="1">
      <alignment horizontal="center" vertical="center"/>
      <protection hidden="1"/>
    </xf>
    <xf numFmtId="0" fontId="3" fillId="4" borderId="45" xfId="0" applyFont="1" applyFill="1" applyBorder="1" applyAlignment="1" applyProtection="1">
      <alignment vertical="center" wrapText="1"/>
      <protection hidden="1"/>
    </xf>
    <xf numFmtId="0" fontId="3" fillId="4" borderId="58" xfId="0" applyFont="1" applyFill="1" applyBorder="1" applyAlignment="1" applyProtection="1">
      <alignment horizontal="center" vertical="center"/>
      <protection hidden="1"/>
    </xf>
    <xf numFmtId="0" fontId="3" fillId="4" borderId="60" xfId="0" applyFont="1" applyFill="1" applyBorder="1" applyAlignment="1" applyProtection="1">
      <alignment vertical="center"/>
      <protection hidden="1"/>
    </xf>
    <xf numFmtId="0" fontId="3" fillId="4" borderId="59" xfId="0" applyFont="1" applyFill="1" applyBorder="1" applyAlignment="1" applyProtection="1">
      <alignment horizontal="center" vertical="center"/>
      <protection hidden="1"/>
    </xf>
    <xf numFmtId="0" fontId="3" fillId="4" borderId="49" xfId="0" applyFont="1" applyFill="1" applyBorder="1" applyAlignment="1" applyProtection="1">
      <alignment horizontal="right" vertical="center"/>
      <protection hidden="1"/>
    </xf>
    <xf numFmtId="0" fontId="2" fillId="0" borderId="3" xfId="0" applyFont="1" applyBorder="1" applyAlignment="1">
      <alignment vertical="center"/>
    </xf>
    <xf numFmtId="0" fontId="2" fillId="0" borderId="54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3" fontId="5" fillId="0" borderId="62" xfId="0" applyNumberFormat="1" applyFont="1" applyBorder="1" applyAlignment="1" applyProtection="1">
      <alignment horizontal="center" vertical="center"/>
      <protection locked="0"/>
    </xf>
    <xf numFmtId="3" fontId="5" fillId="0" borderId="63" xfId="0" applyNumberFormat="1" applyFont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hidden="1"/>
    </xf>
    <xf numFmtId="0" fontId="3" fillId="5" borderId="0" xfId="0" applyFont="1" applyFill="1" applyAlignment="1" applyProtection="1">
      <alignment horizontal="right" vertical="center"/>
      <protection hidden="1"/>
    </xf>
    <xf numFmtId="3" fontId="3" fillId="0" borderId="0" xfId="0" applyNumberFormat="1" applyFont="1" applyAlignment="1" applyProtection="1">
      <alignment vertical="center"/>
      <protection hidden="1"/>
    </xf>
    <xf numFmtId="3" fontId="5" fillId="0" borderId="0" xfId="0" applyNumberFormat="1" applyFont="1" applyAlignment="1" applyProtection="1">
      <alignment horizontal="center" vertical="center"/>
      <protection hidden="1"/>
    </xf>
    <xf numFmtId="0" fontId="2" fillId="3" borderId="14" xfId="0" applyFont="1" applyFill="1" applyBorder="1" applyAlignment="1" applyProtection="1">
      <alignment horizontal="center" vertical="top" wrapText="1"/>
      <protection hidden="1"/>
    </xf>
    <xf numFmtId="0" fontId="2" fillId="3" borderId="18" xfId="0" applyFont="1" applyFill="1" applyBorder="1" applyAlignment="1" applyProtection="1">
      <alignment horizontal="center" vertical="top" wrapText="1"/>
      <protection hidden="1"/>
    </xf>
    <xf numFmtId="0" fontId="2" fillId="0" borderId="38" xfId="0" applyFont="1" applyBorder="1" applyAlignment="1" applyProtection="1">
      <alignment horizontal="left" vertical="center"/>
      <protection hidden="1"/>
    </xf>
    <xf numFmtId="0" fontId="3" fillId="0" borderId="36" xfId="0" applyFont="1" applyBorder="1" applyAlignment="1" applyProtection="1">
      <alignment horizontal="center" vertical="center"/>
      <protection locked="0"/>
    </xf>
    <xf numFmtId="14" fontId="3" fillId="0" borderId="36" xfId="0" applyNumberFormat="1" applyFont="1" applyBorder="1" applyAlignment="1" applyProtection="1">
      <alignment vertical="center"/>
      <protection locked="0"/>
    </xf>
    <xf numFmtId="14" fontId="2" fillId="0" borderId="31" xfId="0" applyNumberFormat="1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hidden="1"/>
    </xf>
    <xf numFmtId="0" fontId="2" fillId="0" borderId="49" xfId="0" applyFont="1" applyBorder="1" applyAlignment="1">
      <alignment horizontal="left" vertical="center"/>
    </xf>
    <xf numFmtId="0" fontId="2" fillId="0" borderId="49" xfId="0" applyFont="1" applyBorder="1" applyAlignment="1" applyProtection="1">
      <alignment horizontal="left" vertical="center"/>
      <protection locked="0"/>
    </xf>
    <xf numFmtId="0" fontId="2" fillId="0" borderId="49" xfId="0" applyFont="1" applyBorder="1" applyAlignment="1">
      <alignment vertical="center"/>
    </xf>
    <xf numFmtId="14" fontId="3" fillId="0" borderId="56" xfId="0" applyNumberFormat="1" applyFont="1" applyBorder="1" applyAlignment="1" applyProtection="1">
      <alignment horizontal="left" vertical="center"/>
      <protection locked="0"/>
    </xf>
    <xf numFmtId="0" fontId="11" fillId="10" borderId="65" xfId="1" applyFont="1" applyFill="1" applyBorder="1" applyAlignment="1">
      <alignment horizontal="left" wrapText="1"/>
    </xf>
    <xf numFmtId="0" fontId="11" fillId="10" borderId="65" xfId="1" applyFont="1" applyFill="1" applyBorder="1" applyAlignment="1">
      <alignment horizontal="center" wrapText="1"/>
    </xf>
    <xf numFmtId="0" fontId="8" fillId="0" borderId="0" xfId="2"/>
    <xf numFmtId="0" fontId="12" fillId="0" borderId="65" xfId="2" applyFont="1" applyBorder="1"/>
    <xf numFmtId="0" fontId="12" fillId="0" borderId="65" xfId="2" applyFont="1" applyBorder="1" applyAlignment="1">
      <alignment horizontal="center"/>
    </xf>
    <xf numFmtId="0" fontId="9" fillId="0" borderId="0" xfId="2" applyFont="1"/>
    <xf numFmtId="17" fontId="8" fillId="0" borderId="0" xfId="2" applyNumberFormat="1"/>
    <xf numFmtId="14" fontId="12" fillId="0" borderId="65" xfId="2" applyNumberFormat="1" applyFont="1" applyBorder="1"/>
    <xf numFmtId="14" fontId="12" fillId="0" borderId="65" xfId="2" applyNumberFormat="1" applyFont="1" applyBorder="1" applyAlignment="1">
      <alignment horizontal="right"/>
    </xf>
    <xf numFmtId="0" fontId="12" fillId="8" borderId="65" xfId="2" applyFont="1" applyFill="1" applyBorder="1"/>
    <xf numFmtId="0" fontId="12" fillId="8" borderId="65" xfId="2" applyFont="1" applyFill="1" applyBorder="1" applyAlignment="1">
      <alignment horizontal="center"/>
    </xf>
    <xf numFmtId="0" fontId="8" fillId="8" borderId="0" xfId="2" applyFill="1"/>
    <xf numFmtId="14" fontId="2" fillId="0" borderId="6" xfId="0" applyNumberFormat="1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67" xfId="0" applyFont="1" applyBorder="1" applyAlignment="1" applyProtection="1">
      <alignment horizontal="left" vertical="center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13" fillId="0" borderId="6" xfId="0" applyFont="1" applyBorder="1" applyAlignment="1">
      <alignment horizontal="right"/>
    </xf>
    <xf numFmtId="14" fontId="2" fillId="0" borderId="68" xfId="2" applyNumberFormat="1" applyFont="1" applyBorder="1" applyAlignment="1">
      <alignment horizontal="right"/>
    </xf>
    <xf numFmtId="14" fontId="2" fillId="0" borderId="66" xfId="2" applyNumberFormat="1" applyFont="1" applyBorder="1" applyAlignment="1">
      <alignment horizontal="right"/>
    </xf>
    <xf numFmtId="3" fontId="5" fillId="5" borderId="49" xfId="0" applyNumberFormat="1" applyFont="1" applyFill="1" applyBorder="1" applyAlignment="1">
      <alignment horizontal="center" vertical="center" wrapText="1"/>
    </xf>
    <xf numFmtId="2" fontId="3" fillId="5" borderId="27" xfId="0" applyNumberFormat="1" applyFont="1" applyFill="1" applyBorder="1" applyAlignment="1">
      <alignment horizontal="right" vertical="center"/>
    </xf>
    <xf numFmtId="1" fontId="3" fillId="5" borderId="27" xfId="0" applyNumberFormat="1" applyFont="1" applyFill="1" applyBorder="1" applyAlignment="1">
      <alignment horizontal="right" vertical="center"/>
    </xf>
    <xf numFmtId="3" fontId="5" fillId="6" borderId="51" xfId="0" applyNumberFormat="1" applyFont="1" applyFill="1" applyBorder="1" applyAlignment="1">
      <alignment horizontal="center" vertical="center" wrapText="1"/>
    </xf>
    <xf numFmtId="3" fontId="5" fillId="9" borderId="49" xfId="0" applyNumberFormat="1" applyFont="1" applyFill="1" applyBorder="1" applyAlignment="1">
      <alignment horizontal="center" vertical="center" wrapText="1"/>
    </xf>
    <xf numFmtId="3" fontId="5" fillId="6" borderId="64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right" vertical="center"/>
    </xf>
    <xf numFmtId="3" fontId="5" fillId="6" borderId="52" xfId="0" applyNumberFormat="1" applyFont="1" applyFill="1" applyBorder="1" applyAlignment="1">
      <alignment horizontal="center" vertical="center"/>
    </xf>
    <xf numFmtId="3" fontId="5" fillId="6" borderId="26" xfId="0" applyNumberFormat="1" applyFont="1" applyFill="1" applyBorder="1" applyAlignment="1">
      <alignment horizontal="center" vertical="center" wrapText="1"/>
    </xf>
    <xf numFmtId="3" fontId="5" fillId="6" borderId="28" xfId="0" applyNumberFormat="1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right" vertical="center"/>
    </xf>
    <xf numFmtId="3" fontId="5" fillId="6" borderId="61" xfId="0" applyNumberFormat="1" applyFont="1" applyFill="1" applyBorder="1" applyAlignment="1">
      <alignment horizontal="center" vertical="center" wrapText="1"/>
    </xf>
    <xf numFmtId="3" fontId="5" fillId="6" borderId="26" xfId="0" applyNumberFormat="1" applyFont="1" applyFill="1" applyBorder="1" applyAlignment="1">
      <alignment horizontal="center" vertical="center"/>
    </xf>
    <xf numFmtId="3" fontId="5" fillId="6" borderId="30" xfId="0" applyNumberFormat="1" applyFont="1" applyFill="1" applyBorder="1" applyAlignment="1">
      <alignment horizontal="center" vertical="center" wrapText="1"/>
    </xf>
    <xf numFmtId="3" fontId="5" fillId="6" borderId="37" xfId="0" applyNumberFormat="1" applyFont="1" applyFill="1" applyBorder="1" applyAlignment="1">
      <alignment horizontal="center" vertical="center"/>
    </xf>
    <xf numFmtId="3" fontId="5" fillId="6" borderId="37" xfId="0" applyNumberFormat="1" applyFont="1" applyFill="1" applyBorder="1" applyAlignment="1">
      <alignment horizontal="center" vertical="center" wrapText="1"/>
    </xf>
    <xf numFmtId="164" fontId="3" fillId="5" borderId="27" xfId="0" applyNumberFormat="1" applyFont="1" applyFill="1" applyBorder="1" applyAlignment="1">
      <alignment horizontal="right" vertical="center"/>
    </xf>
    <xf numFmtId="3" fontId="5" fillId="0" borderId="26" xfId="0" applyNumberFormat="1" applyFont="1" applyBorder="1" applyAlignment="1">
      <alignment horizontal="center" vertical="center"/>
    </xf>
    <xf numFmtId="14" fontId="2" fillId="0" borderId="66" xfId="2" applyNumberFormat="1" applyFont="1" applyBorder="1" applyAlignment="1" applyProtection="1">
      <alignment horizontal="right"/>
      <protection locked="0"/>
    </xf>
    <xf numFmtId="0" fontId="13" fillId="0" borderId="6" xfId="0" applyFont="1" applyBorder="1" applyAlignment="1" applyProtection="1">
      <alignment horizontal="right"/>
      <protection locked="0"/>
    </xf>
    <xf numFmtId="3" fontId="5" fillId="0" borderId="26" xfId="0" applyNumberFormat="1" applyFont="1" applyBorder="1" applyAlignment="1">
      <alignment horizontal="center" vertical="center" wrapText="1"/>
    </xf>
    <xf numFmtId="3" fontId="5" fillId="0" borderId="26" xfId="0" applyNumberFormat="1" applyFont="1" applyBorder="1" applyAlignment="1" applyProtection="1">
      <alignment horizontal="center" vertical="center" wrapText="1"/>
      <protection hidden="1"/>
    </xf>
    <xf numFmtId="0" fontId="2" fillId="0" borderId="49" xfId="0" applyFont="1" applyBorder="1" applyAlignment="1" applyProtection="1">
      <alignment horizontal="left" vertical="center"/>
      <protection hidden="1"/>
    </xf>
    <xf numFmtId="15" fontId="3" fillId="0" borderId="36" xfId="0" applyNumberFormat="1" applyFont="1" applyBorder="1" applyAlignment="1" applyProtection="1">
      <alignment vertical="center"/>
      <protection locked="0"/>
    </xf>
    <xf numFmtId="0" fontId="2" fillId="4" borderId="49" xfId="0" applyFont="1" applyFill="1" applyBorder="1" applyAlignment="1" applyProtection="1">
      <alignment horizontal="center" vertical="center"/>
      <protection hidden="1"/>
    </xf>
    <xf numFmtId="0" fontId="3" fillId="4" borderId="49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4" fillId="2" borderId="11" xfId="0" applyFont="1" applyFill="1" applyBorder="1" applyAlignment="1" applyProtection="1">
      <alignment horizontal="center" vertical="center"/>
      <protection hidden="1"/>
    </xf>
    <xf numFmtId="0" fontId="4" fillId="2" borderId="12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vertical="center" wrapText="1"/>
      <protection hidden="1"/>
    </xf>
    <xf numFmtId="0" fontId="1" fillId="2" borderId="13" xfId="0" applyFont="1" applyFill="1" applyBorder="1" applyAlignment="1" applyProtection="1">
      <alignment vertical="center" wrapText="1"/>
      <protection hidden="1"/>
    </xf>
    <xf numFmtId="0" fontId="2" fillId="3" borderId="14" xfId="0" applyFont="1" applyFill="1" applyBorder="1" applyAlignment="1" applyProtection="1">
      <alignment horizontal="center" vertical="top" wrapText="1"/>
      <protection hidden="1"/>
    </xf>
    <xf numFmtId="0" fontId="2" fillId="3" borderId="17" xfId="0" applyFont="1" applyFill="1" applyBorder="1" applyAlignment="1" applyProtection="1">
      <alignment horizontal="center" vertical="top" wrapText="1"/>
      <protection hidden="1"/>
    </xf>
    <xf numFmtId="0" fontId="2" fillId="3" borderId="18" xfId="0" applyFont="1" applyFill="1" applyBorder="1" applyAlignment="1" applyProtection="1">
      <alignment horizontal="center" vertical="top" wrapText="1"/>
      <protection hidden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53" xfId="0" applyFont="1" applyFill="1" applyBorder="1" applyAlignment="1">
      <alignment horizontal="center" vertical="center" wrapText="1"/>
    </xf>
    <xf numFmtId="0" fontId="3" fillId="0" borderId="36" xfId="0" applyFont="1" applyBorder="1" applyAlignment="1" applyProtection="1">
      <alignment horizontal="center" vertical="center"/>
      <protection locked="0"/>
    </xf>
    <xf numFmtId="0" fontId="3" fillId="0" borderId="47" xfId="0" applyFont="1" applyBorder="1" applyAlignment="1" applyProtection="1">
      <alignment horizontal="right" vertical="center"/>
      <protection hidden="1"/>
    </xf>
    <xf numFmtId="0" fontId="2" fillId="0" borderId="38" xfId="0" applyFont="1" applyBorder="1" applyAlignment="1" applyProtection="1">
      <alignment horizontal="left" vertical="center"/>
      <protection hidden="1"/>
    </xf>
    <xf numFmtId="0" fontId="2" fillId="0" borderId="41" xfId="0" applyFont="1" applyBorder="1" applyAlignment="1" applyProtection="1">
      <alignment horizontal="left" vertical="center"/>
      <protection hidden="1"/>
    </xf>
    <xf numFmtId="0" fontId="4" fillId="0" borderId="47" xfId="0" applyFont="1" applyBorder="1" applyAlignment="1" applyProtection="1">
      <alignment horizontal="left" vertical="top" wrapText="1"/>
      <protection locked="0"/>
    </xf>
    <xf numFmtId="0" fontId="4" fillId="0" borderId="39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36" xfId="0" applyFont="1" applyBorder="1" applyAlignment="1" applyProtection="1">
      <alignment horizontal="left" vertical="top" wrapText="1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2" xr:uid="{00000000-0005-0000-0000-000001000000}"/>
    <cellStyle name="Normal_Shee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670F45EB-E94D-49A6-ADDD-2A74D596729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A07D1DEF-2190-4414-91E6-46AD4C7912B1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15375" y="13607"/>
          <a:ext cx="1597932" cy="1219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46445893-4876-4458-BD5A-F2790CF0FEF9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649550CF-2C28-4DBF-940C-F8155B8DF88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0D532854-58FC-4421-8DB6-18C9C72EE973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BFE57027-1E66-4D25-9057-12C9BB30993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13607</xdr:rowOff>
    </xdr:from>
    <xdr:to>
      <xdr:col>8</xdr:col>
      <xdr:colOff>216807</xdr:colOff>
      <xdr:row>6</xdr:row>
      <xdr:rowOff>89807</xdr:rowOff>
    </xdr:to>
    <xdr:pic>
      <xdr:nvPicPr>
        <xdr:cNvPr id="2" name="Picture 1" descr="C:\Users\mkavuma.MSHUG01\Pictures\uganda_coa_n5455.png">
          <a:extLst>
            <a:ext uri="{FF2B5EF4-FFF2-40B4-BE49-F238E27FC236}">
              <a16:creationId xmlns:a16="http://schemas.microsoft.com/office/drawing/2014/main" id="{ACF3D2EB-33D7-4D0D-90CE-F47B8BE434B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33781" y="13607"/>
          <a:ext cx="1648792" cy="1266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3.0.12\users\New%20folder\Query\ihu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3.0.12\users\New%20folder\Query\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R110"/>
  <sheetViews>
    <sheetView showGridLines="0" tabSelected="1" view="pageBreakPreview" topLeftCell="D2" zoomScale="59" zoomScaleNormal="80" zoomScaleSheetLayoutView="59" workbookViewId="0">
      <selection activeCell="I18" sqref="I18"/>
    </sheetView>
  </sheetViews>
  <sheetFormatPr defaultColWidth="9.140625" defaultRowHeight="15" x14ac:dyDescent="0.2"/>
  <cols>
    <col min="1" max="1" width="9.140625" style="1" customWidth="1"/>
    <col min="2" max="2" width="8.85546875" style="1" customWidth="1"/>
    <col min="3" max="3" width="12.28515625" style="1" hidden="1" customWidth="1"/>
    <col min="4" max="4" width="53.42578125" style="1" customWidth="1"/>
    <col min="5" max="5" width="22.42578125" style="1" customWidth="1"/>
    <col min="6" max="11" width="20.7109375" style="1" customWidth="1"/>
    <col min="12" max="12" width="22.42578125" style="1" customWidth="1"/>
    <col min="13" max="14" width="20.7109375" style="1" customWidth="1"/>
    <col min="15" max="15" width="21.28515625" style="1" customWidth="1"/>
    <col min="16" max="16384" width="9.140625" style="1"/>
  </cols>
  <sheetData>
    <row r="2" spans="2:18" x14ac:dyDescent="0.2">
      <c r="N2" s="2"/>
    </row>
    <row r="5" spans="2:18" x14ac:dyDescent="0.2">
      <c r="D5" s="2"/>
    </row>
    <row r="7" spans="2:18" ht="29.25" customHeight="1" x14ac:dyDescent="0.2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25">
      <c r="D8" s="145" t="s">
        <v>56</v>
      </c>
      <c r="E8" s="145"/>
      <c r="F8" s="146"/>
      <c r="G8" s="146"/>
      <c r="H8" s="146"/>
      <c r="I8" s="146"/>
      <c r="J8" s="146"/>
      <c r="K8" s="146"/>
      <c r="L8" s="146"/>
      <c r="M8" s="146"/>
      <c r="N8" s="146"/>
      <c r="O8" s="146"/>
    </row>
    <row r="9" spans="2:18" ht="28.35" customHeight="1" thickTop="1" x14ac:dyDescent="0.25">
      <c r="B9" s="96"/>
      <c r="C9" s="96"/>
      <c r="D9" s="97" t="s">
        <v>64</v>
      </c>
      <c r="E9" s="96" t="str">
        <f>VLOOKUP($E$10,'Master List'!$B$3:$H$316,3,0)</f>
        <v>CA0007</v>
      </c>
      <c r="F9" s="95"/>
      <c r="G9" s="80" t="s">
        <v>53</v>
      </c>
      <c r="H9" s="81"/>
      <c r="I9" s="78" t="s">
        <v>51</v>
      </c>
      <c r="J9" s="116">
        <v>4</v>
      </c>
      <c r="K9" s="94"/>
      <c r="L9" s="3"/>
      <c r="M9" s="3"/>
      <c r="N9" s="3"/>
      <c r="O9" s="79"/>
      <c r="P9" s="4"/>
    </row>
    <row r="10" spans="2:18" ht="39.200000000000003" customHeight="1" x14ac:dyDescent="0.25">
      <c r="B10" s="96"/>
      <c r="C10" s="96"/>
      <c r="D10" s="97" t="s">
        <v>792</v>
      </c>
      <c r="E10" s="141" t="str">
        <f>'Feb'' 19'!E10</f>
        <v>Amucu HC III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43497</v>
      </c>
      <c r="K10" s="93"/>
      <c r="L10" s="62"/>
      <c r="M10" s="62"/>
      <c r="N10" s="62"/>
      <c r="O10" s="115"/>
    </row>
    <row r="11" spans="2:18" ht="28.35" customHeight="1" x14ac:dyDescent="0.25">
      <c r="B11" s="96"/>
      <c r="C11" s="96"/>
      <c r="D11" s="97" t="s">
        <v>784</v>
      </c>
      <c r="E11" s="96" t="str">
        <f>VLOOKUP($E$10,'Master List'!$B$3:$H$316,2,0)</f>
        <v xml:space="preserve">Amuria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43555</v>
      </c>
      <c r="K11" s="112"/>
      <c r="L11" s="113"/>
      <c r="M11" s="113"/>
      <c r="N11" s="113"/>
      <c r="O11" s="114"/>
    </row>
    <row r="12" spans="2:18" ht="28.35" customHeight="1" thickBot="1" x14ac:dyDescent="0.3">
      <c r="B12" s="96"/>
      <c r="C12" s="98"/>
      <c r="D12" s="97" t="s">
        <v>54</v>
      </c>
      <c r="E12" s="96">
        <f>VLOOKUP($E$10,'Master List'!$B$3:$H$316,7,0)</f>
        <v>3</v>
      </c>
      <c r="F12" s="7"/>
      <c r="G12" s="7"/>
      <c r="H12" s="8"/>
      <c r="I12" s="66" t="s">
        <v>52</v>
      </c>
      <c r="J12" s="137">
        <v>43557</v>
      </c>
      <c r="K12" s="99"/>
      <c r="L12" s="67"/>
      <c r="M12" s="67"/>
      <c r="N12" s="67"/>
      <c r="O12" s="68"/>
    </row>
    <row r="13" spans="2:18" ht="28.35" customHeight="1" thickTop="1" thickBo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">
      <c r="B14" s="10"/>
      <c r="C14" s="11"/>
      <c r="D14" s="11"/>
      <c r="E14" s="12"/>
      <c r="F14" s="147"/>
      <c r="G14" s="148"/>
      <c r="H14" s="148"/>
      <c r="I14" s="149"/>
      <c r="J14" s="149"/>
      <c r="K14" s="149"/>
      <c r="L14" s="149"/>
      <c r="M14" s="149"/>
      <c r="N14" s="149"/>
      <c r="O14" s="150"/>
    </row>
    <row r="15" spans="2:18" s="14" customFormat="1" ht="75.75" customHeight="1" x14ac:dyDescent="0.25">
      <c r="B15" s="151" t="s">
        <v>2</v>
      </c>
      <c r="C15" s="13" t="s">
        <v>3</v>
      </c>
      <c r="D15" s="151" t="s">
        <v>4</v>
      </c>
      <c r="E15" s="151" t="s">
        <v>5</v>
      </c>
      <c r="F15" s="151" t="s">
        <v>39</v>
      </c>
      <c r="G15" s="151" t="s">
        <v>40</v>
      </c>
      <c r="H15" s="151" t="s">
        <v>41</v>
      </c>
      <c r="I15" s="151" t="s">
        <v>42</v>
      </c>
      <c r="J15" s="88" t="s">
        <v>60</v>
      </c>
      <c r="K15" s="88" t="s">
        <v>61</v>
      </c>
      <c r="L15" s="151" t="s">
        <v>43</v>
      </c>
      <c r="M15" s="151" t="s">
        <v>44</v>
      </c>
      <c r="N15" s="151" t="s">
        <v>45</v>
      </c>
      <c r="O15" s="154" t="s">
        <v>46</v>
      </c>
    </row>
    <row r="16" spans="2:18" ht="9" customHeight="1" thickBot="1" x14ac:dyDescent="0.25">
      <c r="B16" s="152"/>
      <c r="C16" s="15"/>
      <c r="D16" s="152"/>
      <c r="E16" s="152"/>
      <c r="F16" s="153"/>
      <c r="G16" s="153"/>
      <c r="H16" s="153"/>
      <c r="I16" s="153"/>
      <c r="J16" s="89"/>
      <c r="K16" s="89"/>
      <c r="L16" s="153"/>
      <c r="M16" s="153"/>
      <c r="N16" s="153"/>
      <c r="O16" s="155"/>
    </row>
    <row r="17" spans="2:15" ht="19.5" customHeight="1" thickBot="1" x14ac:dyDescent="0.25">
      <c r="B17" s="153"/>
      <c r="C17" s="16"/>
      <c r="D17" s="153"/>
      <c r="E17" s="153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56"/>
    </row>
    <row r="18" spans="2:15" s="5" customFormat="1" ht="39.950000000000003" customHeight="1" thickBot="1" x14ac:dyDescent="0.3">
      <c r="B18" s="52">
        <v>1</v>
      </c>
      <c r="C18" s="20">
        <v>130033</v>
      </c>
      <c r="D18" s="21" t="s">
        <v>28</v>
      </c>
      <c r="E18" s="22" t="s">
        <v>11</v>
      </c>
      <c r="F18" s="140">
        <f>'Feb'' 19'!L18</f>
        <v>514</v>
      </c>
      <c r="G18" s="23">
        <v>0</v>
      </c>
      <c r="H18" s="23">
        <v>174</v>
      </c>
      <c r="I18" s="23">
        <v>-100</v>
      </c>
      <c r="J18" s="23">
        <v>0</v>
      </c>
      <c r="K18" s="119">
        <f>IF(H18*30/(60-J18)=0,"",H18*30/(60-J18))</f>
        <v>87</v>
      </c>
      <c r="L18" s="82">
        <v>340</v>
      </c>
      <c r="M18" s="135">
        <f>IFERROR(L18/K18, "")</f>
        <v>3.9080459770114944</v>
      </c>
      <c r="N18" s="121">
        <f>IFERROR((4*K18)-L18, "")</f>
        <v>8</v>
      </c>
      <c r="O18" s="25" t="s">
        <v>793</v>
      </c>
    </row>
    <row r="19" spans="2:15" s="5" customFormat="1" ht="32.25" customHeight="1" x14ac:dyDescent="0.25">
      <c r="B19" s="52">
        <v>2</v>
      </c>
      <c r="C19" s="20">
        <v>130003</v>
      </c>
      <c r="D19" s="21" t="s">
        <v>29</v>
      </c>
      <c r="E19" s="22" t="s">
        <v>11</v>
      </c>
      <c r="F19" s="140">
        <f>'Feb'' 19'!L19</f>
        <v>39</v>
      </c>
      <c r="G19" s="23">
        <v>0</v>
      </c>
      <c r="H19" s="23">
        <v>4</v>
      </c>
      <c r="I19" s="23">
        <v>-10</v>
      </c>
      <c r="J19" s="23">
        <v>0</v>
      </c>
      <c r="K19" s="119">
        <f t="shared" ref="K19:K22" si="0">IF(H19*30/(60-J19)=0,"",H19*30/(60-J19))</f>
        <v>2</v>
      </c>
      <c r="L19" s="82">
        <v>20</v>
      </c>
      <c r="M19" s="135">
        <f t="shared" ref="M19:M29" si="1">IFERROR(L19/K19, "")</f>
        <v>10</v>
      </c>
      <c r="N19" s="121">
        <f t="shared" ref="N19:N30" si="2">IFERROR((4*K19)-L19, "")</f>
        <v>-12</v>
      </c>
      <c r="O19" s="25"/>
    </row>
    <row r="20" spans="2:15" s="5" customFormat="1" ht="28.35" customHeight="1" x14ac:dyDescent="0.25">
      <c r="B20" s="52">
        <v>3</v>
      </c>
      <c r="C20" s="26">
        <v>130006</v>
      </c>
      <c r="D20" s="27" t="s">
        <v>30</v>
      </c>
      <c r="E20" s="28" t="s">
        <v>11</v>
      </c>
      <c r="F20" s="140">
        <f>'Feb'' 19'!L20</f>
        <v>26</v>
      </c>
      <c r="G20" s="23">
        <v>25</v>
      </c>
      <c r="H20" s="23">
        <v>0</v>
      </c>
      <c r="I20" s="23">
        <v>-26</v>
      </c>
      <c r="J20" s="23">
        <v>0</v>
      </c>
      <c r="K20" s="119" t="str">
        <f t="shared" si="0"/>
        <v/>
      </c>
      <c r="L20" s="82">
        <v>25</v>
      </c>
      <c r="M20" s="135" t="str">
        <f t="shared" si="1"/>
        <v/>
      </c>
      <c r="N20" s="121" t="str">
        <f t="shared" si="2"/>
        <v/>
      </c>
      <c r="O20" s="25" t="s">
        <v>791</v>
      </c>
    </row>
    <row r="21" spans="2:15" s="5" customFormat="1" ht="39.950000000000003" customHeight="1" x14ac:dyDescent="0.25">
      <c r="B21" s="52">
        <v>4</v>
      </c>
      <c r="C21" s="26">
        <v>130007</v>
      </c>
      <c r="D21" s="51" t="s">
        <v>31</v>
      </c>
      <c r="E21" s="28" t="s">
        <v>11</v>
      </c>
      <c r="F21" s="140">
        <f>'Feb'' 19'!L21</f>
        <v>0</v>
      </c>
      <c r="G21" s="23">
        <v>0</v>
      </c>
      <c r="H21" s="23">
        <v>0</v>
      </c>
      <c r="I21" s="23">
        <v>0</v>
      </c>
      <c r="J21" s="23">
        <v>0</v>
      </c>
      <c r="K21" s="119" t="str">
        <f t="shared" si="0"/>
        <v/>
      </c>
      <c r="L21" s="82">
        <v>0</v>
      </c>
      <c r="M21" s="135" t="str">
        <f t="shared" si="1"/>
        <v/>
      </c>
      <c r="N21" s="121" t="str">
        <f t="shared" si="2"/>
        <v/>
      </c>
      <c r="O21" s="25"/>
    </row>
    <row r="22" spans="2:15" s="5" customFormat="1" ht="39.950000000000003" customHeight="1" x14ac:dyDescent="0.25">
      <c r="B22" s="52">
        <v>5</v>
      </c>
      <c r="C22" s="26">
        <v>130008</v>
      </c>
      <c r="D22" s="51" t="s">
        <v>32</v>
      </c>
      <c r="E22" s="28" t="s">
        <v>11</v>
      </c>
      <c r="F22" s="140">
        <f>'Feb'' 19'!L22</f>
        <v>0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25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25">
      <c r="B24" s="143" t="s">
        <v>38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spans="2:15" s="5" customFormat="1" ht="28.35" customHeight="1" x14ac:dyDescent="0.25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25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25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25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25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">
      <c r="N30" s="85">
        <f t="shared" si="2"/>
        <v>0</v>
      </c>
    </row>
    <row r="31" spans="2:15" s="5" customFormat="1" ht="28.35" customHeight="1" thickBot="1" x14ac:dyDescent="0.3">
      <c r="B31" s="31" t="s">
        <v>13</v>
      </c>
      <c r="C31" s="90"/>
      <c r="D31" s="90"/>
      <c r="E31" s="90"/>
      <c r="F31" s="90"/>
      <c r="G31" s="90"/>
      <c r="H31" s="90"/>
      <c r="I31" s="159"/>
      <c r="J31" s="160"/>
      <c r="K31" s="32"/>
      <c r="L31" s="32"/>
    </row>
    <row r="32" spans="2:15" s="5" customFormat="1" ht="28.35" customHeight="1" thickBot="1" x14ac:dyDescent="0.3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25">
      <c r="B33" s="74">
        <v>1</v>
      </c>
      <c r="C33" s="20">
        <v>130033</v>
      </c>
      <c r="D33" s="38" t="s">
        <v>19</v>
      </c>
      <c r="E33" s="24">
        <v>42</v>
      </c>
      <c r="F33" s="24">
        <v>130</v>
      </c>
      <c r="G33" s="24">
        <v>0</v>
      </c>
      <c r="H33" s="24">
        <v>0</v>
      </c>
      <c r="I33" s="24">
        <v>6</v>
      </c>
      <c r="J33" s="136">
        <f>SUM(E33:I33)</f>
        <v>178</v>
      </c>
      <c r="K33" s="87"/>
      <c r="L33" s="87"/>
    </row>
    <row r="34" spans="2:15" s="5" customFormat="1" ht="28.35" customHeight="1" x14ac:dyDescent="0.25">
      <c r="B34" s="76">
        <v>2</v>
      </c>
      <c r="C34" s="77">
        <v>130003</v>
      </c>
      <c r="D34" s="39" t="s">
        <v>12</v>
      </c>
      <c r="E34" s="24">
        <v>0</v>
      </c>
      <c r="F34" s="24">
        <v>2</v>
      </c>
      <c r="G34" s="24">
        <v>0</v>
      </c>
      <c r="H34" s="24">
        <v>0</v>
      </c>
      <c r="I34" s="24">
        <v>2</v>
      </c>
      <c r="J34" s="136">
        <f>SUM(E34:I34)</f>
        <v>4</v>
      </c>
      <c r="K34" s="87"/>
      <c r="L34" s="87"/>
    </row>
    <row r="35" spans="2:15" s="5" customFormat="1" ht="28.35" customHeight="1" x14ac:dyDescent="0.25">
      <c r="B35" s="76">
        <v>3</v>
      </c>
      <c r="C35" s="77">
        <v>130006</v>
      </c>
      <c r="D35" s="39" t="s">
        <v>57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136">
        <f>SUM(E35:I35)</f>
        <v>0</v>
      </c>
      <c r="K35" s="87"/>
      <c r="L35" s="87"/>
    </row>
    <row r="36" spans="2:15" s="5" customFormat="1" ht="28.35" customHeight="1" x14ac:dyDescent="0.25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36">
        <f>F36+I36</f>
        <v>0</v>
      </c>
      <c r="K36" s="87"/>
      <c r="L36" s="87"/>
    </row>
    <row r="37" spans="2:15" s="5" customFormat="1" ht="39.950000000000003" customHeight="1" thickBot="1" x14ac:dyDescent="0.3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36">
        <f>F37+I37</f>
        <v>0</v>
      </c>
      <c r="K37" s="87"/>
      <c r="L37" s="87"/>
    </row>
    <row r="38" spans="2:15" s="30" customFormat="1" ht="24" customHeight="1" thickBot="1" x14ac:dyDescent="0.3">
      <c r="B38" s="71"/>
      <c r="E38" s="40"/>
      <c r="F38" s="40"/>
      <c r="G38" s="40"/>
      <c r="H38" s="40"/>
    </row>
    <row r="39" spans="2:15" s="30" customFormat="1" ht="12.75" customHeight="1" x14ac:dyDescent="0.25">
      <c r="B39" s="41"/>
      <c r="C39" s="42"/>
      <c r="D39" s="42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/>
    </row>
    <row r="40" spans="2:15" s="5" customFormat="1" ht="28.35" customHeight="1" x14ac:dyDescent="0.25">
      <c r="B40" s="43" t="s">
        <v>20</v>
      </c>
      <c r="C40" s="44"/>
      <c r="D40" s="44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4"/>
    </row>
    <row r="41" spans="2:15" s="5" customFormat="1" ht="15" customHeight="1" thickBot="1" x14ac:dyDescent="0.3">
      <c r="B41" s="45"/>
      <c r="C41" s="46"/>
      <c r="D41" s="46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6"/>
    </row>
    <row r="42" spans="2:15" s="5" customFormat="1" ht="6" customHeight="1" x14ac:dyDescent="0.25"/>
    <row r="43" spans="2:15" s="5" customFormat="1" ht="28.35" customHeight="1" thickBot="1" x14ac:dyDescent="0.3">
      <c r="B43" s="5" t="s">
        <v>21</v>
      </c>
      <c r="D43" s="47" t="s">
        <v>786</v>
      </c>
      <c r="E43" s="157"/>
      <c r="F43" s="157"/>
      <c r="G43" s="157"/>
      <c r="H43" s="157"/>
      <c r="I43" s="91" t="s">
        <v>787</v>
      </c>
      <c r="J43" s="91"/>
      <c r="K43" s="91"/>
      <c r="L43" s="47">
        <v>787524453</v>
      </c>
      <c r="M43" s="47"/>
      <c r="N43" s="92">
        <v>43558</v>
      </c>
      <c r="O43" s="92"/>
    </row>
    <row r="44" spans="2:15" s="5" customFormat="1" ht="28.35" customHeight="1" x14ac:dyDescent="0.25">
      <c r="D44" s="48" t="s">
        <v>22</v>
      </c>
      <c r="E44" s="158" t="s">
        <v>23</v>
      </c>
      <c r="F44" s="158"/>
      <c r="G44" s="158" t="s">
        <v>24</v>
      </c>
      <c r="H44" s="15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">
      <c r="B45" s="5" t="s">
        <v>27</v>
      </c>
      <c r="D45" s="47" t="s">
        <v>789</v>
      </c>
      <c r="E45" s="157"/>
      <c r="F45" s="157"/>
      <c r="G45" s="157" t="s">
        <v>790</v>
      </c>
      <c r="H45" s="157"/>
      <c r="I45" s="91"/>
      <c r="J45" s="91"/>
      <c r="K45" s="91"/>
      <c r="L45" s="47">
        <v>784136581</v>
      </c>
      <c r="M45" s="47"/>
      <c r="N45" s="92">
        <v>43558</v>
      </c>
      <c r="O45" s="47"/>
    </row>
    <row r="46" spans="2:15" s="5" customFormat="1" ht="28.35" customHeight="1" x14ac:dyDescent="0.25">
      <c r="D46" s="48" t="s">
        <v>22</v>
      </c>
      <c r="E46" s="158" t="s">
        <v>23</v>
      </c>
      <c r="F46" s="158"/>
      <c r="G46" s="158" t="s">
        <v>24</v>
      </c>
      <c r="H46" s="15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25"/>
    <row r="48" spans="2:15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  <row r="104" s="30" customFormat="1" x14ac:dyDescent="0.25"/>
    <row r="105" s="30" customFormat="1" x14ac:dyDescent="0.25"/>
    <row r="106" s="30" customFormat="1" x14ac:dyDescent="0.25"/>
    <row r="107" s="30" customFormat="1" x14ac:dyDescent="0.25"/>
    <row r="108" s="30" customFormat="1" x14ac:dyDescent="0.25"/>
    <row r="109" s="30" customFormat="1" x14ac:dyDescent="0.25"/>
    <row r="110" s="30" customFormat="1" x14ac:dyDescent="0.25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type="list" allowBlank="1" showInputMessage="1" showErrorMessage="1" promptTitle="Cycle" prompt="Insert the Distribution Cycle" sqref="J9" xr:uid="{00000000-0002-0000-0100-000000000000}">
      <formula1>"1,2,3,4,5,6"</formula1>
    </dataValidation>
    <dataValidation allowBlank="1" showInputMessage="1" showErrorMessage="1" promptTitle="Warehouse" prompt="Fill in the appropriate warehouse " sqref="D11" xr:uid="{00000000-0002-0000-0100-000001000000}"/>
    <dataValidation allowBlank="1" showInputMessage="1" showErrorMessage="1" promptTitle="Health Facility" prompt="Insert name of health facility" sqref="B9:C9" xr:uid="{00000000-0002-0000-0100-000002000000}"/>
    <dataValidation allowBlank="1" showInputMessage="1" showErrorMessage="1" promptTitle="District" prompt="Write the District where the health facility is located" sqref="B10:C11 D10" xr:uid="{00000000-0002-0000-0100-000003000000}"/>
    <dataValidation allowBlank="1" showInputMessage="1" showErrorMessage="1" promptTitle="Column B" prompt=" Write in the total quantity of  Test kits received during the two-month review period" sqref="G15:G16" xr:uid="{00000000-0002-0000-0100-000004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100-000005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100-000006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100-000007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100-000008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100-000009000000}"/>
    <dataValidation allowBlank="1" showInputMessage="1" showErrorMessage="1" promptTitle="Column A" prompt="Write in the opening balance that was in stock at the start of the 2 months cycle being reported on" sqref="F15:F16" xr:uid="{00000000-0002-0000-01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100-00000B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100-00000C000000}"/>
    <dataValidation allowBlank="1" showInputMessage="1" showErrorMessage="1" promptTitle="Remarks" prompt="Write any comments or observations that  you feel are of importance" sqref="B39 E39" xr:uid="{00000000-0002-0000-0100-00000D000000}"/>
    <dataValidation allowBlank="1" showInputMessage="1" showErrorMessage="1" promptTitle="Delivery Zone" prompt="Write the Delivery Zone/Sector where  the health facility is allocated" sqref="D12:E12" xr:uid="{00000000-0002-0000-0100-00000E000000}"/>
    <dataValidation allowBlank="1" showInputMessage="1" showErrorMessage="1" promptTitle="Health Facility" prompt="Write in the name of the Health Unit and level of care that is completing the order/report form" sqref="D9:E9" xr:uid="{00000000-0002-0000-0100-00000F000000}"/>
    <dataValidation allowBlank="1" showInputMessage="1" showErrorMessage="1" promptTitle="Cycle" prompt="Indicate the current cycle you are in as per the delivery schedule" sqref="K9:O9" xr:uid="{00000000-0002-0000-0100-000010000000}"/>
    <dataValidation allowBlank="1" showInputMessage="1" showErrorMessage="1" promptTitle="Start date" prompt="Write in the start and end dates for the period being reported on" sqref="J10:O10" xr:uid="{00000000-0002-0000-0100-000011000000}"/>
    <dataValidation allowBlank="1" showInputMessage="1" showErrorMessage="1" promptTitle="End date" prompt="Write  the date of the last day of the reporting period" sqref="J11:O11" xr:uid="{00000000-0002-0000-0100-000012000000}"/>
    <dataValidation allowBlank="1" showInputMessage="1" showErrorMessage="1" promptTitle="Date Prepared" prompt="Fill the date the report is prepared" sqref="J12:O12" xr:uid="{00000000-0002-0000-0100-000013000000}"/>
    <dataValidation allowBlank="1" showInputMessage="1" showErrorMessage="1" promptTitle="Days out of stock" prompt="Write the number of days for which this test kits  were stocked out at the facility. " sqref="J15" xr:uid="{00000000-0002-0000-0100-000014000000}"/>
    <dataValidation allowBlank="1" showInputMessage="1" showErrorMessage="1" promptTitle="Adjusted AMC" prompt=" (Total Test done*30/number of days when item was available). Using the formula Cx30/(60-E)_x000a_" sqref="K15" xr:uid="{00000000-0002-0000-0100-000015000000}"/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100-000016000000}"/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1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2:R110"/>
  <sheetViews>
    <sheetView showGridLines="0" view="pageBreakPreview" topLeftCell="E10" zoomScale="130" zoomScaleNormal="80" zoomScaleSheetLayoutView="130" workbookViewId="0">
      <selection activeCell="E10" sqref="E10"/>
    </sheetView>
  </sheetViews>
  <sheetFormatPr defaultColWidth="9.140625" defaultRowHeight="15" x14ac:dyDescent="0.2"/>
  <cols>
    <col min="1" max="1" width="9.140625" style="1" customWidth="1"/>
    <col min="2" max="2" width="8.85546875" style="1" customWidth="1"/>
    <col min="3" max="3" width="12.28515625" style="1" hidden="1" customWidth="1"/>
    <col min="4" max="4" width="53.42578125" style="1" customWidth="1"/>
    <col min="5" max="5" width="22.42578125" style="1" customWidth="1"/>
    <col min="6" max="11" width="20.7109375" style="1" customWidth="1"/>
    <col min="12" max="12" width="22.42578125" style="1" customWidth="1"/>
    <col min="13" max="14" width="20.7109375" style="1" customWidth="1"/>
    <col min="15" max="15" width="21.28515625" style="1" customWidth="1"/>
    <col min="16" max="16384" width="9.140625" style="1"/>
  </cols>
  <sheetData>
    <row r="2" spans="2:18" x14ac:dyDescent="0.2">
      <c r="N2" s="2"/>
    </row>
    <row r="5" spans="2:18" x14ac:dyDescent="0.2">
      <c r="D5" s="2"/>
    </row>
    <row r="7" spans="2:18" ht="29.25" customHeight="1" x14ac:dyDescent="0.2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25">
      <c r="D8" s="145" t="s">
        <v>56</v>
      </c>
      <c r="E8" s="145"/>
      <c r="F8" s="146"/>
      <c r="G8" s="146"/>
      <c r="H8" s="146"/>
      <c r="I8" s="146"/>
      <c r="J8" s="146"/>
      <c r="K8" s="146"/>
      <c r="L8" s="146"/>
      <c r="M8" s="146"/>
      <c r="N8" s="146"/>
      <c r="O8" s="146"/>
    </row>
    <row r="9" spans="2:18" ht="28.35" customHeight="1" thickTop="1" x14ac:dyDescent="0.25">
      <c r="B9" s="96"/>
      <c r="C9" s="96"/>
      <c r="D9" s="97" t="s">
        <v>64</v>
      </c>
      <c r="E9" s="96" t="str">
        <f>VLOOKUP($E$10,'Master List'!$B$3:$H$316,3,0)</f>
        <v>CA0007</v>
      </c>
      <c r="F9" s="95"/>
      <c r="G9" s="80" t="s">
        <v>53</v>
      </c>
      <c r="H9" s="81"/>
      <c r="I9" s="78" t="s">
        <v>51</v>
      </c>
      <c r="J9" s="116">
        <v>3</v>
      </c>
      <c r="K9" s="94"/>
      <c r="L9" s="3"/>
      <c r="M9" s="3"/>
      <c r="N9" s="3"/>
      <c r="O9" s="79"/>
      <c r="P9" s="4"/>
    </row>
    <row r="10" spans="2:18" ht="39.200000000000003" customHeight="1" x14ac:dyDescent="0.25">
      <c r="B10" s="96"/>
      <c r="C10" s="96"/>
      <c r="D10" s="97" t="s">
        <v>783</v>
      </c>
      <c r="E10" s="97" t="s">
        <v>82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43435</v>
      </c>
      <c r="K10" s="93">
        <v>43405</v>
      </c>
      <c r="L10" s="62"/>
      <c r="M10" s="62"/>
      <c r="N10" s="62"/>
      <c r="O10" s="115"/>
    </row>
    <row r="11" spans="2:18" ht="27.75" customHeight="1" x14ac:dyDescent="0.25">
      <c r="B11" s="96"/>
      <c r="C11" s="96"/>
      <c r="D11" s="97" t="s">
        <v>784</v>
      </c>
      <c r="E11" s="96" t="str">
        <f>VLOOKUP($E$10,'Master List'!$B$3:$H$316,2,0)</f>
        <v xml:space="preserve">Amuria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43496</v>
      </c>
      <c r="K11" s="112">
        <v>43496</v>
      </c>
      <c r="L11" s="113"/>
      <c r="M11" s="113"/>
      <c r="N11" s="113"/>
      <c r="O11" s="114"/>
    </row>
    <row r="12" spans="2:18" ht="27.75" customHeight="1" thickBot="1" x14ac:dyDescent="0.3">
      <c r="B12" s="96"/>
      <c r="C12" s="98"/>
      <c r="D12" s="97" t="s">
        <v>54</v>
      </c>
      <c r="E12" s="96">
        <f>VLOOKUP($E$10,'Master List'!$B$3:$H$316,7,0)</f>
        <v>3</v>
      </c>
      <c r="F12" s="7"/>
      <c r="G12" s="7"/>
      <c r="H12" s="8"/>
      <c r="I12" s="66" t="s">
        <v>52</v>
      </c>
      <c r="J12" s="137"/>
      <c r="K12" s="99" t="s">
        <v>785</v>
      </c>
      <c r="L12" s="67"/>
      <c r="M12" s="67"/>
      <c r="N12" s="67"/>
      <c r="O12" s="68"/>
    </row>
    <row r="13" spans="2:18" ht="27.75" customHeight="1" thickTop="1" thickBo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">
      <c r="B14" s="10"/>
      <c r="C14" s="11"/>
      <c r="D14" s="11"/>
      <c r="E14" s="12"/>
      <c r="F14" s="147"/>
      <c r="G14" s="148"/>
      <c r="H14" s="148"/>
      <c r="I14" s="149"/>
      <c r="J14" s="149"/>
      <c r="K14" s="149"/>
      <c r="L14" s="149"/>
      <c r="M14" s="149"/>
      <c r="N14" s="149"/>
      <c r="O14" s="150"/>
    </row>
    <row r="15" spans="2:18" s="14" customFormat="1" ht="75.75" customHeight="1" x14ac:dyDescent="0.25">
      <c r="B15" s="151" t="s">
        <v>2</v>
      </c>
      <c r="C15" s="13" t="s">
        <v>3</v>
      </c>
      <c r="D15" s="151" t="s">
        <v>4</v>
      </c>
      <c r="E15" s="151" t="s">
        <v>5</v>
      </c>
      <c r="F15" s="151" t="s">
        <v>39</v>
      </c>
      <c r="G15" s="151" t="s">
        <v>40</v>
      </c>
      <c r="H15" s="151" t="s">
        <v>41</v>
      </c>
      <c r="I15" s="151" t="s">
        <v>42</v>
      </c>
      <c r="J15" s="88" t="s">
        <v>60</v>
      </c>
      <c r="K15" s="88" t="s">
        <v>61</v>
      </c>
      <c r="L15" s="151" t="s">
        <v>43</v>
      </c>
      <c r="M15" s="151" t="s">
        <v>44</v>
      </c>
      <c r="N15" s="151" t="s">
        <v>45</v>
      </c>
      <c r="O15" s="154" t="s">
        <v>46</v>
      </c>
    </row>
    <row r="16" spans="2:18" ht="9" customHeight="1" thickBot="1" x14ac:dyDescent="0.25">
      <c r="B16" s="152"/>
      <c r="C16" s="15"/>
      <c r="D16" s="152"/>
      <c r="E16" s="152"/>
      <c r="F16" s="153"/>
      <c r="G16" s="153"/>
      <c r="H16" s="153"/>
      <c r="I16" s="153"/>
      <c r="J16" s="89"/>
      <c r="K16" s="89"/>
      <c r="L16" s="153"/>
      <c r="M16" s="153"/>
      <c r="N16" s="153"/>
      <c r="O16" s="155"/>
    </row>
    <row r="17" spans="2:15" ht="19.5" customHeight="1" thickBot="1" x14ac:dyDescent="0.25">
      <c r="B17" s="153"/>
      <c r="C17" s="16"/>
      <c r="D17" s="153"/>
      <c r="E17" s="153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56"/>
    </row>
    <row r="18" spans="2:15" s="5" customFormat="1" ht="39.950000000000003" customHeight="1" thickBot="1" x14ac:dyDescent="0.3">
      <c r="B18" s="52">
        <v>1</v>
      </c>
      <c r="C18" s="20">
        <v>130033</v>
      </c>
      <c r="D18" s="21" t="s">
        <v>28</v>
      </c>
      <c r="E18" s="22" t="s">
        <v>11</v>
      </c>
      <c r="F18" s="23">
        <v>197</v>
      </c>
      <c r="G18" s="23">
        <v>500</v>
      </c>
      <c r="H18" s="23">
        <v>183</v>
      </c>
      <c r="I18" s="23">
        <v>0</v>
      </c>
      <c r="J18" s="23">
        <v>0</v>
      </c>
      <c r="K18" s="119">
        <f>IF(H18*30/(60-J18)=0,"",H18*30/(60-J18))</f>
        <v>91.5</v>
      </c>
      <c r="L18" s="82">
        <v>514</v>
      </c>
      <c r="M18" s="135">
        <f>IFERROR(L18/K18, "")</f>
        <v>5.6174863387978142</v>
      </c>
      <c r="N18" s="121">
        <f>IFERROR((4*K18)-L18, "")</f>
        <v>-148</v>
      </c>
      <c r="O18" s="25"/>
    </row>
    <row r="19" spans="2:15" s="5" customFormat="1" ht="32.25" customHeight="1" x14ac:dyDescent="0.25">
      <c r="B19" s="52">
        <v>2</v>
      </c>
      <c r="C19" s="20">
        <v>130003</v>
      </c>
      <c r="D19" s="21" t="s">
        <v>29</v>
      </c>
      <c r="E19" s="22" t="s">
        <v>11</v>
      </c>
      <c r="F19" s="23">
        <v>43</v>
      </c>
      <c r="G19" s="23">
        <v>0</v>
      </c>
      <c r="H19" s="23">
        <v>4</v>
      </c>
      <c r="I19" s="23">
        <v>0</v>
      </c>
      <c r="J19" s="23">
        <v>0</v>
      </c>
      <c r="K19" s="119">
        <f t="shared" ref="K19:K22" si="0">IF(H19*30/(60-J19)=0,"",H19*30/(60-J19))</f>
        <v>2</v>
      </c>
      <c r="L19" s="82">
        <v>39</v>
      </c>
      <c r="M19" s="135">
        <f t="shared" ref="M19:M22" si="1">IFERROR(L19/K19, "")</f>
        <v>19.5</v>
      </c>
      <c r="N19" s="121">
        <f t="shared" ref="N19:N22" si="2">IFERROR((4*K19)-L19, "")</f>
        <v>-31</v>
      </c>
      <c r="O19" s="25"/>
    </row>
    <row r="20" spans="2:15" s="5" customFormat="1" ht="28.35" customHeight="1" x14ac:dyDescent="0.25">
      <c r="B20" s="52">
        <v>3</v>
      </c>
      <c r="C20" s="26">
        <v>130006</v>
      </c>
      <c r="D20" s="27" t="s">
        <v>30</v>
      </c>
      <c r="E20" s="28" t="s">
        <v>11</v>
      </c>
      <c r="F20" s="23">
        <v>28</v>
      </c>
      <c r="G20" s="23">
        <v>0</v>
      </c>
      <c r="H20" s="23">
        <v>2</v>
      </c>
      <c r="I20" s="23">
        <v>0</v>
      </c>
      <c r="J20" s="23">
        <v>0</v>
      </c>
      <c r="K20" s="119">
        <f t="shared" si="0"/>
        <v>1</v>
      </c>
      <c r="L20" s="82">
        <v>26</v>
      </c>
      <c r="M20" s="135">
        <f t="shared" si="1"/>
        <v>26</v>
      </c>
      <c r="N20" s="121">
        <f t="shared" si="2"/>
        <v>-22</v>
      </c>
      <c r="O20" s="25" t="s">
        <v>791</v>
      </c>
    </row>
    <row r="21" spans="2:15" s="5" customFormat="1" ht="39.950000000000003" customHeight="1" x14ac:dyDescent="0.25">
      <c r="B21" s="52">
        <v>4</v>
      </c>
      <c r="C21" s="26">
        <v>130007</v>
      </c>
      <c r="D21" s="51" t="s">
        <v>31</v>
      </c>
      <c r="E21" s="28" t="s">
        <v>11</v>
      </c>
      <c r="F21" s="23"/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50000000000003" customHeight="1" x14ac:dyDescent="0.25">
      <c r="B22" s="52">
        <v>5</v>
      </c>
      <c r="C22" s="26">
        <v>130008</v>
      </c>
      <c r="D22" s="51" t="s">
        <v>32</v>
      </c>
      <c r="E22" s="28" t="s">
        <v>11</v>
      </c>
      <c r="F22" s="23"/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25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ref="M23:M29" si="4">IFERROR(L23/K23, "")</f>
        <v/>
      </c>
      <c r="N23" s="121" t="str">
        <f t="shared" ref="N23:N30" si="5">IFERROR((4*K23)-L23, "")</f>
        <v/>
      </c>
      <c r="O23" s="60"/>
    </row>
    <row r="24" spans="2:15" s="5" customFormat="1" ht="28.35" customHeight="1" x14ac:dyDescent="0.25">
      <c r="B24" s="143" t="s">
        <v>38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spans="2:15" s="5" customFormat="1" ht="28.35" customHeight="1" x14ac:dyDescent="0.25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4"/>
        <v/>
      </c>
      <c r="N25" s="125"/>
      <c r="O25" s="126"/>
    </row>
    <row r="26" spans="2:15" s="5" customFormat="1" ht="28.35" customHeight="1" x14ac:dyDescent="0.25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4"/>
        <v/>
      </c>
      <c r="N26" s="125"/>
      <c r="O26" s="128"/>
    </row>
    <row r="27" spans="2:15" s="5" customFormat="1" ht="28.35" customHeight="1" x14ac:dyDescent="0.25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4"/>
        <v/>
      </c>
      <c r="N27" s="125"/>
      <c r="O27" s="128"/>
    </row>
    <row r="28" spans="2:15" s="5" customFormat="1" ht="28.35" customHeight="1" x14ac:dyDescent="0.25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4"/>
        <v/>
      </c>
      <c r="N28" s="125"/>
      <c r="O28" s="128"/>
    </row>
    <row r="29" spans="2:15" s="5" customFormat="1" ht="28.35" customHeight="1" x14ac:dyDescent="0.25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4"/>
        <v/>
      </c>
      <c r="N29" s="129"/>
      <c r="O29" s="128"/>
    </row>
    <row r="30" spans="2:15" s="30" customFormat="1" ht="5.25" customHeight="1" thickBot="1" x14ac:dyDescent="0.3">
      <c r="N30" s="85">
        <f t="shared" si="5"/>
        <v>0</v>
      </c>
    </row>
    <row r="31" spans="2:15" s="5" customFormat="1" ht="28.35" customHeight="1" thickBot="1" x14ac:dyDescent="0.3">
      <c r="B31" s="31" t="s">
        <v>13</v>
      </c>
      <c r="C31" s="90"/>
      <c r="D31" s="90"/>
      <c r="E31" s="90"/>
      <c r="F31" s="90"/>
      <c r="G31" s="90"/>
      <c r="H31" s="90"/>
      <c r="I31" s="159"/>
      <c r="J31" s="160"/>
      <c r="K31" s="32"/>
      <c r="L31" s="32"/>
    </row>
    <row r="32" spans="2:15" s="5" customFormat="1" ht="28.35" customHeight="1" thickBot="1" x14ac:dyDescent="0.3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25">
      <c r="B33" s="74">
        <v>1</v>
      </c>
      <c r="C33" s="20">
        <v>130033</v>
      </c>
      <c r="D33" s="38" t="s">
        <v>19</v>
      </c>
      <c r="E33" s="24">
        <v>63</v>
      </c>
      <c r="F33" s="24">
        <v>108</v>
      </c>
      <c r="G33" s="24">
        <v>0</v>
      </c>
      <c r="H33" s="24">
        <v>0</v>
      </c>
      <c r="I33" s="24">
        <v>12</v>
      </c>
      <c r="J33" s="136">
        <f>SUM(E33:I33)</f>
        <v>183</v>
      </c>
      <c r="K33" s="87"/>
      <c r="L33" s="87"/>
    </row>
    <row r="34" spans="2:15" s="5" customFormat="1" ht="28.35" customHeight="1" x14ac:dyDescent="0.25">
      <c r="B34" s="76">
        <v>2</v>
      </c>
      <c r="C34" s="77">
        <v>130003</v>
      </c>
      <c r="D34" s="39" t="s">
        <v>12</v>
      </c>
      <c r="E34" s="24">
        <v>2</v>
      </c>
      <c r="F34" s="24">
        <v>0</v>
      </c>
      <c r="G34" s="24">
        <v>0</v>
      </c>
      <c r="H34" s="24">
        <v>0</v>
      </c>
      <c r="I34" s="24">
        <v>2</v>
      </c>
      <c r="J34" s="136">
        <f>SUM(E34:I34)</f>
        <v>4</v>
      </c>
      <c r="K34" s="87"/>
      <c r="L34" s="87"/>
    </row>
    <row r="35" spans="2:15" s="5" customFormat="1" ht="28.35" customHeight="1" x14ac:dyDescent="0.25">
      <c r="B35" s="76">
        <v>3</v>
      </c>
      <c r="C35" s="77">
        <v>130006</v>
      </c>
      <c r="D35" s="39" t="s">
        <v>57</v>
      </c>
      <c r="E35" s="24">
        <v>1</v>
      </c>
      <c r="F35" s="24">
        <v>0</v>
      </c>
      <c r="G35" s="24">
        <v>0</v>
      </c>
      <c r="H35" s="24">
        <v>0</v>
      </c>
      <c r="I35" s="24">
        <v>1</v>
      </c>
      <c r="J35" s="136">
        <f>SUM(E35:I35)</f>
        <v>2</v>
      </c>
      <c r="K35" s="87"/>
      <c r="L35" s="87"/>
    </row>
    <row r="36" spans="2:15" s="5" customFormat="1" ht="28.35" customHeight="1" x14ac:dyDescent="0.25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36">
        <f>F36+I36</f>
        <v>0</v>
      </c>
      <c r="K36" s="87"/>
      <c r="L36" s="87"/>
    </row>
    <row r="37" spans="2:15" s="5" customFormat="1" ht="39.950000000000003" customHeight="1" thickBot="1" x14ac:dyDescent="0.3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36">
        <f>F37+I37</f>
        <v>0</v>
      </c>
      <c r="K37" s="87"/>
      <c r="L37" s="87"/>
    </row>
    <row r="38" spans="2:15" s="30" customFormat="1" ht="24" customHeight="1" thickBot="1" x14ac:dyDescent="0.3">
      <c r="B38" s="71"/>
      <c r="E38" s="40"/>
      <c r="F38" s="40"/>
      <c r="G38" s="40"/>
      <c r="H38" s="40"/>
    </row>
    <row r="39" spans="2:15" s="30" customFormat="1" ht="12.75" customHeight="1" x14ac:dyDescent="0.25">
      <c r="B39" s="41"/>
      <c r="C39" s="42"/>
      <c r="D39" s="42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/>
    </row>
    <row r="40" spans="2:15" s="5" customFormat="1" ht="28.35" customHeight="1" x14ac:dyDescent="0.25">
      <c r="B40" s="43" t="s">
        <v>20</v>
      </c>
      <c r="C40" s="44"/>
      <c r="D40" s="44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4"/>
    </row>
    <row r="41" spans="2:15" s="5" customFormat="1" ht="15" customHeight="1" thickBot="1" x14ac:dyDescent="0.3">
      <c r="B41" s="45"/>
      <c r="C41" s="46"/>
      <c r="D41" s="46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6"/>
    </row>
    <row r="42" spans="2:15" s="5" customFormat="1" ht="6" customHeight="1" x14ac:dyDescent="0.25"/>
    <row r="43" spans="2:15" s="5" customFormat="1" ht="28.35" customHeight="1" thickBot="1" x14ac:dyDescent="0.3">
      <c r="B43" s="5" t="s">
        <v>21</v>
      </c>
      <c r="D43" s="47" t="s">
        <v>786</v>
      </c>
      <c r="E43" s="157"/>
      <c r="F43" s="157"/>
      <c r="G43" s="157" t="s">
        <v>787</v>
      </c>
      <c r="H43" s="157"/>
      <c r="I43" s="91"/>
      <c r="J43" s="91"/>
      <c r="K43" s="91"/>
      <c r="L43" s="47">
        <v>787524453</v>
      </c>
      <c r="M43" s="47"/>
      <c r="N43" s="47" t="s">
        <v>788</v>
      </c>
      <c r="O43" s="92"/>
    </row>
    <row r="44" spans="2:15" s="5" customFormat="1" ht="28.35" customHeight="1" x14ac:dyDescent="0.25">
      <c r="D44" s="48" t="s">
        <v>22</v>
      </c>
      <c r="E44" s="158" t="s">
        <v>23</v>
      </c>
      <c r="F44" s="158"/>
      <c r="G44" s="158" t="s">
        <v>24</v>
      </c>
      <c r="H44" s="15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">
      <c r="B45" s="5" t="s">
        <v>27</v>
      </c>
      <c r="D45" s="47" t="s">
        <v>789</v>
      </c>
      <c r="E45" s="157"/>
      <c r="F45" s="157"/>
      <c r="G45" s="157" t="s">
        <v>790</v>
      </c>
      <c r="H45" s="157"/>
      <c r="I45" s="91"/>
      <c r="J45" s="91"/>
      <c r="K45" s="91"/>
      <c r="L45" s="47">
        <v>781136381</v>
      </c>
      <c r="M45" s="47"/>
      <c r="N45" s="142">
        <v>43500</v>
      </c>
      <c r="O45" s="47"/>
    </row>
    <row r="46" spans="2:15" s="5" customFormat="1" ht="28.35" customHeight="1" x14ac:dyDescent="0.25">
      <c r="D46" s="48" t="s">
        <v>22</v>
      </c>
      <c r="E46" s="158" t="s">
        <v>23</v>
      </c>
      <c r="F46" s="158"/>
      <c r="G46" s="158" t="s">
        <v>24</v>
      </c>
      <c r="H46" s="15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25"/>
    <row r="48" spans="2:15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  <row r="104" s="30" customFormat="1" x14ac:dyDescent="0.25"/>
    <row r="105" s="30" customFormat="1" x14ac:dyDescent="0.25"/>
    <row r="106" s="30" customFormat="1" x14ac:dyDescent="0.25"/>
    <row r="107" s="30" customFormat="1" x14ac:dyDescent="0.25"/>
    <row r="108" s="30" customFormat="1" x14ac:dyDescent="0.25"/>
    <row r="109" s="30" customFormat="1" x14ac:dyDescent="0.25"/>
    <row r="110" s="30" customFormat="1" x14ac:dyDescent="0.25"/>
  </sheetData>
  <sheetProtection password="CF3B" sheet="1" objects="1" scenarios="1"/>
  <mergeCells count="26"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</mergeCells>
  <dataValidations xWindow="927" yWindow="287" count="23"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000-000000000000}"/>
    <dataValidation allowBlank="1" showInputMessage="1" showErrorMessage="1" promptTitle="Adjusted AMC" prompt=" (Total Test done*30/number of days when item was available). Using the formula Cx30/(60-E)_x000a_" sqref="K15" xr:uid="{00000000-0002-0000-0000-000001000000}"/>
    <dataValidation allowBlank="1" showInputMessage="1" showErrorMessage="1" promptTitle="Days out of stock" prompt="Write the number of days for which this test kits  were stocked out at the facility. " sqref="J15" xr:uid="{00000000-0002-0000-0000-000002000000}"/>
    <dataValidation allowBlank="1" showInputMessage="1" showErrorMessage="1" promptTitle="Date Prepared" prompt="Fill the date the report is prepared" sqref="J12:O12" xr:uid="{00000000-0002-0000-0000-000003000000}"/>
    <dataValidation allowBlank="1" showInputMessage="1" showErrorMessage="1" promptTitle="End date" prompt="Write  the date of the last day of the reporting period" sqref="J11:O11" xr:uid="{00000000-0002-0000-0000-000004000000}"/>
    <dataValidation allowBlank="1" showInputMessage="1" showErrorMessage="1" promptTitle="Start date" prompt="Write in the start and end dates for the period being reported on" sqref="J10:O10" xr:uid="{00000000-0002-0000-0000-000005000000}"/>
    <dataValidation allowBlank="1" showInputMessage="1" showErrorMessage="1" promptTitle="Cycle" prompt="Indicate the current cycle you are in as per the delivery schedule" sqref="K9:O9" xr:uid="{00000000-0002-0000-0000-000006000000}"/>
    <dataValidation allowBlank="1" showInputMessage="1" showErrorMessage="1" promptTitle="Health Facility" prompt="Write in the name of the Health Unit and level of care that is completing the order/report form" sqref="D9:E9" xr:uid="{00000000-0002-0000-0000-000007000000}"/>
    <dataValidation allowBlank="1" showInputMessage="1" showErrorMessage="1" promptTitle="Delivery Zone" prompt="Write the Delivery Zone/Sector where  the health facility is allocated" sqref="D12:E12" xr:uid="{00000000-0002-0000-0000-000008000000}"/>
    <dataValidation allowBlank="1" showInputMessage="1" showErrorMessage="1" promptTitle="Remarks" prompt="Write any comments or observations that  you feel are of importance" sqref="B39 E39" xr:uid="{00000000-0002-0000-0000-000009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0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000-00000B000000}"/>
    <dataValidation allowBlank="1" showInputMessage="1" showErrorMessage="1" promptTitle="Column A" prompt="Write in the opening balance that was in stock at the start of the 2 months cycle being reported on" sqref="F15:F16" xr:uid="{00000000-0002-0000-0000-00000C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000-00000D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000-00000E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000-00000F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000-000010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000-000011000000}"/>
    <dataValidation allowBlank="1" showInputMessage="1" showErrorMessage="1" promptTitle="Column B" prompt=" Write in the total quantity of  Test kits received during the two-month review period" sqref="G15:G16" xr:uid="{00000000-0002-0000-0000-000012000000}"/>
    <dataValidation allowBlank="1" showInputMessage="1" showErrorMessage="1" promptTitle="District" prompt="Write the District where the health facility is located" sqref="B10:C11 D10" xr:uid="{00000000-0002-0000-0000-000013000000}"/>
    <dataValidation allowBlank="1" showInputMessage="1" showErrorMessage="1" promptTitle="Health Facility" prompt="Insert name of health facility" sqref="B9:C9" xr:uid="{00000000-0002-0000-0000-000014000000}"/>
    <dataValidation allowBlank="1" showInputMessage="1" showErrorMessage="1" promptTitle="Warehouse" prompt="Fill in the appropriate warehouse " sqref="D11" xr:uid="{00000000-0002-0000-0000-000015000000}"/>
    <dataValidation type="list" allowBlank="1" showInputMessage="1" showErrorMessage="1" promptTitle="Cycle" prompt="Insert the Distribution Cycle" sqref="J9" xr:uid="{00000000-0002-0000-0000-000016000000}">
      <formula1>"1,2,3,4,5,6"</formula1>
    </dataValidation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927" yWindow="287" count="1">
        <x14:dataValidation type="list" allowBlank="1" showInputMessage="1" showErrorMessage="1" promptTitle="District" prompt="Write the District where the health facility is located" xr:uid="{00000000-0002-0000-00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B2:R110"/>
  <sheetViews>
    <sheetView showGridLines="0" view="pageBreakPreview" topLeftCell="D28" zoomScale="59" zoomScaleNormal="80" zoomScaleSheetLayoutView="59" workbookViewId="0">
      <selection activeCell="E43" sqref="E43:O43"/>
    </sheetView>
  </sheetViews>
  <sheetFormatPr defaultColWidth="9.140625" defaultRowHeight="15" x14ac:dyDescent="0.2"/>
  <cols>
    <col min="1" max="1" width="9.140625" style="1" customWidth="1"/>
    <col min="2" max="2" width="8.85546875" style="1" customWidth="1"/>
    <col min="3" max="3" width="12.28515625" style="1" hidden="1" customWidth="1"/>
    <col min="4" max="4" width="53.42578125" style="1" customWidth="1"/>
    <col min="5" max="5" width="22.42578125" style="1" customWidth="1"/>
    <col min="6" max="11" width="20.7109375" style="1" customWidth="1"/>
    <col min="12" max="12" width="22.42578125" style="1" customWidth="1"/>
    <col min="13" max="14" width="20.7109375" style="1" customWidth="1"/>
    <col min="15" max="15" width="21.28515625" style="1" customWidth="1"/>
    <col min="16" max="16384" width="9.140625" style="1"/>
  </cols>
  <sheetData>
    <row r="2" spans="2:18" x14ac:dyDescent="0.2">
      <c r="N2" s="2"/>
    </row>
    <row r="5" spans="2:18" x14ac:dyDescent="0.2">
      <c r="D5" s="2"/>
    </row>
    <row r="7" spans="2:18" ht="29.25" customHeight="1" x14ac:dyDescent="0.2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25">
      <c r="D8" s="145" t="s">
        <v>56</v>
      </c>
      <c r="E8" s="145"/>
      <c r="F8" s="146"/>
      <c r="G8" s="146"/>
      <c r="H8" s="146"/>
      <c r="I8" s="146"/>
      <c r="J8" s="146"/>
      <c r="K8" s="146"/>
      <c r="L8" s="146"/>
      <c r="M8" s="146"/>
      <c r="N8" s="146"/>
      <c r="O8" s="146"/>
    </row>
    <row r="9" spans="2:18" ht="28.35" customHeight="1" thickTop="1" x14ac:dyDescent="0.25">
      <c r="B9" s="96"/>
      <c r="C9" s="96"/>
      <c r="D9" s="97" t="s">
        <v>64</v>
      </c>
      <c r="E9" s="96" t="str">
        <f>VLOOKUP($E$10,'Master List'!$B$3:$H$316,3,0)</f>
        <v>CA0007</v>
      </c>
      <c r="F9" s="95"/>
      <c r="G9" s="80" t="s">
        <v>53</v>
      </c>
      <c r="H9" s="81"/>
      <c r="I9" s="78" t="s">
        <v>51</v>
      </c>
      <c r="J9" s="116">
        <v>5</v>
      </c>
      <c r="K9" s="94"/>
      <c r="L9" s="3"/>
      <c r="M9" s="3"/>
      <c r="N9" s="3"/>
      <c r="O9" s="79"/>
      <c r="P9" s="4"/>
    </row>
    <row r="10" spans="2:18" ht="39.200000000000003" customHeight="1" x14ac:dyDescent="0.25">
      <c r="B10" s="96"/>
      <c r="C10" s="96"/>
      <c r="D10" s="97" t="s">
        <v>0</v>
      </c>
      <c r="E10" s="141" t="str">
        <f>'Feb'' 19'!E10</f>
        <v>Amucu HC III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43556</v>
      </c>
      <c r="K10" s="93"/>
      <c r="L10" s="62"/>
      <c r="M10" s="62"/>
      <c r="N10" s="62"/>
      <c r="O10" s="115"/>
    </row>
    <row r="11" spans="2:18" ht="28.35" customHeight="1" x14ac:dyDescent="0.25">
      <c r="B11" s="96"/>
      <c r="C11" s="96"/>
      <c r="D11" s="97" t="s">
        <v>1</v>
      </c>
      <c r="E11" s="96" t="str">
        <f>VLOOKUP($E$10,'Master List'!$B$3:$H$316,2,0)</f>
        <v xml:space="preserve">Amuria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43616</v>
      </c>
      <c r="K11" s="112"/>
      <c r="L11" s="113"/>
      <c r="M11" s="113"/>
      <c r="N11" s="113"/>
      <c r="O11" s="114"/>
    </row>
    <row r="12" spans="2:18" ht="28.35" customHeight="1" thickBot="1" x14ac:dyDescent="0.3">
      <c r="B12" s="96"/>
      <c r="C12" s="98"/>
      <c r="D12" s="97" t="s">
        <v>54</v>
      </c>
      <c r="E12" s="96">
        <f>VLOOKUP($E$10,'Master List'!$B$3:$H$316,7,0)</f>
        <v>3</v>
      </c>
      <c r="F12" s="7"/>
      <c r="G12" s="7"/>
      <c r="H12" s="8"/>
      <c r="I12" s="66" t="s">
        <v>52</v>
      </c>
      <c r="J12" s="137"/>
      <c r="K12" s="99"/>
      <c r="L12" s="67"/>
      <c r="M12" s="67"/>
      <c r="N12" s="67"/>
      <c r="O12" s="68"/>
    </row>
    <row r="13" spans="2:18" ht="28.35" customHeight="1" thickTop="1" thickBo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">
      <c r="B14" s="10"/>
      <c r="C14" s="11"/>
      <c r="D14" s="11"/>
      <c r="E14" s="12"/>
      <c r="F14" s="147"/>
      <c r="G14" s="148"/>
      <c r="H14" s="148"/>
      <c r="I14" s="149"/>
      <c r="J14" s="149"/>
      <c r="K14" s="149"/>
      <c r="L14" s="149"/>
      <c r="M14" s="149"/>
      <c r="N14" s="149"/>
      <c r="O14" s="150"/>
    </row>
    <row r="15" spans="2:18" s="14" customFormat="1" ht="75.75" customHeight="1" x14ac:dyDescent="0.25">
      <c r="B15" s="151" t="s">
        <v>2</v>
      </c>
      <c r="C15" s="13" t="s">
        <v>3</v>
      </c>
      <c r="D15" s="151" t="s">
        <v>4</v>
      </c>
      <c r="E15" s="151" t="s">
        <v>5</v>
      </c>
      <c r="F15" s="151" t="s">
        <v>39</v>
      </c>
      <c r="G15" s="151" t="s">
        <v>40</v>
      </c>
      <c r="H15" s="151" t="s">
        <v>41</v>
      </c>
      <c r="I15" s="151" t="s">
        <v>42</v>
      </c>
      <c r="J15" s="88" t="s">
        <v>60</v>
      </c>
      <c r="K15" s="88" t="s">
        <v>61</v>
      </c>
      <c r="L15" s="151" t="s">
        <v>43</v>
      </c>
      <c r="M15" s="151" t="s">
        <v>44</v>
      </c>
      <c r="N15" s="151" t="s">
        <v>45</v>
      </c>
      <c r="O15" s="154" t="s">
        <v>46</v>
      </c>
    </row>
    <row r="16" spans="2:18" ht="9" customHeight="1" thickBot="1" x14ac:dyDescent="0.25">
      <c r="B16" s="152"/>
      <c r="C16" s="15"/>
      <c r="D16" s="152"/>
      <c r="E16" s="152"/>
      <c r="F16" s="153"/>
      <c r="G16" s="153"/>
      <c r="H16" s="153"/>
      <c r="I16" s="153"/>
      <c r="J16" s="89"/>
      <c r="K16" s="89"/>
      <c r="L16" s="153"/>
      <c r="M16" s="153"/>
      <c r="N16" s="153"/>
      <c r="O16" s="155"/>
    </row>
    <row r="17" spans="2:15" ht="19.5" customHeight="1" thickBot="1" x14ac:dyDescent="0.25">
      <c r="B17" s="153"/>
      <c r="C17" s="16"/>
      <c r="D17" s="153"/>
      <c r="E17" s="153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56"/>
    </row>
    <row r="18" spans="2:15" s="5" customFormat="1" ht="39.950000000000003" customHeight="1" thickBot="1" x14ac:dyDescent="0.3">
      <c r="B18" s="52">
        <v>1</v>
      </c>
      <c r="C18" s="20">
        <v>130033</v>
      </c>
      <c r="D18" s="21" t="s">
        <v>28</v>
      </c>
      <c r="E18" s="22" t="s">
        <v>11</v>
      </c>
      <c r="F18" s="140">
        <f>'April'' 19'!L18</f>
        <v>340</v>
      </c>
      <c r="G18" s="23"/>
      <c r="H18" s="23"/>
      <c r="I18" s="23"/>
      <c r="J18" s="23"/>
      <c r="K18" s="119" t="str">
        <f>IF(H18*30/(60-J18)=0,"",H18*30/(60-J18))</f>
        <v/>
      </c>
      <c r="L18" s="82"/>
      <c r="M18" s="135" t="str">
        <f>IFERROR(L18/K18, "")</f>
        <v/>
      </c>
      <c r="N18" s="121" t="str">
        <f>IFERROR((4*K18)-L18, "")</f>
        <v/>
      </c>
      <c r="O18" s="25"/>
    </row>
    <row r="19" spans="2:15" s="5" customFormat="1" ht="32.25" customHeight="1" x14ac:dyDescent="0.25">
      <c r="B19" s="52">
        <v>2</v>
      </c>
      <c r="C19" s="20">
        <v>130003</v>
      </c>
      <c r="D19" s="21" t="s">
        <v>29</v>
      </c>
      <c r="E19" s="22" t="s">
        <v>11</v>
      </c>
      <c r="F19" s="140">
        <f>'April'' 19'!L19</f>
        <v>20</v>
      </c>
      <c r="G19" s="23"/>
      <c r="H19" s="23"/>
      <c r="I19" s="23"/>
      <c r="J19" s="23"/>
      <c r="K19" s="119" t="str">
        <f t="shared" ref="K19:K22" si="0">IF(H19*30/(60-J19)=0,"",H19*30/(60-J19))</f>
        <v/>
      </c>
      <c r="L19" s="82"/>
      <c r="M19" s="135" t="str">
        <f t="shared" ref="M19:M29" si="1">IFERROR(L19/K19, "")</f>
        <v/>
      </c>
      <c r="N19" s="121" t="str">
        <f t="shared" ref="N19:N30" si="2">IFERROR((4*K19)-L19, "")</f>
        <v/>
      </c>
      <c r="O19" s="25"/>
    </row>
    <row r="20" spans="2:15" s="5" customFormat="1" ht="28.35" customHeight="1" x14ac:dyDescent="0.25">
      <c r="B20" s="52">
        <v>3</v>
      </c>
      <c r="C20" s="26">
        <v>130006</v>
      </c>
      <c r="D20" s="27" t="s">
        <v>30</v>
      </c>
      <c r="E20" s="28" t="s">
        <v>11</v>
      </c>
      <c r="F20" s="140">
        <f>'April'' 19'!L20</f>
        <v>25</v>
      </c>
      <c r="G20" s="23"/>
      <c r="H20" s="23"/>
      <c r="I20" s="23"/>
      <c r="J20" s="23"/>
      <c r="K20" s="119" t="str">
        <f t="shared" si="0"/>
        <v/>
      </c>
      <c r="L20" s="82"/>
      <c r="M20" s="135" t="str">
        <f t="shared" si="1"/>
        <v/>
      </c>
      <c r="N20" s="121" t="str">
        <f t="shared" si="2"/>
        <v/>
      </c>
      <c r="O20" s="25"/>
    </row>
    <row r="21" spans="2:15" s="5" customFormat="1" ht="39.950000000000003" customHeight="1" x14ac:dyDescent="0.25">
      <c r="B21" s="52">
        <v>4</v>
      </c>
      <c r="C21" s="26">
        <v>130007</v>
      </c>
      <c r="D21" s="51" t="s">
        <v>31</v>
      </c>
      <c r="E21" s="28" t="s">
        <v>11</v>
      </c>
      <c r="F21" s="140">
        <f>'April'' 19'!L21</f>
        <v>0</v>
      </c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50000000000003" customHeight="1" x14ac:dyDescent="0.25">
      <c r="B22" s="52">
        <v>5</v>
      </c>
      <c r="C22" s="26">
        <v>130008</v>
      </c>
      <c r="D22" s="51" t="s">
        <v>32</v>
      </c>
      <c r="E22" s="28" t="s">
        <v>11</v>
      </c>
      <c r="F22" s="140">
        <f>'April'' 19'!L22</f>
        <v>0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25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25">
      <c r="B24" s="143" t="s">
        <v>38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spans="2:15" s="5" customFormat="1" ht="28.35" customHeight="1" x14ac:dyDescent="0.25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25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25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25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25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">
      <c r="N30" s="85">
        <f t="shared" si="2"/>
        <v>0</v>
      </c>
    </row>
    <row r="31" spans="2:15" s="5" customFormat="1" ht="28.35" customHeight="1" thickBot="1" x14ac:dyDescent="0.3">
      <c r="B31" s="31" t="s">
        <v>13</v>
      </c>
      <c r="C31" s="90"/>
      <c r="D31" s="90"/>
      <c r="E31" s="90"/>
      <c r="F31" s="90"/>
      <c r="G31" s="90"/>
      <c r="H31" s="90"/>
      <c r="I31" s="159"/>
      <c r="J31" s="160"/>
      <c r="K31" s="32"/>
      <c r="L31" s="32"/>
    </row>
    <row r="32" spans="2:15" s="5" customFormat="1" ht="28.35" customHeight="1" thickBot="1" x14ac:dyDescent="0.3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25">
      <c r="B33" s="74">
        <v>1</v>
      </c>
      <c r="C33" s="20">
        <v>130033</v>
      </c>
      <c r="D33" s="38" t="s">
        <v>19</v>
      </c>
      <c r="E33" s="24"/>
      <c r="F33" s="24"/>
      <c r="G33" s="24"/>
      <c r="H33" s="24"/>
      <c r="I33" s="24"/>
      <c r="J33" s="136">
        <f>SUM(E33:I33)</f>
        <v>0</v>
      </c>
      <c r="K33" s="87"/>
      <c r="L33" s="87"/>
    </row>
    <row r="34" spans="2:15" s="5" customFormat="1" ht="28.35" customHeight="1" x14ac:dyDescent="0.25">
      <c r="B34" s="76">
        <v>2</v>
      </c>
      <c r="C34" s="77">
        <v>130003</v>
      </c>
      <c r="D34" s="39" t="s">
        <v>12</v>
      </c>
      <c r="E34" s="24"/>
      <c r="F34" s="24"/>
      <c r="G34" s="24"/>
      <c r="H34" s="24"/>
      <c r="I34" s="24"/>
      <c r="J34" s="136">
        <f>SUM(E34:I34)</f>
        <v>0</v>
      </c>
      <c r="K34" s="87"/>
      <c r="L34" s="87"/>
    </row>
    <row r="35" spans="2:15" s="5" customFormat="1" ht="28.35" customHeight="1" x14ac:dyDescent="0.25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36">
        <f>SUM(E35:I35)</f>
        <v>0</v>
      </c>
      <c r="K35" s="87"/>
      <c r="L35" s="87"/>
    </row>
    <row r="36" spans="2:15" s="5" customFormat="1" ht="28.35" customHeight="1" x14ac:dyDescent="0.25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36">
        <f>F36+I36</f>
        <v>0</v>
      </c>
      <c r="K36" s="87"/>
      <c r="L36" s="87"/>
    </row>
    <row r="37" spans="2:15" s="5" customFormat="1" ht="39.950000000000003" customHeight="1" thickBot="1" x14ac:dyDescent="0.3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36">
        <f>F37+I37</f>
        <v>0</v>
      </c>
      <c r="K37" s="87"/>
      <c r="L37" s="87"/>
    </row>
    <row r="38" spans="2:15" s="30" customFormat="1" ht="24" customHeight="1" thickBot="1" x14ac:dyDescent="0.3">
      <c r="B38" s="71"/>
      <c r="E38" s="40"/>
      <c r="F38" s="40"/>
      <c r="G38" s="40"/>
      <c r="H38" s="40"/>
    </row>
    <row r="39" spans="2:15" s="30" customFormat="1" ht="12.75" customHeight="1" x14ac:dyDescent="0.25">
      <c r="B39" s="41"/>
      <c r="C39" s="42"/>
      <c r="D39" s="42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/>
    </row>
    <row r="40" spans="2:15" s="5" customFormat="1" ht="28.35" customHeight="1" x14ac:dyDescent="0.25">
      <c r="B40" s="43" t="s">
        <v>20</v>
      </c>
      <c r="C40" s="44"/>
      <c r="D40" s="44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4"/>
    </row>
    <row r="41" spans="2:15" s="5" customFormat="1" ht="15" customHeight="1" thickBot="1" x14ac:dyDescent="0.3">
      <c r="B41" s="45"/>
      <c r="C41" s="46"/>
      <c r="D41" s="46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6"/>
    </row>
    <row r="42" spans="2:15" s="5" customFormat="1" ht="6" customHeight="1" x14ac:dyDescent="0.25"/>
    <row r="43" spans="2:15" s="5" customFormat="1" ht="28.35" customHeight="1" thickBot="1" x14ac:dyDescent="0.3">
      <c r="B43" s="5" t="s">
        <v>21</v>
      </c>
      <c r="D43" s="47"/>
      <c r="E43" s="157"/>
      <c r="F43" s="157"/>
      <c r="G43" s="157"/>
      <c r="H43" s="15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25">
      <c r="D44" s="48" t="s">
        <v>22</v>
      </c>
      <c r="E44" s="158" t="s">
        <v>23</v>
      </c>
      <c r="F44" s="158"/>
      <c r="G44" s="158" t="s">
        <v>24</v>
      </c>
      <c r="H44" s="15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">
      <c r="B45" s="5" t="s">
        <v>27</v>
      </c>
      <c r="D45" s="47"/>
      <c r="E45" s="157"/>
      <c r="F45" s="157"/>
      <c r="G45" s="157"/>
      <c r="H45" s="15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25">
      <c r="D46" s="48" t="s">
        <v>22</v>
      </c>
      <c r="E46" s="158" t="s">
        <v>23</v>
      </c>
      <c r="F46" s="158"/>
      <c r="G46" s="158" t="s">
        <v>24</v>
      </c>
      <c r="H46" s="15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25"/>
    <row r="48" spans="2:15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  <row r="104" s="30" customFormat="1" x14ac:dyDescent="0.25"/>
    <row r="105" s="30" customFormat="1" x14ac:dyDescent="0.25"/>
    <row r="106" s="30" customFormat="1" x14ac:dyDescent="0.25"/>
    <row r="107" s="30" customFormat="1" x14ac:dyDescent="0.25"/>
    <row r="108" s="30" customFormat="1" x14ac:dyDescent="0.25"/>
    <row r="109" s="30" customFormat="1" x14ac:dyDescent="0.25"/>
    <row r="110" s="30" customFormat="1" x14ac:dyDescent="0.25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200-000000000000}"/>
    <dataValidation allowBlank="1" showInputMessage="1" showErrorMessage="1" promptTitle="Adjusted AMC" prompt=" (Total Test done*30/number of days when item was available). Using the formula Cx30/(60-E)_x000a_" sqref="K15" xr:uid="{00000000-0002-0000-0200-000001000000}"/>
    <dataValidation allowBlank="1" showInputMessage="1" showErrorMessage="1" promptTitle="Days out of stock" prompt="Write the number of days for which this test kits  were stocked out at the facility. " sqref="J15" xr:uid="{00000000-0002-0000-0200-000002000000}"/>
    <dataValidation allowBlank="1" showInputMessage="1" showErrorMessage="1" promptTitle="Date Prepared" prompt="Fill the date the report is prepared" sqref="J12:O12" xr:uid="{00000000-0002-0000-0200-000003000000}"/>
    <dataValidation allowBlank="1" showInputMessage="1" showErrorMessage="1" promptTitle="End date" prompt="Write  the date of the last day of the reporting period" sqref="J11:O11" xr:uid="{00000000-0002-0000-0200-000004000000}"/>
    <dataValidation allowBlank="1" showInputMessage="1" showErrorMessage="1" promptTitle="Start date" prompt="Write in the start and end dates for the period being reported on" sqref="J10:O10" xr:uid="{00000000-0002-0000-0200-000005000000}"/>
    <dataValidation allowBlank="1" showInputMessage="1" showErrorMessage="1" promptTitle="Cycle" prompt="Indicate the current cycle you are in as per the delivery schedule" sqref="K9:O9" xr:uid="{00000000-0002-0000-0200-000006000000}"/>
    <dataValidation allowBlank="1" showInputMessage="1" showErrorMessage="1" promptTitle="Health Facility" prompt="Write in the name of the Health Unit and level of care that is completing the order/report form" sqref="D9:E9" xr:uid="{00000000-0002-0000-0200-000007000000}"/>
    <dataValidation allowBlank="1" showInputMessage="1" showErrorMessage="1" promptTitle="Delivery Zone" prompt="Write the Delivery Zone/Sector where  the health facility is allocated" sqref="D12:E12" xr:uid="{00000000-0002-0000-0200-000008000000}"/>
    <dataValidation allowBlank="1" showInputMessage="1" showErrorMessage="1" promptTitle="Remarks" prompt="Write any comments or observations that  you feel are of importance" sqref="B39 E39" xr:uid="{00000000-0002-0000-0200-000009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2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200-00000B000000}"/>
    <dataValidation allowBlank="1" showInputMessage="1" showErrorMessage="1" promptTitle="Column A" prompt="Write in the opening balance that was in stock at the start of the 2 months cycle being reported on" sqref="F15:F16" xr:uid="{00000000-0002-0000-0200-00000C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200-00000D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200-00000E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200-00000F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200-000010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200-000011000000}"/>
    <dataValidation allowBlank="1" showInputMessage="1" showErrorMessage="1" promptTitle="Column B" prompt=" Write in the total quantity of  Test kits received during the two-month review period" sqref="G15:G16" xr:uid="{00000000-0002-0000-0200-000012000000}"/>
    <dataValidation allowBlank="1" showInputMessage="1" showErrorMessage="1" promptTitle="District" prompt="Write the District where the health facility is located" sqref="B10:C11 D10" xr:uid="{00000000-0002-0000-0200-000013000000}"/>
    <dataValidation allowBlank="1" showInputMessage="1" showErrorMessage="1" promptTitle="Health Facility" prompt="Insert name of health facility" sqref="B9:C9" xr:uid="{00000000-0002-0000-0200-000014000000}"/>
    <dataValidation allowBlank="1" showInputMessage="1" showErrorMessage="1" promptTitle="Warehouse" prompt="Fill in the appropriate warehouse " sqref="D11" xr:uid="{00000000-0002-0000-0200-000015000000}"/>
    <dataValidation type="list" allowBlank="1" showInputMessage="1" showErrorMessage="1" promptTitle="Cycle" prompt="Insert the Distribution Cycle" sqref="J9" xr:uid="{00000000-0002-0000-0200-000016000000}">
      <formula1>"1,2,3,4,5,6"</formula1>
    </dataValidation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2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B2:R110"/>
  <sheetViews>
    <sheetView showGridLines="0" view="pageBreakPreview" topLeftCell="D34" zoomScale="59" zoomScaleNormal="80" zoomScaleSheetLayoutView="59" workbookViewId="0">
      <selection activeCell="E43" sqref="E43:O43"/>
    </sheetView>
  </sheetViews>
  <sheetFormatPr defaultColWidth="9.140625" defaultRowHeight="15" x14ac:dyDescent="0.2"/>
  <cols>
    <col min="1" max="1" width="9.140625" style="1" customWidth="1"/>
    <col min="2" max="2" width="8.85546875" style="1" customWidth="1"/>
    <col min="3" max="3" width="12.28515625" style="1" hidden="1" customWidth="1"/>
    <col min="4" max="4" width="53.42578125" style="1" customWidth="1"/>
    <col min="5" max="5" width="22.42578125" style="1" customWidth="1"/>
    <col min="6" max="11" width="20.7109375" style="1" customWidth="1"/>
    <col min="12" max="12" width="22.42578125" style="1" customWidth="1"/>
    <col min="13" max="14" width="20.7109375" style="1" customWidth="1"/>
    <col min="15" max="15" width="21.28515625" style="1" customWidth="1"/>
    <col min="16" max="16384" width="9.140625" style="1"/>
  </cols>
  <sheetData>
    <row r="2" spans="2:18" x14ac:dyDescent="0.2">
      <c r="N2" s="2"/>
    </row>
    <row r="5" spans="2:18" x14ac:dyDescent="0.2">
      <c r="D5" s="2"/>
    </row>
    <row r="7" spans="2:18" ht="29.25" customHeight="1" x14ac:dyDescent="0.2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25">
      <c r="D8" s="145" t="s">
        <v>56</v>
      </c>
      <c r="E8" s="145"/>
      <c r="F8" s="146"/>
      <c r="G8" s="146"/>
      <c r="H8" s="146"/>
      <c r="I8" s="146"/>
      <c r="J8" s="146"/>
      <c r="K8" s="146"/>
      <c r="L8" s="146"/>
      <c r="M8" s="146"/>
      <c r="N8" s="146"/>
      <c r="O8" s="146"/>
    </row>
    <row r="9" spans="2:18" ht="28.35" customHeight="1" thickTop="1" x14ac:dyDescent="0.25">
      <c r="B9" s="96"/>
      <c r="C9" s="96"/>
      <c r="D9" s="97" t="s">
        <v>64</v>
      </c>
      <c r="E9" s="96" t="str">
        <f>VLOOKUP($E$10,'Master List'!$B$3:$H$316,3,0)</f>
        <v>CA0007</v>
      </c>
      <c r="F9" s="95"/>
      <c r="G9" s="80" t="s">
        <v>53</v>
      </c>
      <c r="H9" s="81"/>
      <c r="I9" s="78" t="s">
        <v>51</v>
      </c>
      <c r="J9" s="116">
        <v>6</v>
      </c>
      <c r="K9" s="94"/>
      <c r="L9" s="3"/>
      <c r="M9" s="3"/>
      <c r="N9" s="3"/>
      <c r="O9" s="79"/>
      <c r="P9" s="4"/>
    </row>
    <row r="10" spans="2:18" ht="39.200000000000003" customHeight="1" x14ac:dyDescent="0.25">
      <c r="B10" s="96"/>
      <c r="C10" s="96"/>
      <c r="D10" s="97" t="s">
        <v>0</v>
      </c>
      <c r="E10" s="141" t="str">
        <f>'Feb'' 19'!E10</f>
        <v>Amucu HC III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43617</v>
      </c>
      <c r="K10" s="93"/>
      <c r="L10" s="62"/>
      <c r="M10" s="62"/>
      <c r="N10" s="62"/>
      <c r="O10" s="115"/>
    </row>
    <row r="11" spans="2:18" ht="28.35" customHeight="1" x14ac:dyDescent="0.25">
      <c r="B11" s="96"/>
      <c r="C11" s="96"/>
      <c r="D11" s="97" t="s">
        <v>1</v>
      </c>
      <c r="E11" s="96" t="str">
        <f>VLOOKUP($E$10,'Master List'!$B$3:$H$316,2,0)</f>
        <v xml:space="preserve">Amuria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43677</v>
      </c>
      <c r="K11" s="112"/>
      <c r="L11" s="113"/>
      <c r="M11" s="113"/>
      <c r="N11" s="113"/>
      <c r="O11" s="114"/>
    </row>
    <row r="12" spans="2:18" ht="28.35" customHeight="1" thickBot="1" x14ac:dyDescent="0.3">
      <c r="B12" s="96"/>
      <c r="C12" s="98"/>
      <c r="D12" s="97" t="s">
        <v>54</v>
      </c>
      <c r="E12" s="96">
        <f>VLOOKUP($E$10,'Master List'!$B$3:$H$316,7,0)</f>
        <v>3</v>
      </c>
      <c r="F12" s="7"/>
      <c r="G12" s="7"/>
      <c r="H12" s="8"/>
      <c r="I12" s="66" t="s">
        <v>52</v>
      </c>
      <c r="J12" s="137"/>
      <c r="K12" s="99"/>
      <c r="L12" s="67"/>
      <c r="M12" s="67"/>
      <c r="N12" s="67"/>
      <c r="O12" s="68"/>
    </row>
    <row r="13" spans="2:18" ht="28.35" customHeight="1" thickTop="1" thickBo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">
      <c r="B14" s="10"/>
      <c r="C14" s="11"/>
      <c r="D14" s="11"/>
      <c r="E14" s="12"/>
      <c r="F14" s="147"/>
      <c r="G14" s="148"/>
      <c r="H14" s="148"/>
      <c r="I14" s="149"/>
      <c r="J14" s="149"/>
      <c r="K14" s="149"/>
      <c r="L14" s="149"/>
      <c r="M14" s="149"/>
      <c r="N14" s="149"/>
      <c r="O14" s="150"/>
    </row>
    <row r="15" spans="2:18" s="14" customFormat="1" ht="75.75" customHeight="1" x14ac:dyDescent="0.25">
      <c r="B15" s="151" t="s">
        <v>2</v>
      </c>
      <c r="C15" s="13" t="s">
        <v>3</v>
      </c>
      <c r="D15" s="151" t="s">
        <v>4</v>
      </c>
      <c r="E15" s="151" t="s">
        <v>5</v>
      </c>
      <c r="F15" s="151" t="s">
        <v>39</v>
      </c>
      <c r="G15" s="151" t="s">
        <v>40</v>
      </c>
      <c r="H15" s="151" t="s">
        <v>41</v>
      </c>
      <c r="I15" s="151" t="s">
        <v>42</v>
      </c>
      <c r="J15" s="88" t="s">
        <v>60</v>
      </c>
      <c r="K15" s="88" t="s">
        <v>61</v>
      </c>
      <c r="L15" s="151" t="s">
        <v>43</v>
      </c>
      <c r="M15" s="151" t="s">
        <v>44</v>
      </c>
      <c r="N15" s="151" t="s">
        <v>45</v>
      </c>
      <c r="O15" s="154" t="s">
        <v>46</v>
      </c>
    </row>
    <row r="16" spans="2:18" ht="9" customHeight="1" thickBot="1" x14ac:dyDescent="0.25">
      <c r="B16" s="152"/>
      <c r="C16" s="15"/>
      <c r="D16" s="152"/>
      <c r="E16" s="152"/>
      <c r="F16" s="153"/>
      <c r="G16" s="153"/>
      <c r="H16" s="153"/>
      <c r="I16" s="153"/>
      <c r="J16" s="89"/>
      <c r="K16" s="89"/>
      <c r="L16" s="153"/>
      <c r="M16" s="153"/>
      <c r="N16" s="153"/>
      <c r="O16" s="155"/>
    </row>
    <row r="17" spans="2:15" ht="19.5" customHeight="1" thickBot="1" x14ac:dyDescent="0.25">
      <c r="B17" s="153"/>
      <c r="C17" s="16"/>
      <c r="D17" s="153"/>
      <c r="E17" s="153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56"/>
    </row>
    <row r="18" spans="2:15" s="5" customFormat="1" ht="39.950000000000003" customHeight="1" thickBot="1" x14ac:dyDescent="0.3">
      <c r="B18" s="52">
        <v>1</v>
      </c>
      <c r="C18" s="20">
        <v>130033</v>
      </c>
      <c r="D18" s="21" t="s">
        <v>28</v>
      </c>
      <c r="E18" s="22" t="s">
        <v>11</v>
      </c>
      <c r="F18" s="139">
        <f>'Jun''19'!L18</f>
        <v>0</v>
      </c>
      <c r="G18" s="23"/>
      <c r="H18" s="23"/>
      <c r="I18" s="23"/>
      <c r="J18" s="23"/>
      <c r="K18" s="119" t="str">
        <f>IF(H18*30/(60-J18)=0,"",H18*30/(60-J18))</f>
        <v/>
      </c>
      <c r="L18" s="82"/>
      <c r="M18" s="135" t="str">
        <f>IFERROR(L18/K18, "")</f>
        <v/>
      </c>
      <c r="N18" s="121" t="str">
        <f>IFERROR((4*K18)-L18, "")</f>
        <v/>
      </c>
      <c r="O18" s="25"/>
    </row>
    <row r="19" spans="2:15" s="5" customFormat="1" ht="32.25" customHeight="1" x14ac:dyDescent="0.25">
      <c r="B19" s="52">
        <v>2</v>
      </c>
      <c r="C19" s="20">
        <v>130003</v>
      </c>
      <c r="D19" s="21" t="s">
        <v>29</v>
      </c>
      <c r="E19" s="22" t="s">
        <v>11</v>
      </c>
      <c r="F19" s="139">
        <f>'Jun''19'!L19</f>
        <v>0</v>
      </c>
      <c r="G19" s="23"/>
      <c r="H19" s="23"/>
      <c r="I19" s="23"/>
      <c r="J19" s="23"/>
      <c r="K19" s="119" t="str">
        <f t="shared" ref="K19:K22" si="0">IF(H19*30/(60-J19)=0,"",H19*30/(60-J19))</f>
        <v/>
      </c>
      <c r="L19" s="82"/>
      <c r="M19" s="135" t="str">
        <f t="shared" ref="M19:M29" si="1">IFERROR(L19/K19, "")</f>
        <v/>
      </c>
      <c r="N19" s="121" t="str">
        <f t="shared" ref="N19:N30" si="2">IFERROR((4*K19)-L19, "")</f>
        <v/>
      </c>
      <c r="O19" s="25"/>
    </row>
    <row r="20" spans="2:15" s="5" customFormat="1" ht="28.35" customHeight="1" x14ac:dyDescent="0.25">
      <c r="B20" s="52">
        <v>3</v>
      </c>
      <c r="C20" s="26">
        <v>130006</v>
      </c>
      <c r="D20" s="27" t="s">
        <v>30</v>
      </c>
      <c r="E20" s="28" t="s">
        <v>11</v>
      </c>
      <c r="F20" s="139">
        <f>'Jun''19'!L20</f>
        <v>0</v>
      </c>
      <c r="G20" s="23"/>
      <c r="H20" s="23"/>
      <c r="I20" s="23"/>
      <c r="J20" s="23"/>
      <c r="K20" s="119" t="str">
        <f t="shared" si="0"/>
        <v/>
      </c>
      <c r="L20" s="82"/>
      <c r="M20" s="135" t="str">
        <f t="shared" si="1"/>
        <v/>
      </c>
      <c r="N20" s="121" t="str">
        <f t="shared" si="2"/>
        <v/>
      </c>
      <c r="O20" s="25"/>
    </row>
    <row r="21" spans="2:15" s="5" customFormat="1" ht="39.950000000000003" customHeight="1" x14ac:dyDescent="0.25">
      <c r="B21" s="52">
        <v>4</v>
      </c>
      <c r="C21" s="26">
        <v>130007</v>
      </c>
      <c r="D21" s="51" t="s">
        <v>31</v>
      </c>
      <c r="E21" s="28" t="s">
        <v>11</v>
      </c>
      <c r="F21" s="139">
        <f>'Jun''19'!L21</f>
        <v>0</v>
      </c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50000000000003" customHeight="1" x14ac:dyDescent="0.25">
      <c r="B22" s="52">
        <v>5</v>
      </c>
      <c r="C22" s="26">
        <v>130008</v>
      </c>
      <c r="D22" s="51" t="s">
        <v>32</v>
      </c>
      <c r="E22" s="28" t="s">
        <v>11</v>
      </c>
      <c r="F22" s="139">
        <f>'Jun''19'!L22</f>
        <v>0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25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25">
      <c r="B24" s="143" t="s">
        <v>38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spans="2:15" s="5" customFormat="1" ht="28.35" customHeight="1" x14ac:dyDescent="0.25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25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25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25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25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">
      <c r="N30" s="85">
        <f t="shared" si="2"/>
        <v>0</v>
      </c>
    </row>
    <row r="31" spans="2:15" s="5" customFormat="1" ht="28.35" customHeight="1" thickBot="1" x14ac:dyDescent="0.3">
      <c r="B31" s="31" t="s">
        <v>13</v>
      </c>
      <c r="C31" s="90"/>
      <c r="D31" s="90"/>
      <c r="E31" s="90"/>
      <c r="F31" s="90"/>
      <c r="G31" s="90"/>
      <c r="H31" s="90"/>
      <c r="I31" s="159"/>
      <c r="J31" s="160"/>
      <c r="K31" s="32"/>
      <c r="L31" s="32"/>
    </row>
    <row r="32" spans="2:15" s="5" customFormat="1" ht="28.35" customHeight="1" thickBot="1" x14ac:dyDescent="0.3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25">
      <c r="B33" s="74">
        <v>1</v>
      </c>
      <c r="C33" s="20">
        <v>130033</v>
      </c>
      <c r="D33" s="38" t="s">
        <v>19</v>
      </c>
      <c r="E33" s="24"/>
      <c r="F33" s="24"/>
      <c r="G33" s="24"/>
      <c r="H33" s="24"/>
      <c r="I33" s="24"/>
      <c r="J33" s="136">
        <f>SUM(E33:I33)</f>
        <v>0</v>
      </c>
      <c r="K33" s="87"/>
      <c r="L33" s="87"/>
    </row>
    <row r="34" spans="2:15" s="5" customFormat="1" ht="28.35" customHeight="1" x14ac:dyDescent="0.25">
      <c r="B34" s="76">
        <v>2</v>
      </c>
      <c r="C34" s="77">
        <v>130003</v>
      </c>
      <c r="D34" s="39" t="s">
        <v>12</v>
      </c>
      <c r="E34" s="24"/>
      <c r="F34" s="24"/>
      <c r="G34" s="24"/>
      <c r="H34" s="24"/>
      <c r="I34" s="24"/>
      <c r="J34" s="136">
        <f>SUM(E34:I34)</f>
        <v>0</v>
      </c>
      <c r="K34" s="87"/>
      <c r="L34" s="87"/>
    </row>
    <row r="35" spans="2:15" s="5" customFormat="1" ht="28.35" customHeight="1" x14ac:dyDescent="0.25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36">
        <f>SUM(E35:I35)</f>
        <v>0</v>
      </c>
      <c r="K35" s="87"/>
      <c r="L35" s="87"/>
    </row>
    <row r="36" spans="2:15" s="5" customFormat="1" ht="28.35" customHeight="1" x14ac:dyDescent="0.25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36">
        <f>F36+I36</f>
        <v>0</v>
      </c>
      <c r="K36" s="87"/>
      <c r="L36" s="87"/>
    </row>
    <row r="37" spans="2:15" s="5" customFormat="1" ht="39.950000000000003" customHeight="1" thickBot="1" x14ac:dyDescent="0.3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36">
        <f>F37+I37</f>
        <v>0</v>
      </c>
      <c r="K37" s="87"/>
      <c r="L37" s="87"/>
    </row>
    <row r="38" spans="2:15" s="30" customFormat="1" ht="24" customHeight="1" thickBot="1" x14ac:dyDescent="0.3">
      <c r="B38" s="71"/>
      <c r="E38" s="40"/>
      <c r="F38" s="40"/>
      <c r="G38" s="40"/>
      <c r="H38" s="40"/>
    </row>
    <row r="39" spans="2:15" s="30" customFormat="1" ht="12.75" customHeight="1" x14ac:dyDescent="0.25">
      <c r="B39" s="41"/>
      <c r="C39" s="42"/>
      <c r="D39" s="42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/>
    </row>
    <row r="40" spans="2:15" s="5" customFormat="1" ht="28.35" customHeight="1" x14ac:dyDescent="0.25">
      <c r="B40" s="43" t="s">
        <v>20</v>
      </c>
      <c r="C40" s="44"/>
      <c r="D40" s="44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4"/>
    </row>
    <row r="41" spans="2:15" s="5" customFormat="1" ht="15" customHeight="1" thickBot="1" x14ac:dyDescent="0.3">
      <c r="B41" s="45"/>
      <c r="C41" s="46"/>
      <c r="D41" s="46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6"/>
    </row>
    <row r="42" spans="2:15" s="5" customFormat="1" ht="6" customHeight="1" x14ac:dyDescent="0.25"/>
    <row r="43" spans="2:15" s="5" customFormat="1" ht="28.35" customHeight="1" thickBot="1" x14ac:dyDescent="0.3">
      <c r="B43" s="5" t="s">
        <v>21</v>
      </c>
      <c r="D43" s="47"/>
      <c r="E43" s="157"/>
      <c r="F43" s="157"/>
      <c r="G43" s="157"/>
      <c r="H43" s="15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25">
      <c r="D44" s="48" t="s">
        <v>22</v>
      </c>
      <c r="E44" s="158" t="s">
        <v>23</v>
      </c>
      <c r="F44" s="158"/>
      <c r="G44" s="158" t="s">
        <v>24</v>
      </c>
      <c r="H44" s="15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">
      <c r="B45" s="5" t="s">
        <v>27</v>
      </c>
      <c r="D45" s="47"/>
      <c r="E45" s="157"/>
      <c r="F45" s="157"/>
      <c r="G45" s="157"/>
      <c r="H45" s="15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25">
      <c r="D46" s="48" t="s">
        <v>22</v>
      </c>
      <c r="E46" s="158" t="s">
        <v>23</v>
      </c>
      <c r="F46" s="158"/>
      <c r="G46" s="158" t="s">
        <v>24</v>
      </c>
      <c r="H46" s="15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25"/>
    <row r="48" spans="2:15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  <row r="104" s="30" customFormat="1" x14ac:dyDescent="0.25"/>
    <row r="105" s="30" customFormat="1" x14ac:dyDescent="0.25"/>
    <row r="106" s="30" customFormat="1" x14ac:dyDescent="0.25"/>
    <row r="107" s="30" customFormat="1" x14ac:dyDescent="0.25"/>
    <row r="108" s="30" customFormat="1" x14ac:dyDescent="0.25"/>
    <row r="109" s="30" customFormat="1" x14ac:dyDescent="0.25"/>
    <row r="110" s="30" customFormat="1" x14ac:dyDescent="0.25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type="list" allowBlank="1" showInputMessage="1" showErrorMessage="1" promptTitle="Cycle" prompt="Insert the Distribution Cycle" sqref="J9" xr:uid="{00000000-0002-0000-0300-000000000000}">
      <formula1>"1,2,3,4,5,6"</formula1>
    </dataValidation>
    <dataValidation allowBlank="1" showInputMessage="1" showErrorMessage="1" promptTitle="Warehouse" prompt="Fill in the appropriate warehouse " sqref="D11" xr:uid="{00000000-0002-0000-0300-000001000000}"/>
    <dataValidation allowBlank="1" showInputMessage="1" showErrorMessage="1" promptTitle="Health Facility" prompt="Insert name of health facility" sqref="B9:C9" xr:uid="{00000000-0002-0000-0300-000002000000}"/>
    <dataValidation allowBlank="1" showInputMessage="1" showErrorMessage="1" promptTitle="District" prompt="Write the District where the health facility is located" sqref="B10:C11 D10" xr:uid="{00000000-0002-0000-0300-000003000000}"/>
    <dataValidation allowBlank="1" showInputMessage="1" showErrorMessage="1" promptTitle="Column B" prompt=" Write in the total quantity of  Test kits received during the two-month review period" sqref="G15:G16" xr:uid="{00000000-0002-0000-0300-000004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300-000005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300-000006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300-000007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300-000008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300-000009000000}"/>
    <dataValidation allowBlank="1" showInputMessage="1" showErrorMessage="1" promptTitle="Column A" prompt="Write in the opening balance that was in stock at the start of the 2 months cycle being reported on" sqref="F15:F16" xr:uid="{00000000-0002-0000-03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300-00000B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300-00000C000000}"/>
    <dataValidation allowBlank="1" showInputMessage="1" showErrorMessage="1" promptTitle="Remarks" prompt="Write any comments or observations that  you feel are of importance" sqref="B39 E39" xr:uid="{00000000-0002-0000-0300-00000D000000}"/>
    <dataValidation allowBlank="1" showInputMessage="1" showErrorMessage="1" promptTitle="Delivery Zone" prompt="Write the Delivery Zone/Sector where  the health facility is allocated" sqref="D12:E12" xr:uid="{00000000-0002-0000-0300-00000E000000}"/>
    <dataValidation allowBlank="1" showInputMessage="1" showErrorMessage="1" promptTitle="Health Facility" prompt="Write in the name of the Health Unit and level of care that is completing the order/report form" sqref="D9:E9" xr:uid="{00000000-0002-0000-0300-00000F000000}"/>
    <dataValidation allowBlank="1" showInputMessage="1" showErrorMessage="1" promptTitle="Cycle" prompt="Indicate the current cycle you are in as per the delivery schedule" sqref="K9:O9" xr:uid="{00000000-0002-0000-0300-000010000000}"/>
    <dataValidation allowBlank="1" showInputMessage="1" showErrorMessage="1" promptTitle="Start date" prompt="Write in the start and end dates for the period being reported on" sqref="J10:O10" xr:uid="{00000000-0002-0000-0300-000011000000}"/>
    <dataValidation allowBlank="1" showInputMessage="1" showErrorMessage="1" promptTitle="End date" prompt="Write  the date of the last day of the reporting period" sqref="J11:O11" xr:uid="{00000000-0002-0000-0300-000012000000}"/>
    <dataValidation allowBlank="1" showInputMessage="1" showErrorMessage="1" promptTitle="Date Prepared" prompt="Fill the date the report is prepared" sqref="J12:O12" xr:uid="{00000000-0002-0000-0300-000013000000}"/>
    <dataValidation allowBlank="1" showInputMessage="1" showErrorMessage="1" promptTitle="Days out of stock" prompt="Write the number of days for which this test kits  were stocked out at the facility. " sqref="J15" xr:uid="{00000000-0002-0000-0300-000014000000}"/>
    <dataValidation allowBlank="1" showInputMessage="1" showErrorMessage="1" promptTitle="Adjusted AMC" prompt=" (Total Test done*30/number of days when item was available). Using the formula Cx30/(60-E)_x000a_" sqref="K15" xr:uid="{00000000-0002-0000-0300-000015000000}"/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300-000016000000}"/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3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B2:R110"/>
  <sheetViews>
    <sheetView showGridLines="0" view="pageBreakPreview" topLeftCell="E31" zoomScale="59" zoomScaleNormal="80" zoomScaleSheetLayoutView="59" workbookViewId="0">
      <selection activeCell="E43" sqref="E43:O43"/>
    </sheetView>
  </sheetViews>
  <sheetFormatPr defaultColWidth="9.140625" defaultRowHeight="15" x14ac:dyDescent="0.2"/>
  <cols>
    <col min="1" max="1" width="9.140625" style="1" customWidth="1"/>
    <col min="2" max="2" width="8.85546875" style="1" customWidth="1"/>
    <col min="3" max="3" width="12.28515625" style="1" hidden="1" customWidth="1"/>
    <col min="4" max="4" width="53.42578125" style="1" customWidth="1"/>
    <col min="5" max="5" width="22.42578125" style="1" customWidth="1"/>
    <col min="6" max="11" width="20.7109375" style="1" customWidth="1"/>
    <col min="12" max="12" width="22.42578125" style="1" customWidth="1"/>
    <col min="13" max="14" width="20.7109375" style="1" customWidth="1"/>
    <col min="15" max="15" width="21.28515625" style="1" customWidth="1"/>
    <col min="16" max="16384" width="9.140625" style="1"/>
  </cols>
  <sheetData>
    <row r="2" spans="2:18" x14ac:dyDescent="0.2">
      <c r="N2" s="2"/>
    </row>
    <row r="5" spans="2:18" x14ac:dyDescent="0.2">
      <c r="D5" s="2"/>
    </row>
    <row r="7" spans="2:18" ht="29.25" customHeight="1" x14ac:dyDescent="0.2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25">
      <c r="D8" s="145" t="s">
        <v>56</v>
      </c>
      <c r="E8" s="145"/>
      <c r="F8" s="146"/>
      <c r="G8" s="146"/>
      <c r="H8" s="146"/>
      <c r="I8" s="146"/>
      <c r="J8" s="146"/>
      <c r="K8" s="146"/>
      <c r="L8" s="146"/>
      <c r="M8" s="146"/>
      <c r="N8" s="146"/>
      <c r="O8" s="146"/>
    </row>
    <row r="9" spans="2:18" ht="28.35" customHeight="1" thickTop="1" x14ac:dyDescent="0.25">
      <c r="B9" s="96"/>
      <c r="C9" s="96"/>
      <c r="D9" s="97" t="s">
        <v>64</v>
      </c>
      <c r="E9" s="96" t="str">
        <f>VLOOKUP($E$10,'Master List'!$B$3:$H$316,3,0)</f>
        <v>CA0007</v>
      </c>
      <c r="F9" s="95"/>
      <c r="G9" s="80" t="s">
        <v>53</v>
      </c>
      <c r="H9" s="81"/>
      <c r="I9" s="78" t="s">
        <v>51</v>
      </c>
      <c r="J9" s="116">
        <v>1</v>
      </c>
      <c r="K9" s="94"/>
      <c r="L9" s="3"/>
      <c r="M9" s="3"/>
      <c r="N9" s="3"/>
      <c r="O9" s="79"/>
      <c r="P9" s="4"/>
    </row>
    <row r="10" spans="2:18" ht="39.200000000000003" customHeight="1" x14ac:dyDescent="0.25">
      <c r="B10" s="96"/>
      <c r="C10" s="96"/>
      <c r="D10" s="97" t="s">
        <v>0</v>
      </c>
      <c r="E10" s="141" t="str">
        <f>'Feb'' 19'!E10</f>
        <v>Amucu HC III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43678</v>
      </c>
      <c r="K10" s="93"/>
      <c r="L10" s="62"/>
      <c r="M10" s="62"/>
      <c r="N10" s="62"/>
      <c r="O10" s="115"/>
    </row>
    <row r="11" spans="2:18" ht="28.35" customHeight="1" x14ac:dyDescent="0.25">
      <c r="B11" s="96"/>
      <c r="C11" s="96"/>
      <c r="D11" s="97" t="s">
        <v>1</v>
      </c>
      <c r="E11" s="96" t="str">
        <f>VLOOKUP($E$10,'Master List'!$B$3:$H$316,2,0)</f>
        <v xml:space="preserve">Amuria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43738</v>
      </c>
      <c r="K11" s="112"/>
      <c r="L11" s="113"/>
      <c r="M11" s="113"/>
      <c r="N11" s="113"/>
      <c r="O11" s="114"/>
    </row>
    <row r="12" spans="2:18" ht="28.35" customHeight="1" thickBot="1" x14ac:dyDescent="0.3">
      <c r="B12" s="96"/>
      <c r="C12" s="98"/>
      <c r="D12" s="97" t="s">
        <v>54</v>
      </c>
      <c r="E12" s="96">
        <f>VLOOKUP($E$10,'Master List'!$B$3:$H$316,7,0)</f>
        <v>3</v>
      </c>
      <c r="F12" s="7"/>
      <c r="G12" s="7"/>
      <c r="H12" s="8"/>
      <c r="I12" s="66" t="s">
        <v>52</v>
      </c>
      <c r="J12" s="137"/>
      <c r="K12" s="99"/>
      <c r="L12" s="67"/>
      <c r="M12" s="67"/>
      <c r="N12" s="67"/>
      <c r="O12" s="68"/>
    </row>
    <row r="13" spans="2:18" ht="28.35" customHeight="1" thickTop="1" thickBo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">
      <c r="B14" s="10"/>
      <c r="C14" s="11"/>
      <c r="D14" s="11"/>
      <c r="E14" s="12"/>
      <c r="F14" s="147"/>
      <c r="G14" s="148"/>
      <c r="H14" s="148"/>
      <c r="I14" s="149"/>
      <c r="J14" s="149"/>
      <c r="K14" s="149"/>
      <c r="L14" s="149"/>
      <c r="M14" s="149"/>
      <c r="N14" s="149"/>
      <c r="O14" s="150"/>
    </row>
    <row r="15" spans="2:18" s="14" customFormat="1" ht="75.75" customHeight="1" x14ac:dyDescent="0.25">
      <c r="B15" s="151" t="s">
        <v>2</v>
      </c>
      <c r="C15" s="13" t="s">
        <v>3</v>
      </c>
      <c r="D15" s="151" t="s">
        <v>4</v>
      </c>
      <c r="E15" s="151" t="s">
        <v>5</v>
      </c>
      <c r="F15" s="151" t="s">
        <v>39</v>
      </c>
      <c r="G15" s="151" t="s">
        <v>40</v>
      </c>
      <c r="H15" s="151" t="s">
        <v>41</v>
      </c>
      <c r="I15" s="151" t="s">
        <v>42</v>
      </c>
      <c r="J15" s="88" t="s">
        <v>60</v>
      </c>
      <c r="K15" s="88" t="s">
        <v>61</v>
      </c>
      <c r="L15" s="151" t="s">
        <v>43</v>
      </c>
      <c r="M15" s="151" t="s">
        <v>44</v>
      </c>
      <c r="N15" s="151" t="s">
        <v>45</v>
      </c>
      <c r="O15" s="154" t="s">
        <v>46</v>
      </c>
    </row>
    <row r="16" spans="2:18" ht="9" customHeight="1" thickBot="1" x14ac:dyDescent="0.25">
      <c r="B16" s="152"/>
      <c r="C16" s="15"/>
      <c r="D16" s="152"/>
      <c r="E16" s="152"/>
      <c r="F16" s="153"/>
      <c r="G16" s="153"/>
      <c r="H16" s="153"/>
      <c r="I16" s="153"/>
      <c r="J16" s="89"/>
      <c r="K16" s="89"/>
      <c r="L16" s="153"/>
      <c r="M16" s="153"/>
      <c r="N16" s="153"/>
      <c r="O16" s="155"/>
    </row>
    <row r="17" spans="2:15" ht="19.5" customHeight="1" thickBot="1" x14ac:dyDescent="0.25">
      <c r="B17" s="153"/>
      <c r="C17" s="16"/>
      <c r="D17" s="153"/>
      <c r="E17" s="153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56"/>
    </row>
    <row r="18" spans="2:15" s="5" customFormat="1" ht="39.950000000000003" customHeight="1" thickBot="1" x14ac:dyDescent="0.3">
      <c r="B18" s="52">
        <v>1</v>
      </c>
      <c r="C18" s="20">
        <v>130033</v>
      </c>
      <c r="D18" s="21" t="s">
        <v>28</v>
      </c>
      <c r="E18" s="22" t="s">
        <v>11</v>
      </c>
      <c r="F18" s="139">
        <f>'Aug''19'!L18</f>
        <v>0</v>
      </c>
      <c r="G18" s="23"/>
      <c r="H18" s="23"/>
      <c r="I18" s="23"/>
      <c r="J18" s="23"/>
      <c r="K18" s="119" t="str">
        <f>IF(H18*30/(60-J18)=0,"",H18*30/(60-J18))</f>
        <v/>
      </c>
      <c r="L18" s="82"/>
      <c r="M18" s="135" t="str">
        <f>IFERROR(L18/K18, "")</f>
        <v/>
      </c>
      <c r="N18" s="121" t="str">
        <f>IFERROR((4*K18)-L18, "")</f>
        <v/>
      </c>
      <c r="O18" s="25"/>
    </row>
    <row r="19" spans="2:15" s="5" customFormat="1" ht="32.25" customHeight="1" x14ac:dyDescent="0.25">
      <c r="B19" s="52">
        <v>2</v>
      </c>
      <c r="C19" s="20">
        <v>130003</v>
      </c>
      <c r="D19" s="21" t="s">
        <v>29</v>
      </c>
      <c r="E19" s="22" t="s">
        <v>11</v>
      </c>
      <c r="F19" s="139">
        <f>'Aug''19'!L19</f>
        <v>0</v>
      </c>
      <c r="G19" s="23"/>
      <c r="H19" s="23"/>
      <c r="I19" s="23"/>
      <c r="J19" s="23"/>
      <c r="K19" s="119" t="str">
        <f t="shared" ref="K19:K22" si="0">IF(H19*30/(60-J19)=0,"",H19*30/(60-J19))</f>
        <v/>
      </c>
      <c r="L19" s="82"/>
      <c r="M19" s="135" t="str">
        <f t="shared" ref="M19:M29" si="1">IFERROR(L19/K19, "")</f>
        <v/>
      </c>
      <c r="N19" s="121" t="str">
        <f t="shared" ref="N19:N30" si="2">IFERROR((4*K19)-L19, "")</f>
        <v/>
      </c>
      <c r="O19" s="25"/>
    </row>
    <row r="20" spans="2:15" s="5" customFormat="1" ht="28.35" customHeight="1" x14ac:dyDescent="0.25">
      <c r="B20" s="52">
        <v>3</v>
      </c>
      <c r="C20" s="26">
        <v>130006</v>
      </c>
      <c r="D20" s="27" t="s">
        <v>30</v>
      </c>
      <c r="E20" s="28" t="s">
        <v>11</v>
      </c>
      <c r="F20" s="139">
        <f>'Aug''19'!L20</f>
        <v>0</v>
      </c>
      <c r="G20" s="23"/>
      <c r="H20" s="23"/>
      <c r="I20" s="23"/>
      <c r="J20" s="23"/>
      <c r="K20" s="119" t="str">
        <f t="shared" si="0"/>
        <v/>
      </c>
      <c r="L20" s="82"/>
      <c r="M20" s="135" t="str">
        <f t="shared" si="1"/>
        <v/>
      </c>
      <c r="N20" s="121" t="str">
        <f t="shared" si="2"/>
        <v/>
      </c>
      <c r="O20" s="25"/>
    </row>
    <row r="21" spans="2:15" s="5" customFormat="1" ht="39.950000000000003" customHeight="1" x14ac:dyDescent="0.25">
      <c r="B21" s="52">
        <v>4</v>
      </c>
      <c r="C21" s="26">
        <v>130007</v>
      </c>
      <c r="D21" s="51" t="s">
        <v>31</v>
      </c>
      <c r="E21" s="28" t="s">
        <v>11</v>
      </c>
      <c r="F21" s="139">
        <f>'Aug''19'!L21</f>
        <v>0</v>
      </c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50000000000003" customHeight="1" x14ac:dyDescent="0.25">
      <c r="B22" s="52">
        <v>5</v>
      </c>
      <c r="C22" s="26">
        <v>130008</v>
      </c>
      <c r="D22" s="51" t="s">
        <v>32</v>
      </c>
      <c r="E22" s="28" t="s">
        <v>11</v>
      </c>
      <c r="F22" s="139">
        <f>'Aug''19'!L22</f>
        <v>0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25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25">
      <c r="B24" s="143" t="s">
        <v>38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spans="2:15" s="5" customFormat="1" ht="28.35" customHeight="1" x14ac:dyDescent="0.25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25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25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25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25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">
      <c r="N30" s="85">
        <f t="shared" si="2"/>
        <v>0</v>
      </c>
    </row>
    <row r="31" spans="2:15" s="5" customFormat="1" ht="28.35" customHeight="1" thickBot="1" x14ac:dyDescent="0.3">
      <c r="B31" s="31" t="s">
        <v>13</v>
      </c>
      <c r="C31" s="90"/>
      <c r="D31" s="90"/>
      <c r="E31" s="90"/>
      <c r="F31" s="90"/>
      <c r="G31" s="90"/>
      <c r="H31" s="90"/>
      <c r="I31" s="159"/>
      <c r="J31" s="160"/>
      <c r="K31" s="32"/>
      <c r="L31" s="32"/>
    </row>
    <row r="32" spans="2:15" s="5" customFormat="1" ht="28.35" customHeight="1" thickBot="1" x14ac:dyDescent="0.3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25">
      <c r="B33" s="74">
        <v>1</v>
      </c>
      <c r="C33" s="20">
        <v>130033</v>
      </c>
      <c r="D33" s="38" t="s">
        <v>19</v>
      </c>
      <c r="E33" s="24"/>
      <c r="F33" s="24"/>
      <c r="G33" s="24"/>
      <c r="H33" s="24"/>
      <c r="I33" s="24"/>
      <c r="J33" s="136">
        <f>SUM(E33:I33)</f>
        <v>0</v>
      </c>
      <c r="K33" s="87"/>
      <c r="L33" s="87"/>
    </row>
    <row r="34" spans="2:15" s="5" customFormat="1" ht="28.35" customHeight="1" x14ac:dyDescent="0.25">
      <c r="B34" s="76">
        <v>2</v>
      </c>
      <c r="C34" s="77">
        <v>130003</v>
      </c>
      <c r="D34" s="39" t="s">
        <v>12</v>
      </c>
      <c r="E34" s="24"/>
      <c r="F34" s="24"/>
      <c r="G34" s="24"/>
      <c r="H34" s="24"/>
      <c r="I34" s="24"/>
      <c r="J34" s="136">
        <f>SUM(E34:I34)</f>
        <v>0</v>
      </c>
      <c r="K34" s="87"/>
      <c r="L34" s="87"/>
    </row>
    <row r="35" spans="2:15" s="5" customFormat="1" ht="28.35" customHeight="1" x14ac:dyDescent="0.25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36">
        <f>SUM(E35:I35)</f>
        <v>0</v>
      </c>
      <c r="K35" s="87"/>
      <c r="L35" s="87"/>
    </row>
    <row r="36" spans="2:15" s="5" customFormat="1" ht="28.35" customHeight="1" x14ac:dyDescent="0.25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36">
        <f>F36+I36</f>
        <v>0</v>
      </c>
      <c r="K36" s="87"/>
      <c r="L36" s="87"/>
    </row>
    <row r="37" spans="2:15" s="5" customFormat="1" ht="39.950000000000003" customHeight="1" thickBot="1" x14ac:dyDescent="0.3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36">
        <f>F37+I37</f>
        <v>0</v>
      </c>
      <c r="K37" s="87"/>
      <c r="L37" s="87"/>
    </row>
    <row r="38" spans="2:15" s="30" customFormat="1" ht="24" customHeight="1" thickBot="1" x14ac:dyDescent="0.3">
      <c r="B38" s="71"/>
      <c r="E38" s="40"/>
      <c r="F38" s="40"/>
      <c r="G38" s="40"/>
      <c r="H38" s="40"/>
    </row>
    <row r="39" spans="2:15" s="30" customFormat="1" ht="12.75" customHeight="1" x14ac:dyDescent="0.25">
      <c r="B39" s="41"/>
      <c r="C39" s="42"/>
      <c r="D39" s="42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/>
    </row>
    <row r="40" spans="2:15" s="5" customFormat="1" ht="28.35" customHeight="1" x14ac:dyDescent="0.25">
      <c r="B40" s="43" t="s">
        <v>20</v>
      </c>
      <c r="C40" s="44"/>
      <c r="D40" s="44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4"/>
    </row>
    <row r="41" spans="2:15" s="5" customFormat="1" ht="15" customHeight="1" thickBot="1" x14ac:dyDescent="0.3">
      <c r="B41" s="45"/>
      <c r="C41" s="46"/>
      <c r="D41" s="46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6"/>
    </row>
    <row r="42" spans="2:15" s="5" customFormat="1" ht="6" customHeight="1" x14ac:dyDescent="0.25"/>
    <row r="43" spans="2:15" s="5" customFormat="1" ht="28.35" customHeight="1" thickBot="1" x14ac:dyDescent="0.3">
      <c r="B43" s="5" t="s">
        <v>21</v>
      </c>
      <c r="D43" s="47"/>
      <c r="E43" s="157"/>
      <c r="F43" s="157"/>
      <c r="G43" s="157"/>
      <c r="H43" s="15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25">
      <c r="D44" s="48" t="s">
        <v>22</v>
      </c>
      <c r="E44" s="158" t="s">
        <v>23</v>
      </c>
      <c r="F44" s="158"/>
      <c r="G44" s="158" t="s">
        <v>24</v>
      </c>
      <c r="H44" s="15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">
      <c r="B45" s="5" t="s">
        <v>27</v>
      </c>
      <c r="D45" s="47"/>
      <c r="E45" s="157"/>
      <c r="F45" s="157"/>
      <c r="G45" s="157"/>
      <c r="H45" s="15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25">
      <c r="D46" s="48" t="s">
        <v>22</v>
      </c>
      <c r="E46" s="158" t="s">
        <v>23</v>
      </c>
      <c r="F46" s="158"/>
      <c r="G46" s="158" t="s">
        <v>24</v>
      </c>
      <c r="H46" s="15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25"/>
    <row r="48" spans="2:15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  <row r="104" s="30" customFormat="1" x14ac:dyDescent="0.25"/>
    <row r="105" s="30" customFormat="1" x14ac:dyDescent="0.25"/>
    <row r="106" s="30" customFormat="1" x14ac:dyDescent="0.25"/>
    <row r="107" s="30" customFormat="1" x14ac:dyDescent="0.25"/>
    <row r="108" s="30" customFormat="1" x14ac:dyDescent="0.25"/>
    <row r="109" s="30" customFormat="1" x14ac:dyDescent="0.25"/>
    <row r="110" s="30" customFormat="1" x14ac:dyDescent="0.25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400-000000000000}"/>
    <dataValidation allowBlank="1" showInputMessage="1" showErrorMessage="1" promptTitle="Adjusted AMC" prompt=" (Total Test done*30/number of days when item was available). Using the formula Cx30/(60-E)_x000a_" sqref="K15" xr:uid="{00000000-0002-0000-0400-000001000000}"/>
    <dataValidation allowBlank="1" showInputMessage="1" showErrorMessage="1" promptTitle="Days out of stock" prompt="Write the number of days for which this test kits  were stocked out at the facility. " sqref="J15" xr:uid="{00000000-0002-0000-0400-000002000000}"/>
    <dataValidation allowBlank="1" showInputMessage="1" showErrorMessage="1" promptTitle="Date Prepared" prompt="Fill the date the report is prepared" sqref="J12:O12" xr:uid="{00000000-0002-0000-0400-000003000000}"/>
    <dataValidation allowBlank="1" showInputMessage="1" showErrorMessage="1" promptTitle="End date" prompt="Write  the date of the last day of the reporting period" sqref="J11:O11" xr:uid="{00000000-0002-0000-0400-000004000000}"/>
    <dataValidation allowBlank="1" showInputMessage="1" showErrorMessage="1" promptTitle="Start date" prompt="Write in the start and end dates for the period being reported on" sqref="J10:O10" xr:uid="{00000000-0002-0000-0400-000005000000}"/>
    <dataValidation allowBlank="1" showInputMessage="1" showErrorMessage="1" promptTitle="Cycle" prompt="Indicate the current cycle you are in as per the delivery schedule" sqref="K9:O9" xr:uid="{00000000-0002-0000-0400-000006000000}"/>
    <dataValidation allowBlank="1" showInputMessage="1" showErrorMessage="1" promptTitle="Health Facility" prompt="Write in the name of the Health Unit and level of care that is completing the order/report form" sqref="D9:E9" xr:uid="{00000000-0002-0000-0400-000007000000}"/>
    <dataValidation allowBlank="1" showInputMessage="1" showErrorMessage="1" promptTitle="Delivery Zone" prompt="Write the Delivery Zone/Sector where  the health facility is allocated" sqref="D12:E12" xr:uid="{00000000-0002-0000-0400-000008000000}"/>
    <dataValidation allowBlank="1" showInputMessage="1" showErrorMessage="1" promptTitle="Remarks" prompt="Write any comments or observations that  you feel are of importance" sqref="B39 E39" xr:uid="{00000000-0002-0000-0400-000009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4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400-00000B000000}"/>
    <dataValidation allowBlank="1" showInputMessage="1" showErrorMessage="1" promptTitle="Column A" prompt="Write in the opening balance that was in stock at the start of the 2 months cycle being reported on" sqref="F15:F16" xr:uid="{00000000-0002-0000-0400-00000C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400-00000D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400-00000E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400-00000F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400-000010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400-000011000000}"/>
    <dataValidation allowBlank="1" showInputMessage="1" showErrorMessage="1" promptTitle="Column B" prompt=" Write in the total quantity of  Test kits received during the two-month review period" sqref="G15:G16" xr:uid="{00000000-0002-0000-0400-000012000000}"/>
    <dataValidation allowBlank="1" showInputMessage="1" showErrorMessage="1" promptTitle="District" prompt="Write the District where the health facility is located" sqref="B10:C11 D10" xr:uid="{00000000-0002-0000-0400-000013000000}"/>
    <dataValidation allowBlank="1" showInputMessage="1" showErrorMessage="1" promptTitle="Health Facility" prompt="Insert name of health facility" sqref="B9:C9" xr:uid="{00000000-0002-0000-0400-000014000000}"/>
    <dataValidation allowBlank="1" showInputMessage="1" showErrorMessage="1" promptTitle="Warehouse" prompt="Fill in the appropriate warehouse " sqref="D11" xr:uid="{00000000-0002-0000-0400-000015000000}"/>
    <dataValidation type="list" allowBlank="1" showInputMessage="1" showErrorMessage="1" promptTitle="Cycle" prompt="Insert the Distribution Cycle" sqref="J9" xr:uid="{00000000-0002-0000-0400-000016000000}">
      <formula1>"1,2,3,4,5,6"</formula1>
    </dataValidation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4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B2:R110"/>
  <sheetViews>
    <sheetView showGridLines="0" view="pageBreakPreview" topLeftCell="E34" zoomScale="59" zoomScaleNormal="80" zoomScaleSheetLayoutView="59" workbookViewId="0">
      <selection activeCell="E43" sqref="E43:O43"/>
    </sheetView>
  </sheetViews>
  <sheetFormatPr defaultColWidth="9.140625" defaultRowHeight="15" x14ac:dyDescent="0.2"/>
  <cols>
    <col min="1" max="1" width="9.140625" style="1" customWidth="1"/>
    <col min="2" max="2" width="8.85546875" style="1" customWidth="1"/>
    <col min="3" max="3" width="12.28515625" style="1" hidden="1" customWidth="1"/>
    <col min="4" max="4" width="53.42578125" style="1" customWidth="1"/>
    <col min="5" max="5" width="22.42578125" style="1" customWidth="1"/>
    <col min="6" max="11" width="20.7109375" style="1" customWidth="1"/>
    <col min="12" max="12" width="22.42578125" style="1" customWidth="1"/>
    <col min="13" max="14" width="20.7109375" style="1" customWidth="1"/>
    <col min="15" max="15" width="21.28515625" style="1" customWidth="1"/>
    <col min="16" max="16384" width="9.140625" style="1"/>
  </cols>
  <sheetData>
    <row r="2" spans="2:18" x14ac:dyDescent="0.2">
      <c r="N2" s="2"/>
    </row>
    <row r="5" spans="2:18" x14ac:dyDescent="0.2">
      <c r="D5" s="2"/>
    </row>
    <row r="7" spans="2:18" ht="29.25" customHeight="1" x14ac:dyDescent="0.2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25">
      <c r="D8" s="145" t="s">
        <v>56</v>
      </c>
      <c r="E8" s="145"/>
      <c r="F8" s="146"/>
      <c r="G8" s="146"/>
      <c r="H8" s="146"/>
      <c r="I8" s="146"/>
      <c r="J8" s="146"/>
      <c r="K8" s="146"/>
      <c r="L8" s="146"/>
      <c r="M8" s="146"/>
      <c r="N8" s="146"/>
      <c r="O8" s="146"/>
    </row>
    <row r="9" spans="2:18" ht="28.35" customHeight="1" thickTop="1" x14ac:dyDescent="0.25">
      <c r="B9" s="96"/>
      <c r="C9" s="96"/>
      <c r="D9" s="97" t="s">
        <v>64</v>
      </c>
      <c r="E9" s="96" t="str">
        <f>VLOOKUP($E$10,'Master List'!$B$3:$H$316,3,0)</f>
        <v>CA0007</v>
      </c>
      <c r="F9" s="95"/>
      <c r="G9" s="80" t="s">
        <v>53</v>
      </c>
      <c r="H9" s="81"/>
      <c r="I9" s="78" t="s">
        <v>51</v>
      </c>
      <c r="J9" s="116">
        <v>2</v>
      </c>
      <c r="K9" s="94"/>
      <c r="L9" s="3"/>
      <c r="M9" s="3"/>
      <c r="N9" s="3"/>
      <c r="O9" s="79"/>
      <c r="P9" s="4"/>
    </row>
    <row r="10" spans="2:18" ht="39.200000000000003" customHeight="1" x14ac:dyDescent="0.25">
      <c r="B10" s="96"/>
      <c r="C10" s="96"/>
      <c r="D10" s="97" t="s">
        <v>0</v>
      </c>
      <c r="E10" s="141" t="str">
        <f>'Feb'' 19'!E10</f>
        <v>Amucu HC III</v>
      </c>
      <c r="F10" s="5"/>
      <c r="G10" s="5"/>
      <c r="H10" s="6"/>
      <c r="I10" s="65" t="s">
        <v>62</v>
      </c>
      <c r="J10" s="117">
        <f>IF(OR(E12=4,E12=5,E12=6)*AND(J9=1),'Master List'!L14,IF(OR(E12=4,E12=5,E12=6)*AND(J9=2),'Master List'!L15,IF(OR(E12=4,E12=5,E12=6)*AND(J9=3),'Master List'!L16,IF(OR(E12=4,E12=5,E12=6)*AND(J9=4),'Master List'!L17,IF(OR(E12=4,E12=5)*AND(J9=5),'Master List'!L18,IF(OR(E12=4,E12=5,E12=6)*AND(J9=6),'Master List'!L19,IF(OR(E12=1,E12=2,E12=3)*AND(J9=1),'Master List'!L9,IF(OR(E12=1,E12=2,E12=3)*AND(J9=2),'Master List'!L10,IF(OR(E$12=1,E12=2,E$12=3)*AND(J$9=3),'Master List'!L5,IF(OR(E12=1,E12=2,E12=3)*AND(J9=4),'Master List'!L6,IF(OR(E12=1,E12=2,E12=3)*AND(J9=5),'Master List'!L7,IF(OR(E12=1,E12=2,E12=3)*AND(J9=6),'Master List'!L8))))))))))))</f>
        <v>43739</v>
      </c>
      <c r="K10" s="93"/>
      <c r="L10" s="62"/>
      <c r="M10" s="62"/>
      <c r="N10" s="62"/>
      <c r="O10" s="115"/>
    </row>
    <row r="11" spans="2:18" ht="28.35" customHeight="1" x14ac:dyDescent="0.25">
      <c r="B11" s="96"/>
      <c r="C11" s="96"/>
      <c r="D11" s="97" t="s">
        <v>1</v>
      </c>
      <c r="E11" s="96" t="str">
        <f>VLOOKUP($E$10,'Master List'!$B$3:$H$316,2,0)</f>
        <v xml:space="preserve">Amuria </v>
      </c>
      <c r="F11" s="5"/>
      <c r="G11" s="5"/>
      <c r="H11" s="6"/>
      <c r="I11" s="65" t="s">
        <v>63</v>
      </c>
      <c r="J11" s="118">
        <f>IF(OR($E$12=4,$E$12=5,E12=6)*AND($J$9=1),'Master List'!M14,IF(OR($E$12=4,$E$12=5,E12=6)*AND($J$9=2),'Master List'!M15,IF(OR($E$12=4,$E$12=5,E12=6)*AND($J$9=3),'Master List'!M16,IF(OR($E$12=4,$E$12=5,E12=6)*AND($J$9=4),'Master List'!M17,IF(OR($E$12=4,$E$12=5,E12=6)*AND($J$9=5),'Master List'!M18,IF(OR($E$12=4,$E$12=5,E12=6)*AND($J$9=6),'Master List'!M19,IF(OR($E$12=1,$E$12=2,$E$12=3)*AND($J$9=1),'Master List'!M9,IF(OR($E$12=1,$E$12=2,$E$12=3)*AND($J$9=2),'Master List'!M10,IF(OR($E$12=1,$E$12=2,$E$12=3)*AND($J$9=3),'Master List'!M5,IF(OR($E$12=1,$E$12=2,$E$12=3)*AND($J$9=4),'Master List'!M6,IF(OR($E$12=1,$E$12=2,$E$12=3)*AND($J$9=5),'Master List'!M7,IF(OR($E$12=1,$E$12=2,$E$12=3)*AND($J$9=6),'Master List'!M8))))))))))))</f>
        <v>43799</v>
      </c>
      <c r="K11" s="112"/>
      <c r="L11" s="113"/>
      <c r="M11" s="113"/>
      <c r="N11" s="113"/>
      <c r="O11" s="114"/>
    </row>
    <row r="12" spans="2:18" ht="28.35" customHeight="1" thickBot="1" x14ac:dyDescent="0.3">
      <c r="B12" s="96"/>
      <c r="C12" s="98"/>
      <c r="D12" s="97" t="s">
        <v>54</v>
      </c>
      <c r="E12" s="96">
        <f>VLOOKUP($E$10,'Master List'!$B$3:$H$316,7,0)</f>
        <v>3</v>
      </c>
      <c r="F12" s="7"/>
      <c r="G12" s="7"/>
      <c r="H12" s="8"/>
      <c r="I12" s="66" t="s">
        <v>52</v>
      </c>
      <c r="J12" s="137"/>
      <c r="K12" s="99"/>
      <c r="L12" s="67"/>
      <c r="M12" s="67"/>
      <c r="N12" s="67"/>
      <c r="O12" s="68"/>
    </row>
    <row r="13" spans="2:18" ht="28.35" customHeight="1" thickTop="1" thickBo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">
      <c r="B14" s="10"/>
      <c r="C14" s="11"/>
      <c r="D14" s="11"/>
      <c r="E14" s="12"/>
      <c r="F14" s="147"/>
      <c r="G14" s="148"/>
      <c r="H14" s="148"/>
      <c r="I14" s="149"/>
      <c r="J14" s="149"/>
      <c r="K14" s="149"/>
      <c r="L14" s="149"/>
      <c r="M14" s="149"/>
      <c r="N14" s="149"/>
      <c r="O14" s="150"/>
    </row>
    <row r="15" spans="2:18" s="14" customFormat="1" ht="75.75" customHeight="1" x14ac:dyDescent="0.25">
      <c r="B15" s="151" t="s">
        <v>2</v>
      </c>
      <c r="C15" s="13" t="s">
        <v>3</v>
      </c>
      <c r="D15" s="151" t="s">
        <v>4</v>
      </c>
      <c r="E15" s="151" t="s">
        <v>5</v>
      </c>
      <c r="F15" s="151" t="s">
        <v>39</v>
      </c>
      <c r="G15" s="151" t="s">
        <v>40</v>
      </c>
      <c r="H15" s="151" t="s">
        <v>41</v>
      </c>
      <c r="I15" s="151" t="s">
        <v>42</v>
      </c>
      <c r="J15" s="88" t="s">
        <v>60</v>
      </c>
      <c r="K15" s="88" t="s">
        <v>61</v>
      </c>
      <c r="L15" s="151" t="s">
        <v>43</v>
      </c>
      <c r="M15" s="151" t="s">
        <v>44</v>
      </c>
      <c r="N15" s="151" t="s">
        <v>45</v>
      </c>
      <c r="O15" s="154" t="s">
        <v>46</v>
      </c>
    </row>
    <row r="16" spans="2:18" ht="9" customHeight="1" thickBot="1" x14ac:dyDescent="0.25">
      <c r="B16" s="152"/>
      <c r="C16" s="15"/>
      <c r="D16" s="152"/>
      <c r="E16" s="152"/>
      <c r="F16" s="153"/>
      <c r="G16" s="153"/>
      <c r="H16" s="153"/>
      <c r="I16" s="153"/>
      <c r="J16" s="89"/>
      <c r="K16" s="89"/>
      <c r="L16" s="153"/>
      <c r="M16" s="153"/>
      <c r="N16" s="153"/>
      <c r="O16" s="155"/>
    </row>
    <row r="17" spans="2:15" ht="19.5" customHeight="1" thickBot="1" x14ac:dyDescent="0.25">
      <c r="B17" s="153"/>
      <c r="C17" s="16"/>
      <c r="D17" s="153"/>
      <c r="E17" s="153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56"/>
    </row>
    <row r="18" spans="2:15" s="5" customFormat="1" ht="39.950000000000003" customHeight="1" thickBot="1" x14ac:dyDescent="0.3">
      <c r="B18" s="52">
        <v>1</v>
      </c>
      <c r="C18" s="20">
        <v>130033</v>
      </c>
      <c r="D18" s="21" t="s">
        <v>28</v>
      </c>
      <c r="E18" s="22" t="s">
        <v>11</v>
      </c>
      <c r="F18" s="139">
        <f>'Oct''19'!L18</f>
        <v>0</v>
      </c>
      <c r="G18" s="23"/>
      <c r="H18" s="23"/>
      <c r="I18" s="23"/>
      <c r="J18" s="23"/>
      <c r="K18" s="119" t="str">
        <f>IF(H18*30/(60-J18)=0,"",H18*30/(60-J18))</f>
        <v/>
      </c>
      <c r="L18" s="82"/>
      <c r="M18" s="135" t="str">
        <f>IFERROR(L18/K18, "")</f>
        <v/>
      </c>
      <c r="N18" s="121" t="str">
        <f>IFERROR((4*K18)-L18, "")</f>
        <v/>
      </c>
      <c r="O18" s="25"/>
    </row>
    <row r="19" spans="2:15" s="5" customFormat="1" ht="32.25" customHeight="1" x14ac:dyDescent="0.25">
      <c r="B19" s="52">
        <v>2</v>
      </c>
      <c r="C19" s="20">
        <v>130003</v>
      </c>
      <c r="D19" s="21" t="s">
        <v>29</v>
      </c>
      <c r="E19" s="22" t="s">
        <v>11</v>
      </c>
      <c r="F19" s="139">
        <f>'Oct''19'!L19</f>
        <v>0</v>
      </c>
      <c r="G19" s="23"/>
      <c r="H19" s="23"/>
      <c r="I19" s="23"/>
      <c r="J19" s="23"/>
      <c r="K19" s="119" t="str">
        <f t="shared" ref="K19:K22" si="0">IF(H19*30/(60-J19)=0,"",H19*30/(60-J19))</f>
        <v/>
      </c>
      <c r="L19" s="82"/>
      <c r="M19" s="135" t="str">
        <f t="shared" ref="M19:M29" si="1">IFERROR(L19/K19, "")</f>
        <v/>
      </c>
      <c r="N19" s="121" t="str">
        <f t="shared" ref="N19:N30" si="2">IFERROR((4*K19)-L19, "")</f>
        <v/>
      </c>
      <c r="O19" s="25"/>
    </row>
    <row r="20" spans="2:15" s="5" customFormat="1" ht="28.35" customHeight="1" x14ac:dyDescent="0.25">
      <c r="B20" s="52">
        <v>3</v>
      </c>
      <c r="C20" s="26">
        <v>130006</v>
      </c>
      <c r="D20" s="27" t="s">
        <v>30</v>
      </c>
      <c r="E20" s="28" t="s">
        <v>11</v>
      </c>
      <c r="F20" s="139">
        <f>'Oct''19'!L20</f>
        <v>0</v>
      </c>
      <c r="G20" s="23"/>
      <c r="H20" s="23"/>
      <c r="I20" s="23"/>
      <c r="J20" s="23"/>
      <c r="K20" s="119" t="str">
        <f t="shared" si="0"/>
        <v/>
      </c>
      <c r="L20" s="82"/>
      <c r="M20" s="135" t="str">
        <f t="shared" si="1"/>
        <v/>
      </c>
      <c r="N20" s="121" t="str">
        <f t="shared" si="2"/>
        <v/>
      </c>
      <c r="O20" s="25"/>
    </row>
    <row r="21" spans="2:15" s="5" customFormat="1" ht="39.950000000000003" customHeight="1" x14ac:dyDescent="0.25">
      <c r="B21" s="52">
        <v>4</v>
      </c>
      <c r="C21" s="26">
        <v>130007</v>
      </c>
      <c r="D21" s="51" t="s">
        <v>31</v>
      </c>
      <c r="E21" s="28" t="s">
        <v>11</v>
      </c>
      <c r="F21" s="139">
        <f>'Oct''19'!L21</f>
        <v>0</v>
      </c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50000000000003" customHeight="1" x14ac:dyDescent="0.25">
      <c r="B22" s="52">
        <v>5</v>
      </c>
      <c r="C22" s="26">
        <v>130008</v>
      </c>
      <c r="D22" s="51" t="s">
        <v>32</v>
      </c>
      <c r="E22" s="28" t="s">
        <v>11</v>
      </c>
      <c r="F22" s="139">
        <f>'Oct''19'!L22</f>
        <v>0</v>
      </c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25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25">
      <c r="B24" s="143" t="s">
        <v>38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spans="2:15" s="5" customFormat="1" ht="28.35" customHeight="1" x14ac:dyDescent="0.25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25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25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25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25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">
      <c r="N30" s="85">
        <f t="shared" si="2"/>
        <v>0</v>
      </c>
    </row>
    <row r="31" spans="2:15" s="5" customFormat="1" ht="28.35" customHeight="1" thickBot="1" x14ac:dyDescent="0.3">
      <c r="B31" s="31" t="s">
        <v>13</v>
      </c>
      <c r="C31" s="90"/>
      <c r="D31" s="90"/>
      <c r="E31" s="90"/>
      <c r="F31" s="90"/>
      <c r="G31" s="90"/>
      <c r="H31" s="90"/>
      <c r="I31" s="159"/>
      <c r="J31" s="160"/>
      <c r="K31" s="32"/>
      <c r="L31" s="32"/>
    </row>
    <row r="32" spans="2:15" s="5" customFormat="1" ht="28.35" customHeight="1" thickBot="1" x14ac:dyDescent="0.3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25">
      <c r="B33" s="74">
        <v>1</v>
      </c>
      <c r="C33" s="20">
        <v>130033</v>
      </c>
      <c r="D33" s="38" t="s">
        <v>19</v>
      </c>
      <c r="E33" s="24"/>
      <c r="F33" s="24"/>
      <c r="G33" s="24"/>
      <c r="H33" s="24"/>
      <c r="I33" s="24"/>
      <c r="J33" s="136">
        <f>SUM(E33:I33)</f>
        <v>0</v>
      </c>
      <c r="K33" s="87"/>
      <c r="L33" s="87"/>
    </row>
    <row r="34" spans="2:15" s="5" customFormat="1" ht="28.35" customHeight="1" x14ac:dyDescent="0.25">
      <c r="B34" s="76">
        <v>2</v>
      </c>
      <c r="C34" s="77">
        <v>130003</v>
      </c>
      <c r="D34" s="39" t="s">
        <v>12</v>
      </c>
      <c r="E34" s="24"/>
      <c r="F34" s="24"/>
      <c r="G34" s="24"/>
      <c r="H34" s="24"/>
      <c r="I34" s="24"/>
      <c r="J34" s="136">
        <f>SUM(E34:I34)</f>
        <v>0</v>
      </c>
      <c r="K34" s="87"/>
      <c r="L34" s="87"/>
    </row>
    <row r="35" spans="2:15" s="5" customFormat="1" ht="28.35" customHeight="1" x14ac:dyDescent="0.25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36">
        <f>SUM(E35:I35)</f>
        <v>0</v>
      </c>
      <c r="K35" s="87"/>
      <c r="L35" s="87"/>
    </row>
    <row r="36" spans="2:15" s="5" customFormat="1" ht="28.35" customHeight="1" x14ac:dyDescent="0.25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36">
        <f>F36+I36</f>
        <v>0</v>
      </c>
      <c r="K36" s="87"/>
      <c r="L36" s="87"/>
    </row>
    <row r="37" spans="2:15" s="5" customFormat="1" ht="39.950000000000003" customHeight="1" thickBot="1" x14ac:dyDescent="0.3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36">
        <f>F37+I37</f>
        <v>0</v>
      </c>
      <c r="K37" s="87"/>
      <c r="L37" s="87"/>
    </row>
    <row r="38" spans="2:15" s="30" customFormat="1" ht="24" customHeight="1" thickBot="1" x14ac:dyDescent="0.3">
      <c r="B38" s="71"/>
      <c r="E38" s="40"/>
      <c r="F38" s="40"/>
      <c r="G38" s="40"/>
      <c r="H38" s="40"/>
    </row>
    <row r="39" spans="2:15" s="30" customFormat="1" ht="12.75" customHeight="1" x14ac:dyDescent="0.25">
      <c r="B39" s="41"/>
      <c r="C39" s="42"/>
      <c r="D39" s="42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/>
    </row>
    <row r="40" spans="2:15" s="5" customFormat="1" ht="28.35" customHeight="1" x14ac:dyDescent="0.25">
      <c r="B40" s="43" t="s">
        <v>20</v>
      </c>
      <c r="C40" s="44"/>
      <c r="D40" s="44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4"/>
    </row>
    <row r="41" spans="2:15" s="5" customFormat="1" ht="15" customHeight="1" thickBot="1" x14ac:dyDescent="0.3">
      <c r="B41" s="45"/>
      <c r="C41" s="46"/>
      <c r="D41" s="46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6"/>
    </row>
    <row r="42" spans="2:15" s="5" customFormat="1" ht="6" customHeight="1" x14ac:dyDescent="0.25"/>
    <row r="43" spans="2:15" s="5" customFormat="1" ht="28.35" customHeight="1" thickBot="1" x14ac:dyDescent="0.3">
      <c r="B43" s="5" t="s">
        <v>21</v>
      </c>
      <c r="D43" s="47"/>
      <c r="E43" s="157"/>
      <c r="F43" s="157"/>
      <c r="G43" s="157"/>
      <c r="H43" s="15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25">
      <c r="D44" s="48" t="s">
        <v>22</v>
      </c>
      <c r="E44" s="158" t="s">
        <v>23</v>
      </c>
      <c r="F44" s="158"/>
      <c r="G44" s="158" t="s">
        <v>24</v>
      </c>
      <c r="H44" s="15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">
      <c r="B45" s="5" t="s">
        <v>27</v>
      </c>
      <c r="D45" s="47"/>
      <c r="E45" s="157"/>
      <c r="F45" s="157"/>
      <c r="G45" s="157"/>
      <c r="H45" s="15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25">
      <c r="D46" s="48" t="s">
        <v>22</v>
      </c>
      <c r="E46" s="158" t="s">
        <v>23</v>
      </c>
      <c r="F46" s="158"/>
      <c r="G46" s="158" t="s">
        <v>24</v>
      </c>
      <c r="H46" s="15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25"/>
    <row r="48" spans="2:15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  <row r="104" s="30" customFormat="1" x14ac:dyDescent="0.25"/>
    <row r="105" s="30" customFormat="1" x14ac:dyDescent="0.25"/>
    <row r="106" s="30" customFormat="1" x14ac:dyDescent="0.25"/>
    <row r="107" s="30" customFormat="1" x14ac:dyDescent="0.25"/>
    <row r="108" s="30" customFormat="1" x14ac:dyDescent="0.25"/>
    <row r="109" s="30" customFormat="1" x14ac:dyDescent="0.25"/>
    <row r="110" s="30" customFormat="1" x14ac:dyDescent="0.25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type="list" allowBlank="1" showInputMessage="1" showErrorMessage="1" promptTitle="Cycle" prompt="Insert the Distribution Cycle" sqref="J9" xr:uid="{00000000-0002-0000-0500-000000000000}">
      <formula1>"1,2,3,4,5,6"</formula1>
    </dataValidation>
    <dataValidation allowBlank="1" showInputMessage="1" showErrorMessage="1" promptTitle="Warehouse" prompt="Fill in the appropriate warehouse " sqref="D11" xr:uid="{00000000-0002-0000-0500-000001000000}"/>
    <dataValidation allowBlank="1" showInputMessage="1" showErrorMessage="1" promptTitle="Health Facility" prompt="Insert name of health facility" sqref="B9:C9" xr:uid="{00000000-0002-0000-0500-000002000000}"/>
    <dataValidation allowBlank="1" showInputMessage="1" showErrorMessage="1" promptTitle="District" prompt="Write the District where the health facility is located" sqref="B10:C11 D10" xr:uid="{00000000-0002-0000-0500-000003000000}"/>
    <dataValidation allowBlank="1" showInputMessage="1" showErrorMessage="1" promptTitle="Column B" prompt=" Write in the total quantity of  Test kits received during the two-month review period" sqref="G15:G16" xr:uid="{00000000-0002-0000-0500-000004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500-000005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500-000006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500-000007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500-000008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500-000009000000}"/>
    <dataValidation allowBlank="1" showInputMessage="1" showErrorMessage="1" promptTitle="Column A" prompt="Write in the opening balance that was in stock at the start of the 2 months cycle being reported on" sqref="F15:F16" xr:uid="{00000000-0002-0000-05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500-00000B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500-00000C000000}"/>
    <dataValidation allowBlank="1" showInputMessage="1" showErrorMessage="1" promptTitle="Remarks" prompt="Write any comments or observations that  you feel are of importance" sqref="B39 E39" xr:uid="{00000000-0002-0000-0500-00000D000000}"/>
    <dataValidation allowBlank="1" showInputMessage="1" showErrorMessage="1" promptTitle="Delivery Zone" prompt="Write the Delivery Zone/Sector where  the health facility is allocated" sqref="D12:E12" xr:uid="{00000000-0002-0000-0500-00000E000000}"/>
    <dataValidation allowBlank="1" showInputMessage="1" showErrorMessage="1" promptTitle="Health Facility" prompt="Write in the name of the Health Unit and level of care that is completing the order/report form" sqref="D9:E9" xr:uid="{00000000-0002-0000-0500-00000F000000}"/>
    <dataValidation allowBlank="1" showInputMessage="1" showErrorMessage="1" promptTitle="Cycle" prompt="Indicate the current cycle you are in as per the delivery schedule" sqref="K9:O9" xr:uid="{00000000-0002-0000-0500-000010000000}"/>
    <dataValidation allowBlank="1" showInputMessage="1" showErrorMessage="1" promptTitle="Start date" prompt="Write in the start and end dates for the period being reported on" sqref="J10:O10" xr:uid="{00000000-0002-0000-0500-000011000000}"/>
    <dataValidation allowBlank="1" showInputMessage="1" showErrorMessage="1" promptTitle="End date" prompt="Write  the date of the last day of the reporting period" sqref="J11:O11" xr:uid="{00000000-0002-0000-0500-000012000000}"/>
    <dataValidation allowBlank="1" showInputMessage="1" showErrorMessage="1" promptTitle="Date Prepared" prompt="Fill the date the report is prepared" sqref="J12:O12" xr:uid="{00000000-0002-0000-0500-000013000000}"/>
    <dataValidation allowBlank="1" showInputMessage="1" showErrorMessage="1" promptTitle="Days out of stock" prompt="Write the number of days for which this test kits  were stocked out at the facility. " sqref="J15" xr:uid="{00000000-0002-0000-0500-000014000000}"/>
    <dataValidation allowBlank="1" showInputMessage="1" showErrorMessage="1" promptTitle="Adjusted AMC" prompt=" (Total Test done*30/number of days when item was available). Using the formula Cx30/(60-E)_x000a_" sqref="K15" xr:uid="{00000000-0002-0000-0500-000015000000}"/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500-000016000000}"/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5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B2:R110"/>
  <sheetViews>
    <sheetView showGridLines="0" view="pageBreakPreview" topLeftCell="E1" zoomScale="59" zoomScaleNormal="80" zoomScaleSheetLayoutView="59" workbookViewId="0">
      <selection activeCell="E43" sqref="E43:O43"/>
    </sheetView>
  </sheetViews>
  <sheetFormatPr defaultColWidth="9.140625" defaultRowHeight="15" x14ac:dyDescent="0.2"/>
  <cols>
    <col min="1" max="1" width="9.140625" style="1" customWidth="1"/>
    <col min="2" max="2" width="8.85546875" style="1" customWidth="1"/>
    <col min="3" max="3" width="12.28515625" style="1" hidden="1" customWidth="1"/>
    <col min="4" max="4" width="53.42578125" style="1" customWidth="1"/>
    <col min="5" max="5" width="22.42578125" style="1" customWidth="1"/>
    <col min="6" max="11" width="20.7109375" style="1" customWidth="1"/>
    <col min="12" max="12" width="22.42578125" style="1" customWidth="1"/>
    <col min="13" max="14" width="20.7109375" style="1" customWidth="1"/>
    <col min="15" max="15" width="21.28515625" style="1" customWidth="1"/>
    <col min="16" max="16384" width="9.140625" style="1"/>
  </cols>
  <sheetData>
    <row r="2" spans="2:18" x14ac:dyDescent="0.2">
      <c r="N2" s="2"/>
    </row>
    <row r="5" spans="2:18" x14ac:dyDescent="0.2">
      <c r="D5" s="2"/>
    </row>
    <row r="7" spans="2:18" ht="29.25" customHeight="1" x14ac:dyDescent="0.2">
      <c r="G7" s="69" t="s">
        <v>55</v>
      </c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2:18" ht="28.35" customHeight="1" thickBot="1" x14ac:dyDescent="0.25">
      <c r="D8" s="145" t="s">
        <v>56</v>
      </c>
      <c r="E8" s="145"/>
      <c r="F8" s="146"/>
      <c r="G8" s="146"/>
      <c r="H8" s="146"/>
      <c r="I8" s="146"/>
      <c r="J8" s="146"/>
      <c r="K8" s="146"/>
      <c r="L8" s="146"/>
      <c r="M8" s="146"/>
      <c r="N8" s="146"/>
      <c r="O8" s="146"/>
    </row>
    <row r="9" spans="2:18" ht="28.35" customHeight="1" thickTop="1" x14ac:dyDescent="0.25">
      <c r="B9" s="96"/>
      <c r="C9" s="96"/>
      <c r="D9" s="97" t="s">
        <v>64</v>
      </c>
      <c r="E9" s="96" t="str">
        <f>VLOOKUP($E$10,'Master List'!$B$3:$H$316,3,0)</f>
        <v>CA0007</v>
      </c>
      <c r="F9" s="95"/>
      <c r="G9" s="80" t="s">
        <v>53</v>
      </c>
      <c r="H9" s="81"/>
      <c r="I9" s="78" t="s">
        <v>51</v>
      </c>
      <c r="J9" s="138">
        <v>1</v>
      </c>
      <c r="K9" s="94"/>
      <c r="L9" s="3"/>
      <c r="M9" s="3"/>
      <c r="N9" s="3"/>
      <c r="O9" s="79"/>
      <c r="P9" s="4"/>
    </row>
    <row r="10" spans="2:18" ht="39.200000000000003" customHeight="1" x14ac:dyDescent="0.25">
      <c r="B10" s="96"/>
      <c r="C10" s="96"/>
      <c r="D10" s="97" t="s">
        <v>0</v>
      </c>
      <c r="E10" s="141" t="str">
        <f>'Feb'' 19'!E10</f>
        <v>Amucu HC III</v>
      </c>
      <c r="F10" s="5"/>
      <c r="G10" s="5"/>
      <c r="H10" s="6"/>
      <c r="I10" s="65" t="s">
        <v>62</v>
      </c>
      <c r="J10" s="137"/>
      <c r="K10" s="93"/>
      <c r="L10" s="62"/>
      <c r="M10" s="62"/>
      <c r="N10" s="62"/>
      <c r="O10" s="115"/>
    </row>
    <row r="11" spans="2:18" ht="28.35" customHeight="1" x14ac:dyDescent="0.25">
      <c r="B11" s="96"/>
      <c r="C11" s="96"/>
      <c r="D11" s="97" t="s">
        <v>1</v>
      </c>
      <c r="E11" s="96" t="str">
        <f>VLOOKUP($E$10,'Master List'!$B$3:$H$316,2,0)</f>
        <v xml:space="preserve">Amuria </v>
      </c>
      <c r="F11" s="5"/>
      <c r="G11" s="5"/>
      <c r="H11" s="6"/>
      <c r="I11" s="65" t="s">
        <v>63</v>
      </c>
      <c r="J11" s="137"/>
      <c r="K11" s="112"/>
      <c r="L11" s="113"/>
      <c r="M11" s="113"/>
      <c r="N11" s="113"/>
      <c r="O11" s="114"/>
    </row>
    <row r="12" spans="2:18" ht="28.35" customHeight="1" thickBot="1" x14ac:dyDescent="0.3">
      <c r="B12" s="96"/>
      <c r="C12" s="98"/>
      <c r="D12" s="97" t="s">
        <v>54</v>
      </c>
      <c r="E12" s="96">
        <f>VLOOKUP($E$10,'Master List'!$B$3:$H$316,7,0)</f>
        <v>3</v>
      </c>
      <c r="F12" s="7"/>
      <c r="G12" s="7"/>
      <c r="H12" s="8"/>
      <c r="I12" s="66" t="s">
        <v>52</v>
      </c>
      <c r="J12" s="137"/>
      <c r="K12" s="99"/>
      <c r="L12" s="67"/>
      <c r="M12" s="67"/>
      <c r="N12" s="67"/>
      <c r="O12" s="68"/>
    </row>
    <row r="13" spans="2:18" ht="28.35" customHeight="1" thickTop="1" thickBot="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63"/>
      <c r="M13" s="64"/>
      <c r="N13" s="9"/>
      <c r="O13" s="9"/>
    </row>
    <row r="14" spans="2:18" ht="28.35" customHeight="1" x14ac:dyDescent="0.2">
      <c r="B14" s="10"/>
      <c r="C14" s="11"/>
      <c r="D14" s="11"/>
      <c r="E14" s="12"/>
      <c r="F14" s="147"/>
      <c r="G14" s="148"/>
      <c r="H14" s="148"/>
      <c r="I14" s="149"/>
      <c r="J14" s="149"/>
      <c r="K14" s="149"/>
      <c r="L14" s="149"/>
      <c r="M14" s="149"/>
      <c r="N14" s="149"/>
      <c r="O14" s="150"/>
    </row>
    <row r="15" spans="2:18" s="14" customFormat="1" ht="75.75" customHeight="1" x14ac:dyDescent="0.25">
      <c r="B15" s="151" t="s">
        <v>2</v>
      </c>
      <c r="C15" s="13" t="s">
        <v>3</v>
      </c>
      <c r="D15" s="151" t="s">
        <v>4</v>
      </c>
      <c r="E15" s="151" t="s">
        <v>5</v>
      </c>
      <c r="F15" s="151" t="s">
        <v>39</v>
      </c>
      <c r="G15" s="151" t="s">
        <v>40</v>
      </c>
      <c r="H15" s="151" t="s">
        <v>41</v>
      </c>
      <c r="I15" s="151" t="s">
        <v>42</v>
      </c>
      <c r="J15" s="88" t="s">
        <v>60</v>
      </c>
      <c r="K15" s="88" t="s">
        <v>61</v>
      </c>
      <c r="L15" s="151" t="s">
        <v>43</v>
      </c>
      <c r="M15" s="151" t="s">
        <v>44</v>
      </c>
      <c r="N15" s="151" t="s">
        <v>45</v>
      </c>
      <c r="O15" s="154" t="s">
        <v>46</v>
      </c>
    </row>
    <row r="16" spans="2:18" ht="9" customHeight="1" thickBot="1" x14ac:dyDescent="0.25">
      <c r="B16" s="152"/>
      <c r="C16" s="15"/>
      <c r="D16" s="152"/>
      <c r="E16" s="152"/>
      <c r="F16" s="153"/>
      <c r="G16" s="153"/>
      <c r="H16" s="153"/>
      <c r="I16" s="153"/>
      <c r="J16" s="89"/>
      <c r="K16" s="89"/>
      <c r="L16" s="153"/>
      <c r="M16" s="153"/>
      <c r="N16" s="153"/>
      <c r="O16" s="155"/>
    </row>
    <row r="17" spans="2:15" ht="19.5" customHeight="1" thickBot="1" x14ac:dyDescent="0.25">
      <c r="B17" s="153"/>
      <c r="C17" s="16"/>
      <c r="D17" s="153"/>
      <c r="E17" s="153"/>
      <c r="F17" s="17" t="s">
        <v>6</v>
      </c>
      <c r="G17" s="18" t="s">
        <v>7</v>
      </c>
      <c r="H17" s="19" t="s">
        <v>8</v>
      </c>
      <c r="I17" s="19" t="s">
        <v>9</v>
      </c>
      <c r="J17" s="19" t="s">
        <v>47</v>
      </c>
      <c r="K17" s="84" t="s">
        <v>48</v>
      </c>
      <c r="L17" s="18" t="s">
        <v>49</v>
      </c>
      <c r="M17" s="19" t="s">
        <v>10</v>
      </c>
      <c r="N17" s="18" t="s">
        <v>50</v>
      </c>
      <c r="O17" s="156"/>
    </row>
    <row r="18" spans="2:15" s="5" customFormat="1" ht="39.950000000000003" customHeight="1" thickBot="1" x14ac:dyDescent="0.3">
      <c r="B18" s="52">
        <v>1</v>
      </c>
      <c r="C18" s="20">
        <v>130033</v>
      </c>
      <c r="D18" s="21" t="s">
        <v>28</v>
      </c>
      <c r="E18" s="22" t="s">
        <v>11</v>
      </c>
      <c r="F18" s="23"/>
      <c r="G18" s="23"/>
      <c r="H18" s="23"/>
      <c r="I18" s="23"/>
      <c r="J18" s="23"/>
      <c r="K18" s="119" t="str">
        <f>IF(H18*30/(60-J18)=0,"",H18*30/(60-J18))</f>
        <v/>
      </c>
      <c r="L18" s="82"/>
      <c r="M18" s="135" t="str">
        <f>IFERROR(L18/K18, "")</f>
        <v/>
      </c>
      <c r="N18" s="121" t="str">
        <f>IFERROR((4*K18)-L18, "")</f>
        <v/>
      </c>
      <c r="O18" s="25"/>
    </row>
    <row r="19" spans="2:15" s="5" customFormat="1" ht="32.25" customHeight="1" x14ac:dyDescent="0.25">
      <c r="B19" s="52">
        <v>2</v>
      </c>
      <c r="C19" s="20">
        <v>130003</v>
      </c>
      <c r="D19" s="21" t="s">
        <v>29</v>
      </c>
      <c r="E19" s="22" t="s">
        <v>11</v>
      </c>
      <c r="F19" s="23"/>
      <c r="G19" s="23"/>
      <c r="H19" s="23"/>
      <c r="I19" s="23"/>
      <c r="J19" s="23"/>
      <c r="K19" s="119" t="str">
        <f t="shared" ref="K19:K22" si="0">IF(H19*30/(60-J19)=0,"",H19*30/(60-J19))</f>
        <v/>
      </c>
      <c r="L19" s="82"/>
      <c r="M19" s="135" t="str">
        <f t="shared" ref="M19:M29" si="1">IFERROR(L19/K19, "")</f>
        <v/>
      </c>
      <c r="N19" s="121" t="str">
        <f t="shared" ref="N19:N30" si="2">IFERROR((4*K19)-L19, "")</f>
        <v/>
      </c>
      <c r="O19" s="25"/>
    </row>
    <row r="20" spans="2:15" s="5" customFormat="1" ht="28.35" customHeight="1" x14ac:dyDescent="0.25">
      <c r="B20" s="52">
        <v>3</v>
      </c>
      <c r="C20" s="26">
        <v>130006</v>
      </c>
      <c r="D20" s="27" t="s">
        <v>30</v>
      </c>
      <c r="E20" s="28" t="s">
        <v>11</v>
      </c>
      <c r="F20" s="23"/>
      <c r="G20" s="23"/>
      <c r="H20" s="23"/>
      <c r="I20" s="23"/>
      <c r="J20" s="23"/>
      <c r="K20" s="119" t="str">
        <f t="shared" si="0"/>
        <v/>
      </c>
      <c r="L20" s="82"/>
      <c r="M20" s="135" t="str">
        <f t="shared" si="1"/>
        <v/>
      </c>
      <c r="N20" s="121" t="str">
        <f t="shared" si="2"/>
        <v/>
      </c>
      <c r="O20" s="25"/>
    </row>
    <row r="21" spans="2:15" s="5" customFormat="1" ht="39.950000000000003" customHeight="1" x14ac:dyDescent="0.25">
      <c r="B21" s="52">
        <v>4</v>
      </c>
      <c r="C21" s="26">
        <v>130007</v>
      </c>
      <c r="D21" s="51" t="s">
        <v>31</v>
      </c>
      <c r="E21" s="28" t="s">
        <v>11</v>
      </c>
      <c r="F21" s="23"/>
      <c r="G21" s="23"/>
      <c r="H21" s="23"/>
      <c r="I21" s="23"/>
      <c r="J21" s="23"/>
      <c r="K21" s="119" t="str">
        <f t="shared" si="0"/>
        <v/>
      </c>
      <c r="L21" s="82"/>
      <c r="M21" s="135" t="str">
        <f t="shared" si="1"/>
        <v/>
      </c>
      <c r="N21" s="121" t="str">
        <f t="shared" si="2"/>
        <v/>
      </c>
      <c r="O21" s="25"/>
    </row>
    <row r="22" spans="2:15" s="5" customFormat="1" ht="39.950000000000003" customHeight="1" x14ac:dyDescent="0.25">
      <c r="B22" s="52">
        <v>5</v>
      </c>
      <c r="C22" s="26">
        <v>130008</v>
      </c>
      <c r="D22" s="51" t="s">
        <v>32</v>
      </c>
      <c r="E22" s="28" t="s">
        <v>11</v>
      </c>
      <c r="F22" s="23"/>
      <c r="G22" s="23"/>
      <c r="H22" s="23"/>
      <c r="I22" s="23"/>
      <c r="J22" s="23"/>
      <c r="K22" s="119" t="str">
        <f t="shared" si="0"/>
        <v/>
      </c>
      <c r="L22" s="82"/>
      <c r="M22" s="135" t="str">
        <f t="shared" si="1"/>
        <v/>
      </c>
      <c r="N22" s="121" t="str">
        <f t="shared" si="2"/>
        <v/>
      </c>
      <c r="O22" s="25"/>
    </row>
    <row r="23" spans="2:15" s="5" customFormat="1" ht="28.35" customHeight="1" x14ac:dyDescent="0.25">
      <c r="B23" s="53"/>
      <c r="C23" s="54"/>
      <c r="D23" s="55"/>
      <c r="E23" s="56"/>
      <c r="F23" s="57"/>
      <c r="G23" s="58"/>
      <c r="H23" s="59"/>
      <c r="I23" s="23"/>
      <c r="J23" s="59"/>
      <c r="K23" s="119" t="str">
        <f t="shared" ref="K23" si="3">IF((H23*30/(60-J23))=0,"",(H23*30/(60-J23)))</f>
        <v/>
      </c>
      <c r="L23" s="83"/>
      <c r="M23" s="120" t="str">
        <f t="shared" si="1"/>
        <v/>
      </c>
      <c r="N23" s="121" t="str">
        <f t="shared" si="2"/>
        <v/>
      </c>
      <c r="O23" s="60"/>
    </row>
    <row r="24" spans="2:15" s="5" customFormat="1" ht="28.35" customHeight="1" x14ac:dyDescent="0.25">
      <c r="B24" s="143" t="s">
        <v>38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spans="2:15" s="5" customFormat="1" ht="28.35" customHeight="1" x14ac:dyDescent="0.25">
      <c r="B25" s="52">
        <v>1</v>
      </c>
      <c r="C25" s="26">
        <v>130028</v>
      </c>
      <c r="D25" s="61" t="s">
        <v>33</v>
      </c>
      <c r="E25" s="22" t="s">
        <v>11</v>
      </c>
      <c r="F25" s="122"/>
      <c r="G25" s="122"/>
      <c r="H25" s="122"/>
      <c r="I25" s="122"/>
      <c r="J25" s="122"/>
      <c r="K25" s="123"/>
      <c r="L25" s="124"/>
      <c r="M25" s="125" t="str">
        <f t="shared" si="1"/>
        <v/>
      </c>
      <c r="N25" s="125"/>
      <c r="O25" s="126"/>
    </row>
    <row r="26" spans="2:15" s="5" customFormat="1" ht="28.35" customHeight="1" x14ac:dyDescent="0.25">
      <c r="B26" s="52">
        <v>2</v>
      </c>
      <c r="C26" s="26">
        <v>130029</v>
      </c>
      <c r="D26" s="29" t="s">
        <v>34</v>
      </c>
      <c r="E26" s="22" t="s">
        <v>11</v>
      </c>
      <c r="F26" s="127"/>
      <c r="G26" s="127"/>
      <c r="H26" s="127"/>
      <c r="I26" s="127"/>
      <c r="J26" s="127"/>
      <c r="K26" s="123"/>
      <c r="L26" s="124"/>
      <c r="M26" s="125" t="str">
        <f t="shared" si="1"/>
        <v/>
      </c>
      <c r="N26" s="125"/>
      <c r="O26" s="128"/>
    </row>
    <row r="27" spans="2:15" s="5" customFormat="1" ht="28.35" customHeight="1" x14ac:dyDescent="0.25">
      <c r="B27" s="52">
        <v>3</v>
      </c>
      <c r="C27" s="26">
        <v>130026</v>
      </c>
      <c r="D27" s="29" t="s">
        <v>35</v>
      </c>
      <c r="E27" s="22" t="s">
        <v>11</v>
      </c>
      <c r="F27" s="127"/>
      <c r="G27" s="127"/>
      <c r="H27" s="127"/>
      <c r="I27" s="127"/>
      <c r="J27" s="127"/>
      <c r="K27" s="123"/>
      <c r="L27" s="124"/>
      <c r="M27" s="125" t="str">
        <f t="shared" si="1"/>
        <v/>
      </c>
      <c r="N27" s="125"/>
      <c r="O27" s="128"/>
    </row>
    <row r="28" spans="2:15" s="5" customFormat="1" ht="28.35" customHeight="1" x14ac:dyDescent="0.25">
      <c r="B28" s="52">
        <v>4</v>
      </c>
      <c r="C28" s="26">
        <v>130009</v>
      </c>
      <c r="D28" s="27" t="s">
        <v>36</v>
      </c>
      <c r="E28" s="28" t="s">
        <v>11</v>
      </c>
      <c r="F28" s="127"/>
      <c r="G28" s="127"/>
      <c r="H28" s="127"/>
      <c r="I28" s="127"/>
      <c r="J28" s="127"/>
      <c r="K28" s="123"/>
      <c r="L28" s="124"/>
      <c r="M28" s="125" t="str">
        <f t="shared" si="1"/>
        <v/>
      </c>
      <c r="N28" s="125"/>
      <c r="O28" s="128"/>
    </row>
    <row r="29" spans="2:15" s="5" customFormat="1" ht="28.35" customHeight="1" x14ac:dyDescent="0.25">
      <c r="B29" s="52">
        <v>5</v>
      </c>
      <c r="C29" s="26">
        <v>351057</v>
      </c>
      <c r="D29" s="27" t="s">
        <v>37</v>
      </c>
      <c r="E29" s="28" t="s">
        <v>11</v>
      </c>
      <c r="F29" s="127"/>
      <c r="G29" s="127"/>
      <c r="H29" s="127"/>
      <c r="I29" s="127"/>
      <c r="J29" s="127"/>
      <c r="K29" s="123"/>
      <c r="L29" s="124"/>
      <c r="M29" s="125" t="str">
        <f t="shared" si="1"/>
        <v/>
      </c>
      <c r="N29" s="129"/>
      <c r="O29" s="128"/>
    </row>
    <row r="30" spans="2:15" s="30" customFormat="1" ht="5.25" customHeight="1" thickBot="1" x14ac:dyDescent="0.3">
      <c r="N30" s="85">
        <f t="shared" si="2"/>
        <v>0</v>
      </c>
    </row>
    <row r="31" spans="2:15" s="5" customFormat="1" ht="28.35" customHeight="1" thickBot="1" x14ac:dyDescent="0.3">
      <c r="B31" s="31" t="s">
        <v>13</v>
      </c>
      <c r="C31" s="90"/>
      <c r="D31" s="90"/>
      <c r="E31" s="90"/>
      <c r="F31" s="90"/>
      <c r="G31" s="90"/>
      <c r="H31" s="90"/>
      <c r="I31" s="159"/>
      <c r="J31" s="160"/>
      <c r="K31" s="32"/>
      <c r="L31" s="32"/>
    </row>
    <row r="32" spans="2:15" s="5" customFormat="1" ht="28.35" customHeight="1" thickBot="1" x14ac:dyDescent="0.3">
      <c r="B32" s="33"/>
      <c r="C32" s="34" t="s">
        <v>3</v>
      </c>
      <c r="D32" s="35"/>
      <c r="E32" s="36" t="s">
        <v>14</v>
      </c>
      <c r="F32" s="36" t="s">
        <v>15</v>
      </c>
      <c r="G32" s="36" t="s">
        <v>16</v>
      </c>
      <c r="H32" s="36" t="s">
        <v>17</v>
      </c>
      <c r="I32" s="36" t="s">
        <v>18</v>
      </c>
      <c r="J32" s="36" t="s">
        <v>59</v>
      </c>
      <c r="K32" s="70"/>
      <c r="L32" s="37"/>
      <c r="N32" s="86"/>
    </row>
    <row r="33" spans="2:15" s="5" customFormat="1" ht="28.35" customHeight="1" x14ac:dyDescent="0.25">
      <c r="B33" s="74">
        <v>1</v>
      </c>
      <c r="C33" s="20">
        <v>130033</v>
      </c>
      <c r="D33" s="38" t="s">
        <v>19</v>
      </c>
      <c r="E33" s="24"/>
      <c r="F33" s="24"/>
      <c r="G33" s="24"/>
      <c r="H33" s="24"/>
      <c r="I33" s="24"/>
      <c r="J33" s="136">
        <f>SUM(E33:I33)</f>
        <v>0</v>
      </c>
      <c r="K33" s="87"/>
      <c r="L33" s="87"/>
    </row>
    <row r="34" spans="2:15" s="5" customFormat="1" ht="28.35" customHeight="1" x14ac:dyDescent="0.25">
      <c r="B34" s="76">
        <v>2</v>
      </c>
      <c r="C34" s="77">
        <v>130003</v>
      </c>
      <c r="D34" s="39" t="s">
        <v>12</v>
      </c>
      <c r="E34" s="24"/>
      <c r="F34" s="24"/>
      <c r="G34" s="24"/>
      <c r="H34" s="24"/>
      <c r="I34" s="24"/>
      <c r="J34" s="136">
        <f>SUM(E34:I34)</f>
        <v>0</v>
      </c>
      <c r="K34" s="87"/>
      <c r="L34" s="87"/>
    </row>
    <row r="35" spans="2:15" s="5" customFormat="1" ht="28.35" customHeight="1" x14ac:dyDescent="0.25">
      <c r="B35" s="76">
        <v>3</v>
      </c>
      <c r="C35" s="77">
        <v>130006</v>
      </c>
      <c r="D35" s="39" t="s">
        <v>57</v>
      </c>
      <c r="E35" s="24"/>
      <c r="F35" s="24"/>
      <c r="G35" s="24"/>
      <c r="H35" s="24"/>
      <c r="I35" s="24"/>
      <c r="J35" s="136">
        <f>SUM(E35:I35)</f>
        <v>0</v>
      </c>
      <c r="K35" s="87"/>
      <c r="L35" s="87"/>
    </row>
    <row r="36" spans="2:15" s="5" customFormat="1" ht="28.35" customHeight="1" x14ac:dyDescent="0.25">
      <c r="B36" s="76">
        <v>4</v>
      </c>
      <c r="C36" s="77">
        <v>130007</v>
      </c>
      <c r="D36" s="75" t="s">
        <v>58</v>
      </c>
      <c r="E36" s="127"/>
      <c r="F36" s="24"/>
      <c r="G36" s="131"/>
      <c r="H36" s="132"/>
      <c r="I36" s="24"/>
      <c r="J36" s="136">
        <f>F36+I36</f>
        <v>0</v>
      </c>
      <c r="K36" s="87"/>
      <c r="L36" s="87"/>
    </row>
    <row r="37" spans="2:15" s="5" customFormat="1" ht="39.950000000000003" customHeight="1" thickBot="1" x14ac:dyDescent="0.3">
      <c r="B37" s="72">
        <v>5</v>
      </c>
      <c r="C37" s="26">
        <v>130008</v>
      </c>
      <c r="D37" s="73" t="s">
        <v>32</v>
      </c>
      <c r="E37" s="130"/>
      <c r="F37" s="24"/>
      <c r="G37" s="133"/>
      <c r="H37" s="134"/>
      <c r="I37" s="24"/>
      <c r="J37" s="136">
        <f>F37+I37</f>
        <v>0</v>
      </c>
      <c r="K37" s="87"/>
      <c r="L37" s="87"/>
    </row>
    <row r="38" spans="2:15" s="30" customFormat="1" ht="24" customHeight="1" thickBot="1" x14ac:dyDescent="0.3">
      <c r="B38" s="71"/>
      <c r="E38" s="40"/>
      <c r="F38" s="40"/>
      <c r="G38" s="40"/>
      <c r="H38" s="40"/>
    </row>
    <row r="39" spans="2:15" s="30" customFormat="1" ht="12.75" customHeight="1" x14ac:dyDescent="0.25">
      <c r="B39" s="41"/>
      <c r="C39" s="42"/>
      <c r="D39" s="42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2"/>
    </row>
    <row r="40" spans="2:15" s="5" customFormat="1" ht="28.35" customHeight="1" x14ac:dyDescent="0.25">
      <c r="B40" s="43" t="s">
        <v>20</v>
      </c>
      <c r="C40" s="44"/>
      <c r="D40" s="44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4"/>
    </row>
    <row r="41" spans="2:15" s="5" customFormat="1" ht="15" customHeight="1" thickBot="1" x14ac:dyDescent="0.3">
      <c r="B41" s="45"/>
      <c r="C41" s="46"/>
      <c r="D41" s="46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6"/>
    </row>
    <row r="42" spans="2:15" s="5" customFormat="1" ht="6" customHeight="1" x14ac:dyDescent="0.25"/>
    <row r="43" spans="2:15" s="5" customFormat="1" ht="28.35" customHeight="1" thickBot="1" x14ac:dyDescent="0.3">
      <c r="B43" s="5" t="s">
        <v>21</v>
      </c>
      <c r="D43" s="47"/>
      <c r="E43" s="157"/>
      <c r="F43" s="157"/>
      <c r="G43" s="157"/>
      <c r="H43" s="157"/>
      <c r="I43" s="91"/>
      <c r="J43" s="91"/>
      <c r="K43" s="91"/>
      <c r="L43" s="47"/>
      <c r="M43" s="47"/>
      <c r="N43" s="47"/>
      <c r="O43" s="92"/>
    </row>
    <row r="44" spans="2:15" s="5" customFormat="1" ht="28.35" customHeight="1" x14ac:dyDescent="0.25">
      <c r="D44" s="48" t="s">
        <v>22</v>
      </c>
      <c r="E44" s="158" t="s">
        <v>23</v>
      </c>
      <c r="F44" s="158"/>
      <c r="G44" s="158" t="s">
        <v>24</v>
      </c>
      <c r="H44" s="158"/>
      <c r="I44" s="49"/>
      <c r="J44" s="50"/>
      <c r="K44" s="50"/>
      <c r="L44" s="50" t="s">
        <v>25</v>
      </c>
      <c r="M44" s="50"/>
      <c r="N44" s="50" t="s">
        <v>26</v>
      </c>
    </row>
    <row r="45" spans="2:15" s="5" customFormat="1" ht="28.35" customHeight="1" thickBot="1" x14ac:dyDescent="0.3">
      <c r="B45" s="5" t="s">
        <v>27</v>
      </c>
      <c r="D45" s="47"/>
      <c r="E45" s="157"/>
      <c r="F45" s="157"/>
      <c r="G45" s="157"/>
      <c r="H45" s="157"/>
      <c r="I45" s="91"/>
      <c r="J45" s="91"/>
      <c r="K45" s="91"/>
      <c r="L45" s="47"/>
      <c r="M45" s="47"/>
      <c r="N45" s="47"/>
      <c r="O45" s="47"/>
    </row>
    <row r="46" spans="2:15" s="5" customFormat="1" ht="28.35" customHeight="1" x14ac:dyDescent="0.25">
      <c r="D46" s="48" t="s">
        <v>22</v>
      </c>
      <c r="E46" s="158" t="s">
        <v>23</v>
      </c>
      <c r="F46" s="158"/>
      <c r="G46" s="158" t="s">
        <v>24</v>
      </c>
      <c r="H46" s="158"/>
      <c r="I46" s="49"/>
      <c r="J46" s="50"/>
      <c r="K46" s="50"/>
      <c r="L46" s="50" t="s">
        <v>25</v>
      </c>
      <c r="M46" s="50"/>
      <c r="N46" s="50" t="s">
        <v>26</v>
      </c>
    </row>
    <row r="47" spans="2:15" s="30" customFormat="1" ht="29.25" customHeight="1" x14ac:dyDescent="0.25"/>
    <row r="48" spans="2:15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  <row r="104" s="30" customFormat="1" x14ac:dyDescent="0.25"/>
    <row r="105" s="30" customFormat="1" x14ac:dyDescent="0.25"/>
    <row r="106" s="30" customFormat="1" x14ac:dyDescent="0.25"/>
    <row r="107" s="30" customFormat="1" x14ac:dyDescent="0.25"/>
    <row r="108" s="30" customFormat="1" x14ac:dyDescent="0.25"/>
    <row r="109" s="30" customFormat="1" x14ac:dyDescent="0.25"/>
    <row r="110" s="30" customFormat="1" x14ac:dyDescent="0.25"/>
  </sheetData>
  <sheetProtection password="CF3B" sheet="1" objects="1" scenarios="1"/>
  <mergeCells count="26">
    <mergeCell ref="E45:F45"/>
    <mergeCell ref="G45:H45"/>
    <mergeCell ref="E46:F46"/>
    <mergeCell ref="G46:H46"/>
    <mergeCell ref="I31:J31"/>
    <mergeCell ref="E39:O41"/>
    <mergeCell ref="E43:F43"/>
    <mergeCell ref="G43:H43"/>
    <mergeCell ref="E44:F44"/>
    <mergeCell ref="G44:H44"/>
    <mergeCell ref="B24:O24"/>
    <mergeCell ref="D8:O8"/>
    <mergeCell ref="F14:H14"/>
    <mergeCell ref="I14:M14"/>
    <mergeCell ref="N14:O14"/>
    <mergeCell ref="B15:B17"/>
    <mergeCell ref="D15:D17"/>
    <mergeCell ref="E15:E17"/>
    <mergeCell ref="F15:F16"/>
    <mergeCell ref="G15:G16"/>
    <mergeCell ref="H15:H16"/>
    <mergeCell ref="I15:I16"/>
    <mergeCell ref="L15:L16"/>
    <mergeCell ref="M15:M16"/>
    <mergeCell ref="N15:N16"/>
    <mergeCell ref="O15:O17"/>
  </mergeCells>
  <dataValidations count="23">
    <dataValidation allowBlank="1" showInputMessage="1" showErrorMessage="1" promptTitle="Bimonthly Summary of HIV test" prompt="Write the total number of tests for each test kit used for SMC_x000a__x000a_Data source: Consumption Log for HIV tests" sqref="H32" xr:uid="{00000000-0002-0000-0600-000000000000}"/>
    <dataValidation allowBlank="1" showInputMessage="1" showErrorMessage="1" promptTitle="Adjusted AMC" prompt=" (Total Test done*30/number of days when item was available). Using the formula Cx30/(60-E)_x000a_" sqref="K15" xr:uid="{00000000-0002-0000-0600-000001000000}"/>
    <dataValidation allowBlank="1" showInputMessage="1" showErrorMessage="1" promptTitle="Days out of stock" prompt="Write the number of days for which this test kits  were stocked out at the facility. " sqref="J15" xr:uid="{00000000-0002-0000-0600-000002000000}"/>
    <dataValidation allowBlank="1" showInputMessage="1" showErrorMessage="1" promptTitle="Date Prepared" prompt="Fill the date the report is prepared" sqref="J12:O12 J10:J11" xr:uid="{00000000-0002-0000-0600-000003000000}"/>
    <dataValidation allowBlank="1" showInputMessage="1" showErrorMessage="1" promptTitle="End date" prompt="Write  the date of the last day of the reporting period" sqref="K11:O11" xr:uid="{00000000-0002-0000-0600-000004000000}"/>
    <dataValidation allowBlank="1" showInputMessage="1" showErrorMessage="1" promptTitle="Start date" prompt="Write in the start and end dates for the period being reported on" sqref="K10:O10" xr:uid="{00000000-0002-0000-0600-000005000000}"/>
    <dataValidation allowBlank="1" showInputMessage="1" showErrorMessage="1" promptTitle="Cycle" prompt="Indicate the current cycle you are in as per the delivery schedule" sqref="K9:O9" xr:uid="{00000000-0002-0000-0600-000006000000}"/>
    <dataValidation allowBlank="1" showInputMessage="1" showErrorMessage="1" promptTitle="Health Facility" prompt="Write in the name of the Health Unit and level of care that is completing the order/report form" sqref="D9:E9" xr:uid="{00000000-0002-0000-0600-000007000000}"/>
    <dataValidation allowBlank="1" showInputMessage="1" showErrorMessage="1" promptTitle="Delivery Zone" prompt="Write the Delivery Zone/Sector where  the health facility is allocated" sqref="D12:E12" xr:uid="{00000000-0002-0000-0600-000008000000}"/>
    <dataValidation allowBlank="1" showInputMessage="1" showErrorMessage="1" promptTitle="Remarks" prompt="Write any comments or observations that  you feel are of importance" sqref="B39 E39" xr:uid="{00000000-0002-0000-0600-000009000000}"/>
    <dataValidation allowBlank="1" showInputMessage="1" showErrorMessage="1" promptTitle="Bimonthly Summary of HIV test" prompt="Write the total number of tests for each test kit used for Quality Control_x000a__x000a_Data source: Consumption Log for HIV tests" sqref="I32" xr:uid="{00000000-0002-0000-0600-00000A000000}"/>
    <dataValidation allowBlank="1" showInputMessage="1" showErrorMessage="1" promptTitle="Bimonthly Summary of HIV test" prompt="Write the total number of tests for each test kit used for PMTCT_x000a__x000a_Data source: Consumption Log for HIV tests" sqref="F32" xr:uid="{00000000-0002-0000-0600-00000B000000}"/>
    <dataValidation allowBlank="1" showInputMessage="1" showErrorMessage="1" promptTitle="Column A" prompt="Write in the opening balance that was in stock at the start of the 2 months cycle being reported on" sqref="F15:F16" xr:uid="{00000000-0002-0000-0600-00000C000000}"/>
    <dataValidation allowBlank="1" showInputMessage="1" showErrorMessage="1" promptTitle="Bimonthly Summary of HIV test" prompt="Write the total number of tests for each test kit used for Clinical Diagnosis_x000a__x000a_Data source: Consumption Log for HIV tests" sqref="G32" xr:uid="{00000000-0002-0000-0600-00000D000000}"/>
    <dataValidation allowBlank="1" showInputMessage="1" showErrorMessage="1" promptTitle="Bimonthly Summary of HIV test" prompt="Write the total number of tests for each test kit used for HCT_x000a__x000a_Data source: Consumption Log for HIV tests_x000a_" sqref="E32" xr:uid="{00000000-0002-0000-0600-00000E000000}"/>
    <dataValidation allowBlank="1" showInputMessage="1" showErrorMessage="1" promptTitle="Closing Balance" prompt="Write in the result of the physical count. This is the actual stock available for use._x000a__x000a_Data source: Physical count report" sqref="L15:L16" xr:uid="{00000000-0002-0000-0600-00000F000000}"/>
    <dataValidation allowBlank="1" showInputMessage="1" showErrorMessage="1" promptTitle="Column D" prompt="Always indicate if the number is positive(+) or negative(-)._x000a__x000a_Positive adjustments e.g. stock received from sources other than Medical Access._x000a_Negative adjustments e.g. expired, damaged or obsolete stock, stock donated to another facility" sqref="I15:I16 J16:K16" xr:uid="{00000000-0002-0000-0600-000010000000}"/>
    <dataValidation allowBlank="1" showInputMessage="1" showErrorMessage="1" promptTitle="Column C" prompt="Insert the total number of tests consumed during the 2 months period._x000a__x000a_Data source: Consumption Log for HIV tests_x000a_" sqref="H15:H16" xr:uid="{00000000-0002-0000-0600-000011000000}"/>
    <dataValidation allowBlank="1" showInputMessage="1" showErrorMessage="1" promptTitle="Column B" prompt=" Write in the total quantity of  Test kits received during the two-month review period" sqref="G15:G16" xr:uid="{00000000-0002-0000-0600-000012000000}"/>
    <dataValidation allowBlank="1" showInputMessage="1" showErrorMessage="1" promptTitle="District" prompt="Write the District where the health facility is located" sqref="B10:C11 D10" xr:uid="{00000000-0002-0000-0600-000013000000}"/>
    <dataValidation allowBlank="1" showInputMessage="1" showErrorMessage="1" promptTitle="Health Facility" prompt="Insert name of health facility" sqref="B9:C9" xr:uid="{00000000-0002-0000-0600-000014000000}"/>
    <dataValidation allowBlank="1" showInputMessage="1" showErrorMessage="1" promptTitle="Warehouse" prompt="Fill in the appropriate warehouse " sqref="D11" xr:uid="{00000000-0002-0000-0600-000015000000}"/>
    <dataValidation type="list" allowBlank="1" showInputMessage="1" showErrorMessage="1" promptTitle="Cycle" prompt="Insert the Distribution Cycle" sqref="J9" xr:uid="{00000000-0002-0000-0600-000016000000}">
      <formula1>"1,2,3,4,5,6"</formula1>
    </dataValidation>
  </dataValidations>
  <printOptions horizontalCentered="1"/>
  <pageMargins left="0.25" right="0" top="0.46" bottom="0.47" header="0.3" footer="0.3"/>
  <pageSetup paperSize="9" scale="45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District" prompt="Write the District where the health facility is located" xr:uid="{00000000-0002-0000-0600-000017000000}">
          <x14:formula1>
            <xm:f>'Master List'!$B$3:$B$316</xm:f>
          </x14:formula1>
          <xm:sqref>E10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B2:O315"/>
  <sheetViews>
    <sheetView showGridLines="0" topLeftCell="G4" workbookViewId="0">
      <selection activeCell="M14" sqref="M14"/>
    </sheetView>
  </sheetViews>
  <sheetFormatPr defaultColWidth="9.140625" defaultRowHeight="15" x14ac:dyDescent="0.25"/>
  <cols>
    <col min="1" max="1" width="9.140625" style="102"/>
    <col min="2" max="2" width="38.140625" style="102" bestFit="1" customWidth="1"/>
    <col min="3" max="3" width="14" style="102" bestFit="1" customWidth="1"/>
    <col min="4" max="4" width="9.140625" style="102"/>
    <col min="5" max="5" width="14" style="102" bestFit="1" customWidth="1"/>
    <col min="6" max="6" width="16.140625" style="102" customWidth="1"/>
    <col min="7" max="7" width="9.140625" style="102" customWidth="1"/>
    <col min="8" max="8" width="7" style="102" customWidth="1"/>
    <col min="9" max="10" width="13" style="102" customWidth="1"/>
    <col min="11" max="13" width="17.85546875" style="102" customWidth="1"/>
    <col min="14" max="16384" width="9.140625" style="102"/>
  </cols>
  <sheetData>
    <row r="2" spans="2:15" x14ac:dyDescent="0.25">
      <c r="B2" s="100" t="s">
        <v>65</v>
      </c>
      <c r="C2" s="100" t="s">
        <v>66</v>
      </c>
      <c r="D2" s="100" t="s">
        <v>64</v>
      </c>
      <c r="E2" s="100" t="s">
        <v>435</v>
      </c>
      <c r="F2" s="100" t="s">
        <v>436</v>
      </c>
      <c r="G2" s="100" t="s">
        <v>437</v>
      </c>
      <c r="H2" s="101" t="s">
        <v>67</v>
      </c>
      <c r="I2" s="100" t="s">
        <v>438</v>
      </c>
    </row>
    <row r="3" spans="2:15" x14ac:dyDescent="0.25">
      <c r="B3" s="103" t="s">
        <v>439</v>
      </c>
      <c r="C3" s="103" t="s">
        <v>440</v>
      </c>
      <c r="D3" s="103" t="s">
        <v>441</v>
      </c>
      <c r="E3" s="103" t="s">
        <v>108</v>
      </c>
      <c r="F3" s="103" t="s">
        <v>442</v>
      </c>
      <c r="G3" s="103" t="s">
        <v>440</v>
      </c>
      <c r="H3" s="104">
        <v>1</v>
      </c>
      <c r="I3" s="103" t="s">
        <v>443</v>
      </c>
      <c r="L3" s="105" t="s">
        <v>69</v>
      </c>
      <c r="O3" s="106"/>
    </row>
    <row r="4" spans="2:15" x14ac:dyDescent="0.25">
      <c r="B4" s="103" t="s">
        <v>70</v>
      </c>
      <c r="C4" s="103" t="s">
        <v>444</v>
      </c>
      <c r="D4" s="103" t="s">
        <v>71</v>
      </c>
      <c r="E4" s="103" t="s">
        <v>108</v>
      </c>
      <c r="F4" s="103" t="s">
        <v>73</v>
      </c>
      <c r="G4" s="103" t="s">
        <v>87</v>
      </c>
      <c r="H4" s="104">
        <v>2</v>
      </c>
      <c r="I4" s="103" t="s">
        <v>445</v>
      </c>
      <c r="K4" s="100" t="s">
        <v>74</v>
      </c>
      <c r="L4" s="100" t="s">
        <v>75</v>
      </c>
      <c r="M4" s="100" t="s">
        <v>76</v>
      </c>
      <c r="O4" s="106"/>
    </row>
    <row r="5" spans="2:15" x14ac:dyDescent="0.25">
      <c r="B5" s="103" t="s">
        <v>77</v>
      </c>
      <c r="C5" s="103" t="s">
        <v>446</v>
      </c>
      <c r="D5" s="103" t="s">
        <v>78</v>
      </c>
      <c r="E5" s="103" t="s">
        <v>108</v>
      </c>
      <c r="F5" s="103" t="s">
        <v>73</v>
      </c>
      <c r="G5" s="103" t="s">
        <v>87</v>
      </c>
      <c r="H5" s="104">
        <v>2</v>
      </c>
      <c r="I5" s="103" t="s">
        <v>445</v>
      </c>
      <c r="K5" s="103">
        <v>3</v>
      </c>
      <c r="L5" s="107">
        <v>43435</v>
      </c>
      <c r="M5" s="108">
        <v>43496</v>
      </c>
      <c r="O5" s="106"/>
    </row>
    <row r="6" spans="2:15" x14ac:dyDescent="0.25">
      <c r="B6" s="103" t="s">
        <v>447</v>
      </c>
      <c r="C6" s="103" t="s">
        <v>448</v>
      </c>
      <c r="D6" s="103" t="s">
        <v>449</v>
      </c>
      <c r="E6" s="103" t="s">
        <v>108</v>
      </c>
      <c r="F6" s="103" t="s">
        <v>81</v>
      </c>
      <c r="G6" s="103" t="s">
        <v>87</v>
      </c>
      <c r="H6" s="104">
        <v>2</v>
      </c>
      <c r="I6" s="103" t="s">
        <v>445</v>
      </c>
      <c r="K6" s="103">
        <v>4</v>
      </c>
      <c r="L6" s="107">
        <v>43497</v>
      </c>
      <c r="M6" s="108">
        <v>43555</v>
      </c>
      <c r="O6" s="106"/>
    </row>
    <row r="7" spans="2:15" x14ac:dyDescent="0.25">
      <c r="B7" s="103" t="s">
        <v>450</v>
      </c>
      <c r="C7" s="103" t="s">
        <v>440</v>
      </c>
      <c r="D7" s="103" t="s">
        <v>451</v>
      </c>
      <c r="E7" s="103" t="s">
        <v>108</v>
      </c>
      <c r="F7" s="103" t="s">
        <v>81</v>
      </c>
      <c r="G7" s="103" t="s">
        <v>440</v>
      </c>
      <c r="H7" s="104">
        <v>1</v>
      </c>
      <c r="I7" s="103" t="s">
        <v>452</v>
      </c>
      <c r="K7" s="103">
        <v>5</v>
      </c>
      <c r="L7" s="107">
        <v>43556</v>
      </c>
      <c r="M7" s="108">
        <v>43616</v>
      </c>
      <c r="O7" s="106"/>
    </row>
    <row r="8" spans="2:15" x14ac:dyDescent="0.25">
      <c r="B8" s="103" t="s">
        <v>453</v>
      </c>
      <c r="C8" s="103" t="s">
        <v>454</v>
      </c>
      <c r="D8" s="103" t="s">
        <v>455</v>
      </c>
      <c r="E8" s="103" t="s">
        <v>113</v>
      </c>
      <c r="F8" s="103" t="s">
        <v>81</v>
      </c>
      <c r="G8" s="103" t="s">
        <v>454</v>
      </c>
      <c r="H8" s="104">
        <v>3</v>
      </c>
      <c r="I8" s="103" t="s">
        <v>456</v>
      </c>
      <c r="K8" s="103">
        <v>6</v>
      </c>
      <c r="L8" s="107">
        <v>43617</v>
      </c>
      <c r="M8" s="108">
        <v>43677</v>
      </c>
      <c r="O8" s="106"/>
    </row>
    <row r="9" spans="2:15" x14ac:dyDescent="0.25">
      <c r="B9" s="103" t="s">
        <v>79</v>
      </c>
      <c r="C9" s="103" t="s">
        <v>440</v>
      </c>
      <c r="D9" s="103" t="s">
        <v>80</v>
      </c>
      <c r="E9" s="103" t="s">
        <v>108</v>
      </c>
      <c r="F9" s="103" t="s">
        <v>81</v>
      </c>
      <c r="G9" s="103" t="s">
        <v>440</v>
      </c>
      <c r="H9" s="104">
        <v>1</v>
      </c>
      <c r="I9" s="103" t="s">
        <v>457</v>
      </c>
      <c r="K9" s="103">
        <v>1</v>
      </c>
      <c r="L9" s="107">
        <v>43678</v>
      </c>
      <c r="M9" s="108">
        <v>43738</v>
      </c>
    </row>
    <row r="10" spans="2:15" x14ac:dyDescent="0.25">
      <c r="B10" s="103" t="s">
        <v>82</v>
      </c>
      <c r="C10" s="103" t="s">
        <v>458</v>
      </c>
      <c r="D10" s="103" t="s">
        <v>83</v>
      </c>
      <c r="E10" s="103" t="s">
        <v>113</v>
      </c>
      <c r="F10" s="103" t="s">
        <v>73</v>
      </c>
      <c r="G10" s="103" t="s">
        <v>454</v>
      </c>
      <c r="H10" s="104">
        <v>3</v>
      </c>
      <c r="I10" s="103" t="s">
        <v>456</v>
      </c>
      <c r="K10" s="103">
        <v>2</v>
      </c>
      <c r="L10" s="107">
        <v>43739</v>
      </c>
      <c r="M10" s="108">
        <v>43799</v>
      </c>
    </row>
    <row r="11" spans="2:15" x14ac:dyDescent="0.25">
      <c r="B11" s="103" t="s">
        <v>84</v>
      </c>
      <c r="C11" s="103" t="s">
        <v>459</v>
      </c>
      <c r="D11" s="103" t="s">
        <v>85</v>
      </c>
      <c r="E11" s="103" t="s">
        <v>108</v>
      </c>
      <c r="F11" s="103" t="s">
        <v>68</v>
      </c>
      <c r="G11" s="103" t="s">
        <v>87</v>
      </c>
      <c r="H11" s="104">
        <v>2</v>
      </c>
      <c r="I11" s="103" t="s">
        <v>445</v>
      </c>
    </row>
    <row r="12" spans="2:15" x14ac:dyDescent="0.25">
      <c r="B12" s="103" t="s">
        <v>86</v>
      </c>
      <c r="C12" s="103" t="s">
        <v>448</v>
      </c>
      <c r="D12" s="103" t="s">
        <v>88</v>
      </c>
      <c r="E12" s="103" t="s">
        <v>108</v>
      </c>
      <c r="F12" s="103" t="s">
        <v>73</v>
      </c>
      <c r="G12" s="103" t="s">
        <v>87</v>
      </c>
      <c r="H12" s="104">
        <v>2</v>
      </c>
      <c r="I12" s="103" t="s">
        <v>445</v>
      </c>
      <c r="L12" s="105" t="s">
        <v>782</v>
      </c>
    </row>
    <row r="13" spans="2:15" x14ac:dyDescent="0.25">
      <c r="B13" s="103" t="s">
        <v>460</v>
      </c>
      <c r="C13" s="103" t="s">
        <v>461</v>
      </c>
      <c r="D13" s="103" t="s">
        <v>462</v>
      </c>
      <c r="E13" s="103" t="s">
        <v>315</v>
      </c>
      <c r="F13" s="103" t="s">
        <v>73</v>
      </c>
      <c r="G13" s="103" t="s">
        <v>461</v>
      </c>
      <c r="H13" s="104">
        <v>6</v>
      </c>
      <c r="I13" s="103" t="s">
        <v>463</v>
      </c>
      <c r="K13" s="100" t="s">
        <v>74</v>
      </c>
      <c r="L13" s="100" t="s">
        <v>75</v>
      </c>
      <c r="M13" s="100" t="s">
        <v>76</v>
      </c>
    </row>
    <row r="14" spans="2:15" x14ac:dyDescent="0.25">
      <c r="B14" s="103" t="s">
        <v>89</v>
      </c>
      <c r="C14" s="103" t="s">
        <v>464</v>
      </c>
      <c r="D14" s="103" t="s">
        <v>90</v>
      </c>
      <c r="E14" s="103" t="s">
        <v>91</v>
      </c>
      <c r="F14" s="103" t="s">
        <v>73</v>
      </c>
      <c r="G14" s="103" t="s">
        <v>357</v>
      </c>
      <c r="H14" s="104">
        <v>5</v>
      </c>
      <c r="I14" s="103" t="s">
        <v>443</v>
      </c>
      <c r="K14" s="103">
        <v>1</v>
      </c>
      <c r="L14" s="107">
        <v>43344</v>
      </c>
      <c r="M14" s="108">
        <v>43404</v>
      </c>
      <c r="N14" s="106"/>
    </row>
    <row r="15" spans="2:15" x14ac:dyDescent="0.25">
      <c r="B15" s="103" t="s">
        <v>93</v>
      </c>
      <c r="C15" s="103" t="s">
        <v>448</v>
      </c>
      <c r="D15" s="103" t="s">
        <v>94</v>
      </c>
      <c r="E15" s="103" t="s">
        <v>108</v>
      </c>
      <c r="F15" s="103" t="s">
        <v>73</v>
      </c>
      <c r="G15" s="103" t="s">
        <v>87</v>
      </c>
      <c r="H15" s="104">
        <v>2</v>
      </c>
      <c r="I15" s="103" t="s">
        <v>445</v>
      </c>
      <c r="K15" s="103">
        <v>2</v>
      </c>
      <c r="L15" s="107">
        <v>43405</v>
      </c>
      <c r="M15" s="108">
        <v>43465</v>
      </c>
    </row>
    <row r="16" spans="2:15" x14ac:dyDescent="0.25">
      <c r="B16" s="103" t="s">
        <v>95</v>
      </c>
      <c r="C16" s="103" t="s">
        <v>465</v>
      </c>
      <c r="D16" s="103" t="s">
        <v>97</v>
      </c>
      <c r="E16" s="103" t="s">
        <v>108</v>
      </c>
      <c r="F16" s="103" t="s">
        <v>98</v>
      </c>
      <c r="G16" s="103" t="s">
        <v>96</v>
      </c>
      <c r="H16" s="104">
        <v>2</v>
      </c>
      <c r="I16" s="103" t="s">
        <v>466</v>
      </c>
      <c r="K16" s="103">
        <v>3</v>
      </c>
      <c r="L16" s="107">
        <v>43466</v>
      </c>
      <c r="M16" s="108">
        <v>43524</v>
      </c>
    </row>
    <row r="17" spans="2:13" x14ac:dyDescent="0.25">
      <c r="B17" s="103" t="s">
        <v>467</v>
      </c>
      <c r="C17" s="103" t="s">
        <v>468</v>
      </c>
      <c r="D17" s="103" t="s">
        <v>469</v>
      </c>
      <c r="E17" s="103" t="s">
        <v>315</v>
      </c>
      <c r="F17" s="103" t="s">
        <v>442</v>
      </c>
      <c r="G17" s="103" t="s">
        <v>461</v>
      </c>
      <c r="H17" s="104">
        <v>6</v>
      </c>
      <c r="I17" s="103" t="s">
        <v>463</v>
      </c>
      <c r="K17" s="103">
        <v>4</v>
      </c>
      <c r="L17" s="107">
        <v>43525</v>
      </c>
      <c r="M17" s="108">
        <v>43585</v>
      </c>
    </row>
    <row r="18" spans="2:13" x14ac:dyDescent="0.25">
      <c r="B18" s="103" t="s">
        <v>470</v>
      </c>
      <c r="C18" s="103" t="s">
        <v>440</v>
      </c>
      <c r="D18" s="103" t="s">
        <v>471</v>
      </c>
      <c r="E18" s="103" t="s">
        <v>108</v>
      </c>
      <c r="F18" s="103" t="s">
        <v>442</v>
      </c>
      <c r="G18" s="103" t="s">
        <v>440</v>
      </c>
      <c r="H18" s="104">
        <v>1</v>
      </c>
      <c r="I18" s="103" t="s">
        <v>92</v>
      </c>
      <c r="K18" s="103">
        <v>5</v>
      </c>
      <c r="L18" s="107">
        <v>43586</v>
      </c>
      <c r="M18" s="108">
        <v>43646</v>
      </c>
    </row>
    <row r="19" spans="2:13" x14ac:dyDescent="0.25">
      <c r="B19" s="103" t="s">
        <v>99</v>
      </c>
      <c r="C19" s="103" t="s">
        <v>440</v>
      </c>
      <c r="D19" s="103" t="s">
        <v>100</v>
      </c>
      <c r="E19" s="103" t="s">
        <v>108</v>
      </c>
      <c r="F19" s="103" t="s">
        <v>68</v>
      </c>
      <c r="G19" s="103" t="s">
        <v>440</v>
      </c>
      <c r="H19" s="104">
        <v>1</v>
      </c>
      <c r="I19" s="103" t="s">
        <v>452</v>
      </c>
      <c r="K19" s="103">
        <v>6</v>
      </c>
      <c r="L19" s="107">
        <v>43647</v>
      </c>
      <c r="M19" s="108">
        <v>43708</v>
      </c>
    </row>
    <row r="20" spans="2:13" x14ac:dyDescent="0.25">
      <c r="B20" s="103" t="s">
        <v>101</v>
      </c>
      <c r="C20" s="103" t="s">
        <v>472</v>
      </c>
      <c r="D20" s="103" t="s">
        <v>102</v>
      </c>
      <c r="E20" s="103" t="s">
        <v>91</v>
      </c>
      <c r="F20" s="103" t="s">
        <v>98</v>
      </c>
      <c r="G20" s="103" t="s">
        <v>357</v>
      </c>
      <c r="H20" s="104">
        <v>2</v>
      </c>
      <c r="I20" s="103" t="s">
        <v>457</v>
      </c>
    </row>
    <row r="21" spans="2:13" x14ac:dyDescent="0.25">
      <c r="B21" s="103" t="s">
        <v>473</v>
      </c>
      <c r="C21" s="103" t="s">
        <v>440</v>
      </c>
      <c r="D21" s="103" t="s">
        <v>474</v>
      </c>
      <c r="E21" s="103" t="s">
        <v>108</v>
      </c>
      <c r="F21" s="103" t="s">
        <v>442</v>
      </c>
      <c r="G21" s="103" t="s">
        <v>440</v>
      </c>
      <c r="H21" s="104">
        <v>1</v>
      </c>
      <c r="I21" s="103" t="s">
        <v>92</v>
      </c>
    </row>
    <row r="22" spans="2:13" x14ac:dyDescent="0.25">
      <c r="B22" s="103" t="s">
        <v>475</v>
      </c>
      <c r="C22" s="103" t="s">
        <v>472</v>
      </c>
      <c r="D22" s="103" t="s">
        <v>476</v>
      </c>
      <c r="E22" s="103" t="s">
        <v>477</v>
      </c>
      <c r="F22" s="103" t="s">
        <v>73</v>
      </c>
      <c r="G22" s="103" t="s">
        <v>357</v>
      </c>
      <c r="H22" s="104">
        <v>2</v>
      </c>
      <c r="I22" s="103" t="s">
        <v>457</v>
      </c>
    </row>
    <row r="23" spans="2:13" x14ac:dyDescent="0.25">
      <c r="B23" s="103" t="s">
        <v>478</v>
      </c>
      <c r="C23" s="103" t="s">
        <v>440</v>
      </c>
      <c r="D23" s="103" t="s">
        <v>479</v>
      </c>
      <c r="E23" s="103" t="s">
        <v>108</v>
      </c>
      <c r="F23" s="103" t="s">
        <v>442</v>
      </c>
      <c r="G23" s="103" t="s">
        <v>440</v>
      </c>
      <c r="H23" s="104">
        <v>1</v>
      </c>
      <c r="I23" s="103" t="s">
        <v>457</v>
      </c>
    </row>
    <row r="24" spans="2:13" x14ac:dyDescent="0.25">
      <c r="B24" s="103" t="s">
        <v>480</v>
      </c>
      <c r="C24" s="103" t="s">
        <v>481</v>
      </c>
      <c r="D24" s="103" t="s">
        <v>482</v>
      </c>
      <c r="E24" s="103" t="s">
        <v>72</v>
      </c>
      <c r="F24" s="103" t="s">
        <v>73</v>
      </c>
      <c r="G24" s="103" t="s">
        <v>483</v>
      </c>
      <c r="H24" s="104">
        <v>5</v>
      </c>
      <c r="I24" s="103" t="s">
        <v>484</v>
      </c>
    </row>
    <row r="25" spans="2:13" x14ac:dyDescent="0.25">
      <c r="B25" s="103" t="s">
        <v>104</v>
      </c>
      <c r="C25" s="103" t="s">
        <v>485</v>
      </c>
      <c r="D25" s="103" t="s">
        <v>105</v>
      </c>
      <c r="E25" s="103" t="s">
        <v>315</v>
      </c>
      <c r="F25" s="103" t="s">
        <v>73</v>
      </c>
      <c r="G25" s="103" t="s">
        <v>461</v>
      </c>
      <c r="H25" s="104">
        <v>6</v>
      </c>
      <c r="I25" s="103" t="s">
        <v>463</v>
      </c>
    </row>
    <row r="26" spans="2:13" x14ac:dyDescent="0.25">
      <c r="B26" s="103" t="s">
        <v>106</v>
      </c>
      <c r="C26" s="103" t="s">
        <v>465</v>
      </c>
      <c r="D26" s="103" t="s">
        <v>107</v>
      </c>
      <c r="E26" s="103" t="s">
        <v>108</v>
      </c>
      <c r="F26" s="103" t="s">
        <v>73</v>
      </c>
      <c r="G26" s="103" t="s">
        <v>96</v>
      </c>
      <c r="H26" s="104">
        <v>2</v>
      </c>
      <c r="I26" s="103" t="s">
        <v>466</v>
      </c>
    </row>
    <row r="27" spans="2:13" x14ac:dyDescent="0.25">
      <c r="B27" s="103" t="s">
        <v>109</v>
      </c>
      <c r="C27" s="103" t="s">
        <v>486</v>
      </c>
      <c r="D27" s="103" t="s">
        <v>110</v>
      </c>
      <c r="E27" s="103" t="s">
        <v>72</v>
      </c>
      <c r="F27" s="103" t="s">
        <v>73</v>
      </c>
      <c r="G27" s="103" t="s">
        <v>483</v>
      </c>
      <c r="H27" s="104">
        <v>5</v>
      </c>
      <c r="I27" s="103" t="s">
        <v>466</v>
      </c>
    </row>
    <row r="28" spans="2:13" x14ac:dyDescent="0.25">
      <c r="B28" s="103" t="s">
        <v>111</v>
      </c>
      <c r="C28" s="103" t="s">
        <v>461</v>
      </c>
      <c r="D28" s="103" t="s">
        <v>112</v>
      </c>
      <c r="E28" s="103" t="s">
        <v>315</v>
      </c>
      <c r="F28" s="103" t="s">
        <v>73</v>
      </c>
      <c r="G28" s="103" t="s">
        <v>461</v>
      </c>
      <c r="H28" s="104">
        <v>6</v>
      </c>
      <c r="I28" s="103" t="s">
        <v>463</v>
      </c>
    </row>
    <row r="29" spans="2:13" x14ac:dyDescent="0.25">
      <c r="B29" s="103" t="s">
        <v>114</v>
      </c>
      <c r="C29" s="103" t="s">
        <v>115</v>
      </c>
      <c r="D29" s="103" t="s">
        <v>116</v>
      </c>
      <c r="E29" s="103" t="s">
        <v>108</v>
      </c>
      <c r="F29" s="103" t="s">
        <v>73</v>
      </c>
      <c r="G29" s="103" t="s">
        <v>440</v>
      </c>
      <c r="H29" s="104">
        <v>4</v>
      </c>
      <c r="I29" s="103" t="s">
        <v>92</v>
      </c>
    </row>
    <row r="30" spans="2:13" x14ac:dyDescent="0.25">
      <c r="B30" s="103" t="s">
        <v>487</v>
      </c>
      <c r="C30" s="103" t="s">
        <v>115</v>
      </c>
      <c r="D30" s="103" t="s">
        <v>488</v>
      </c>
      <c r="E30" s="103" t="s">
        <v>108</v>
      </c>
      <c r="F30" s="103" t="s">
        <v>442</v>
      </c>
      <c r="G30" s="103" t="s">
        <v>440</v>
      </c>
      <c r="H30" s="104">
        <v>4</v>
      </c>
      <c r="I30" s="103" t="s">
        <v>92</v>
      </c>
    </row>
    <row r="31" spans="2:13" x14ac:dyDescent="0.25">
      <c r="B31" s="103" t="s">
        <v>489</v>
      </c>
      <c r="C31" s="103" t="s">
        <v>440</v>
      </c>
      <c r="D31" s="103" t="s">
        <v>490</v>
      </c>
      <c r="E31" s="103" t="s">
        <v>108</v>
      </c>
      <c r="F31" s="103" t="s">
        <v>442</v>
      </c>
      <c r="G31" s="103" t="s">
        <v>440</v>
      </c>
      <c r="H31" s="104">
        <v>1</v>
      </c>
      <c r="I31" s="103" t="s">
        <v>457</v>
      </c>
    </row>
    <row r="32" spans="2:13" x14ac:dyDescent="0.25">
      <c r="B32" s="103" t="s">
        <v>491</v>
      </c>
      <c r="C32" s="103" t="s">
        <v>440</v>
      </c>
      <c r="D32" s="103" t="s">
        <v>492</v>
      </c>
      <c r="E32" s="103" t="s">
        <v>108</v>
      </c>
      <c r="F32" s="103" t="s">
        <v>442</v>
      </c>
      <c r="G32" s="103" t="s">
        <v>440</v>
      </c>
      <c r="H32" s="104">
        <v>1</v>
      </c>
      <c r="I32" s="103" t="s">
        <v>457</v>
      </c>
    </row>
    <row r="33" spans="2:9" x14ac:dyDescent="0.25">
      <c r="B33" s="103" t="s">
        <v>493</v>
      </c>
      <c r="C33" s="103" t="s">
        <v>115</v>
      </c>
      <c r="D33" s="103" t="s">
        <v>494</v>
      </c>
      <c r="E33" s="103" t="s">
        <v>108</v>
      </c>
      <c r="F33" s="103" t="s">
        <v>442</v>
      </c>
      <c r="G33" s="103" t="s">
        <v>440</v>
      </c>
      <c r="H33" s="104">
        <v>4</v>
      </c>
      <c r="I33" s="103" t="s">
        <v>457</v>
      </c>
    </row>
    <row r="34" spans="2:9" x14ac:dyDescent="0.25">
      <c r="B34" s="103" t="s">
        <v>495</v>
      </c>
      <c r="C34" s="103" t="s">
        <v>440</v>
      </c>
      <c r="D34" s="103" t="s">
        <v>496</v>
      </c>
      <c r="E34" s="103" t="s">
        <v>108</v>
      </c>
      <c r="F34" s="103" t="s">
        <v>442</v>
      </c>
      <c r="G34" s="103" t="s">
        <v>440</v>
      </c>
      <c r="H34" s="104">
        <v>1</v>
      </c>
      <c r="I34" s="103" t="s">
        <v>92</v>
      </c>
    </row>
    <row r="35" spans="2:9" x14ac:dyDescent="0.25">
      <c r="B35" s="103" t="s">
        <v>497</v>
      </c>
      <c r="C35" s="103" t="s">
        <v>115</v>
      </c>
      <c r="D35" s="103" t="s">
        <v>498</v>
      </c>
      <c r="E35" s="103" t="s">
        <v>108</v>
      </c>
      <c r="F35" s="103" t="s">
        <v>442</v>
      </c>
      <c r="G35" s="103" t="s">
        <v>440</v>
      </c>
      <c r="H35" s="104">
        <v>4</v>
      </c>
      <c r="I35" s="103" t="s">
        <v>92</v>
      </c>
    </row>
    <row r="36" spans="2:9" x14ac:dyDescent="0.25">
      <c r="B36" s="103" t="s">
        <v>499</v>
      </c>
      <c r="C36" s="103" t="s">
        <v>485</v>
      </c>
      <c r="D36" s="103" t="s">
        <v>500</v>
      </c>
      <c r="E36" s="103" t="s">
        <v>315</v>
      </c>
      <c r="F36" s="103" t="s">
        <v>442</v>
      </c>
      <c r="G36" s="103" t="s">
        <v>461</v>
      </c>
      <c r="H36" s="104">
        <v>6</v>
      </c>
      <c r="I36" s="103" t="s">
        <v>457</v>
      </c>
    </row>
    <row r="37" spans="2:9" x14ac:dyDescent="0.25">
      <c r="B37" s="103" t="s">
        <v>501</v>
      </c>
      <c r="C37" s="103" t="s">
        <v>485</v>
      </c>
      <c r="D37" s="103" t="s">
        <v>502</v>
      </c>
      <c r="E37" s="103" t="s">
        <v>315</v>
      </c>
      <c r="F37" s="103" t="s">
        <v>442</v>
      </c>
      <c r="G37" s="103" t="s">
        <v>461</v>
      </c>
      <c r="H37" s="104">
        <v>6</v>
      </c>
      <c r="I37" s="103" t="s">
        <v>457</v>
      </c>
    </row>
    <row r="38" spans="2:9" x14ac:dyDescent="0.25">
      <c r="B38" s="103" t="s">
        <v>117</v>
      </c>
      <c r="C38" s="103" t="s">
        <v>440</v>
      </c>
      <c r="D38" s="103" t="s">
        <v>118</v>
      </c>
      <c r="E38" s="103" t="s">
        <v>108</v>
      </c>
      <c r="F38" s="103" t="s">
        <v>81</v>
      </c>
      <c r="G38" s="103" t="s">
        <v>440</v>
      </c>
      <c r="H38" s="104">
        <v>1</v>
      </c>
      <c r="I38" s="103" t="s">
        <v>92</v>
      </c>
    </row>
    <row r="39" spans="2:9" x14ac:dyDescent="0.25">
      <c r="B39" s="103" t="s">
        <v>503</v>
      </c>
      <c r="C39" s="103" t="s">
        <v>440</v>
      </c>
      <c r="D39" s="103" t="s">
        <v>504</v>
      </c>
      <c r="E39" s="103" t="s">
        <v>108</v>
      </c>
      <c r="F39" s="103" t="s">
        <v>442</v>
      </c>
      <c r="G39" s="103" t="s">
        <v>440</v>
      </c>
      <c r="H39" s="104">
        <v>1</v>
      </c>
      <c r="I39" s="103" t="s">
        <v>92</v>
      </c>
    </row>
    <row r="40" spans="2:9" x14ac:dyDescent="0.25">
      <c r="B40" s="103" t="s">
        <v>119</v>
      </c>
      <c r="C40" s="103" t="s">
        <v>486</v>
      </c>
      <c r="D40" s="103" t="s">
        <v>120</v>
      </c>
      <c r="E40" s="103" t="s">
        <v>72</v>
      </c>
      <c r="F40" s="103" t="s">
        <v>73</v>
      </c>
      <c r="G40" s="103" t="s">
        <v>483</v>
      </c>
      <c r="H40" s="104">
        <v>5</v>
      </c>
      <c r="I40" s="103" t="s">
        <v>466</v>
      </c>
    </row>
    <row r="41" spans="2:9" x14ac:dyDescent="0.25">
      <c r="B41" s="109" t="s">
        <v>121</v>
      </c>
      <c r="C41" s="109" t="s">
        <v>448</v>
      </c>
      <c r="D41" s="109" t="s">
        <v>122</v>
      </c>
      <c r="E41" s="109" t="s">
        <v>108</v>
      </c>
      <c r="F41" s="109" t="s">
        <v>73</v>
      </c>
      <c r="G41" s="109" t="s">
        <v>87</v>
      </c>
      <c r="H41" s="110">
        <v>2</v>
      </c>
      <c r="I41" s="103" t="s">
        <v>445</v>
      </c>
    </row>
    <row r="42" spans="2:9" x14ac:dyDescent="0.25">
      <c r="B42" s="103" t="s">
        <v>123</v>
      </c>
      <c r="C42" s="103" t="s">
        <v>505</v>
      </c>
      <c r="D42" s="103" t="s">
        <v>124</v>
      </c>
      <c r="E42" s="103" t="s">
        <v>108</v>
      </c>
      <c r="F42" s="103" t="s">
        <v>73</v>
      </c>
      <c r="G42" s="103" t="s">
        <v>96</v>
      </c>
      <c r="H42" s="104">
        <v>5</v>
      </c>
      <c r="I42" s="103" t="s">
        <v>466</v>
      </c>
    </row>
    <row r="43" spans="2:9" x14ac:dyDescent="0.25">
      <c r="B43" s="103" t="s">
        <v>506</v>
      </c>
      <c r="C43" s="103" t="s">
        <v>115</v>
      </c>
      <c r="D43" s="103" t="s">
        <v>507</v>
      </c>
      <c r="E43" s="103" t="s">
        <v>108</v>
      </c>
      <c r="F43" s="103" t="s">
        <v>442</v>
      </c>
      <c r="G43" s="103" t="s">
        <v>440</v>
      </c>
      <c r="H43" s="104">
        <v>4</v>
      </c>
      <c r="I43" s="103" t="s">
        <v>452</v>
      </c>
    </row>
    <row r="44" spans="2:9" x14ac:dyDescent="0.25">
      <c r="B44" s="103" t="s">
        <v>508</v>
      </c>
      <c r="C44" s="103" t="s">
        <v>440</v>
      </c>
      <c r="D44" s="103" t="s">
        <v>509</v>
      </c>
      <c r="E44" s="103" t="s">
        <v>108</v>
      </c>
      <c r="F44" s="103" t="s">
        <v>442</v>
      </c>
      <c r="G44" s="103" t="s">
        <v>440</v>
      </c>
      <c r="H44" s="104">
        <v>1</v>
      </c>
      <c r="I44" s="103" t="s">
        <v>457</v>
      </c>
    </row>
    <row r="45" spans="2:9" x14ac:dyDescent="0.25">
      <c r="B45" s="103" t="s">
        <v>510</v>
      </c>
      <c r="C45" s="103" t="s">
        <v>115</v>
      </c>
      <c r="D45" s="103" t="s">
        <v>511</v>
      </c>
      <c r="E45" s="103" t="s">
        <v>108</v>
      </c>
      <c r="F45" s="103" t="s">
        <v>442</v>
      </c>
      <c r="G45" s="103" t="s">
        <v>440</v>
      </c>
      <c r="H45" s="104">
        <v>4</v>
      </c>
      <c r="I45" s="103" t="s">
        <v>452</v>
      </c>
    </row>
    <row r="46" spans="2:9" x14ac:dyDescent="0.25">
      <c r="B46" s="103" t="s">
        <v>512</v>
      </c>
      <c r="C46" s="103" t="s">
        <v>115</v>
      </c>
      <c r="D46" s="103" t="s">
        <v>513</v>
      </c>
      <c r="E46" s="103" t="s">
        <v>108</v>
      </c>
      <c r="F46" s="103" t="s">
        <v>442</v>
      </c>
      <c r="G46" s="103" t="s">
        <v>440</v>
      </c>
      <c r="H46" s="104">
        <v>4</v>
      </c>
      <c r="I46" s="103" t="s">
        <v>452</v>
      </c>
    </row>
    <row r="47" spans="2:9" x14ac:dyDescent="0.25">
      <c r="B47" s="103" t="s">
        <v>514</v>
      </c>
      <c r="C47" s="103" t="s">
        <v>115</v>
      </c>
      <c r="D47" s="103" t="s">
        <v>515</v>
      </c>
      <c r="E47" s="103" t="s">
        <v>108</v>
      </c>
      <c r="F47" s="103" t="s">
        <v>442</v>
      </c>
      <c r="G47" s="103" t="s">
        <v>440</v>
      </c>
      <c r="H47" s="104">
        <v>4</v>
      </c>
      <c r="I47" s="103" t="s">
        <v>452</v>
      </c>
    </row>
    <row r="48" spans="2:9" x14ac:dyDescent="0.25">
      <c r="B48" s="103" t="s">
        <v>125</v>
      </c>
      <c r="C48" s="103" t="s">
        <v>440</v>
      </c>
      <c r="D48" s="103" t="s">
        <v>126</v>
      </c>
      <c r="E48" s="103" t="s">
        <v>108</v>
      </c>
      <c r="F48" s="103" t="s">
        <v>81</v>
      </c>
      <c r="G48" s="103" t="s">
        <v>440</v>
      </c>
      <c r="H48" s="104">
        <v>1</v>
      </c>
      <c r="I48" s="103" t="s">
        <v>92</v>
      </c>
    </row>
    <row r="49" spans="2:9" x14ac:dyDescent="0.25">
      <c r="B49" s="103" t="s">
        <v>516</v>
      </c>
      <c r="C49" s="103" t="s">
        <v>485</v>
      </c>
      <c r="D49" s="103" t="s">
        <v>517</v>
      </c>
      <c r="E49" s="103" t="s">
        <v>315</v>
      </c>
      <c r="F49" s="103" t="s">
        <v>73</v>
      </c>
      <c r="G49" s="103" t="s">
        <v>461</v>
      </c>
      <c r="H49" s="104">
        <v>6</v>
      </c>
      <c r="I49" s="103" t="s">
        <v>457</v>
      </c>
    </row>
    <row r="50" spans="2:9" x14ac:dyDescent="0.25">
      <c r="B50" s="103" t="s">
        <v>518</v>
      </c>
      <c r="C50" s="103" t="s">
        <v>519</v>
      </c>
      <c r="D50" s="103" t="s">
        <v>520</v>
      </c>
      <c r="E50" s="103" t="s">
        <v>108</v>
      </c>
      <c r="F50" s="103" t="s">
        <v>73</v>
      </c>
      <c r="G50" s="103" t="s">
        <v>87</v>
      </c>
      <c r="H50" s="104">
        <v>2</v>
      </c>
      <c r="I50" s="103" t="s">
        <v>445</v>
      </c>
    </row>
    <row r="51" spans="2:9" x14ac:dyDescent="0.25">
      <c r="B51" s="103" t="s">
        <v>521</v>
      </c>
      <c r="C51" s="103" t="s">
        <v>522</v>
      </c>
      <c r="D51" s="103" t="s">
        <v>523</v>
      </c>
      <c r="E51" s="103" t="s">
        <v>477</v>
      </c>
      <c r="F51" s="103" t="s">
        <v>98</v>
      </c>
      <c r="G51" s="103" t="s">
        <v>357</v>
      </c>
      <c r="H51" s="104">
        <v>2</v>
      </c>
      <c r="I51" s="103" t="s">
        <v>457</v>
      </c>
    </row>
    <row r="52" spans="2:9" x14ac:dyDescent="0.25">
      <c r="B52" s="103" t="s">
        <v>524</v>
      </c>
      <c r="C52" s="103" t="s">
        <v>440</v>
      </c>
      <c r="D52" s="103" t="s">
        <v>525</v>
      </c>
      <c r="E52" s="103" t="s">
        <v>108</v>
      </c>
      <c r="F52" s="103" t="s">
        <v>442</v>
      </c>
      <c r="G52" s="103" t="s">
        <v>440</v>
      </c>
      <c r="H52" s="104">
        <v>1</v>
      </c>
      <c r="I52" s="103" t="s">
        <v>457</v>
      </c>
    </row>
    <row r="53" spans="2:9" x14ac:dyDescent="0.25">
      <c r="B53" s="103" t="s">
        <v>127</v>
      </c>
      <c r="C53" s="103" t="s">
        <v>459</v>
      </c>
      <c r="D53" s="103" t="s">
        <v>128</v>
      </c>
      <c r="E53" s="103" t="s">
        <v>108</v>
      </c>
      <c r="F53" s="103" t="s">
        <v>98</v>
      </c>
      <c r="G53" s="103" t="s">
        <v>87</v>
      </c>
      <c r="H53" s="104">
        <v>2</v>
      </c>
      <c r="I53" s="103" t="s">
        <v>445</v>
      </c>
    </row>
    <row r="54" spans="2:9" x14ac:dyDescent="0.25">
      <c r="B54" s="103" t="s">
        <v>129</v>
      </c>
      <c r="C54" s="103" t="s">
        <v>440</v>
      </c>
      <c r="D54" s="103" t="s">
        <v>130</v>
      </c>
      <c r="E54" s="103" t="s">
        <v>108</v>
      </c>
      <c r="F54" s="103" t="s">
        <v>81</v>
      </c>
      <c r="G54" s="103" t="s">
        <v>440</v>
      </c>
      <c r="H54" s="104">
        <v>1</v>
      </c>
      <c r="I54" s="103" t="s">
        <v>457</v>
      </c>
    </row>
    <row r="55" spans="2:9" x14ac:dyDescent="0.25">
      <c r="B55" s="103" t="s">
        <v>131</v>
      </c>
      <c r="C55" s="103" t="s">
        <v>472</v>
      </c>
      <c r="D55" s="103" t="s">
        <v>132</v>
      </c>
      <c r="E55" s="103" t="s">
        <v>91</v>
      </c>
      <c r="F55" s="103" t="s">
        <v>73</v>
      </c>
      <c r="G55" s="103" t="s">
        <v>357</v>
      </c>
      <c r="H55" s="104">
        <v>2</v>
      </c>
      <c r="I55" s="103" t="s">
        <v>457</v>
      </c>
    </row>
    <row r="56" spans="2:9" x14ac:dyDescent="0.25">
      <c r="B56" s="103" t="s">
        <v>526</v>
      </c>
      <c r="C56" s="103" t="s">
        <v>115</v>
      </c>
      <c r="D56" s="103" t="s">
        <v>527</v>
      </c>
      <c r="E56" s="103" t="s">
        <v>108</v>
      </c>
      <c r="F56" s="103" t="s">
        <v>68</v>
      </c>
      <c r="G56" s="103" t="s">
        <v>440</v>
      </c>
      <c r="H56" s="104">
        <v>4</v>
      </c>
      <c r="I56" s="103" t="s">
        <v>452</v>
      </c>
    </row>
    <row r="57" spans="2:9" x14ac:dyDescent="0.25">
      <c r="B57" s="103" t="s">
        <v>528</v>
      </c>
      <c r="C57" s="103" t="s">
        <v>115</v>
      </c>
      <c r="D57" s="103" t="s">
        <v>529</v>
      </c>
      <c r="E57" s="103" t="s">
        <v>108</v>
      </c>
      <c r="F57" s="103" t="s">
        <v>73</v>
      </c>
      <c r="G57" s="103" t="s">
        <v>440</v>
      </c>
      <c r="H57" s="104">
        <v>4</v>
      </c>
      <c r="I57" s="103" t="s">
        <v>452</v>
      </c>
    </row>
    <row r="58" spans="2:9" x14ac:dyDescent="0.25">
      <c r="B58" s="103" t="s">
        <v>133</v>
      </c>
      <c r="C58" s="103" t="s">
        <v>530</v>
      </c>
      <c r="D58" s="103" t="s">
        <v>134</v>
      </c>
      <c r="E58" s="103" t="s">
        <v>531</v>
      </c>
      <c r="F58" s="103" t="s">
        <v>73</v>
      </c>
      <c r="G58" s="103" t="s">
        <v>532</v>
      </c>
      <c r="H58" s="104">
        <v>4</v>
      </c>
      <c r="I58" s="103" t="s">
        <v>452</v>
      </c>
    </row>
    <row r="59" spans="2:9" x14ac:dyDescent="0.25">
      <c r="B59" s="103" t="s">
        <v>135</v>
      </c>
      <c r="C59" s="103" t="s">
        <v>530</v>
      </c>
      <c r="D59" s="103" t="s">
        <v>136</v>
      </c>
      <c r="E59" s="103" t="s">
        <v>531</v>
      </c>
      <c r="F59" s="103" t="s">
        <v>73</v>
      </c>
      <c r="G59" s="103" t="s">
        <v>532</v>
      </c>
      <c r="H59" s="104">
        <v>4</v>
      </c>
      <c r="I59" s="103" t="s">
        <v>452</v>
      </c>
    </row>
    <row r="60" spans="2:9" x14ac:dyDescent="0.25">
      <c r="B60" s="103" t="s">
        <v>533</v>
      </c>
      <c r="C60" s="103" t="s">
        <v>115</v>
      </c>
      <c r="D60" s="103" t="s">
        <v>534</v>
      </c>
      <c r="E60" s="103" t="s">
        <v>108</v>
      </c>
      <c r="F60" s="103" t="s">
        <v>442</v>
      </c>
      <c r="G60" s="103" t="s">
        <v>440</v>
      </c>
      <c r="H60" s="104">
        <v>4</v>
      </c>
      <c r="I60" s="103" t="s">
        <v>92</v>
      </c>
    </row>
    <row r="61" spans="2:9" x14ac:dyDescent="0.25">
      <c r="B61" s="103" t="s">
        <v>535</v>
      </c>
      <c r="C61" s="103" t="s">
        <v>481</v>
      </c>
      <c r="D61" s="103" t="s">
        <v>536</v>
      </c>
      <c r="E61" s="103" t="s">
        <v>72</v>
      </c>
      <c r="F61" s="103" t="s">
        <v>442</v>
      </c>
      <c r="G61" s="103" t="s">
        <v>483</v>
      </c>
      <c r="H61" s="104">
        <v>5</v>
      </c>
      <c r="I61" s="103" t="s">
        <v>484</v>
      </c>
    </row>
    <row r="62" spans="2:9" x14ac:dyDescent="0.25">
      <c r="B62" s="103" t="s">
        <v>137</v>
      </c>
      <c r="C62" s="103" t="s">
        <v>472</v>
      </c>
      <c r="D62" s="103" t="s">
        <v>138</v>
      </c>
      <c r="E62" s="103" t="s">
        <v>91</v>
      </c>
      <c r="F62" s="103" t="s">
        <v>73</v>
      </c>
      <c r="G62" s="103" t="s">
        <v>357</v>
      </c>
      <c r="H62" s="104">
        <v>2</v>
      </c>
      <c r="I62" s="103" t="s">
        <v>457</v>
      </c>
    </row>
    <row r="63" spans="2:9" x14ac:dyDescent="0.25">
      <c r="B63" s="103" t="s">
        <v>537</v>
      </c>
      <c r="C63" s="103" t="s">
        <v>440</v>
      </c>
      <c r="D63" s="103" t="s">
        <v>538</v>
      </c>
      <c r="E63" s="103" t="s">
        <v>108</v>
      </c>
      <c r="F63" s="103" t="s">
        <v>442</v>
      </c>
      <c r="G63" s="103" t="s">
        <v>440</v>
      </c>
      <c r="H63" s="104">
        <v>1</v>
      </c>
      <c r="I63" s="103" t="s">
        <v>457</v>
      </c>
    </row>
    <row r="64" spans="2:9" x14ac:dyDescent="0.25">
      <c r="B64" s="103" t="s">
        <v>539</v>
      </c>
      <c r="C64" s="103" t="s">
        <v>446</v>
      </c>
      <c r="D64" s="103" t="s">
        <v>540</v>
      </c>
      <c r="E64" s="103" t="s">
        <v>108</v>
      </c>
      <c r="F64" s="103" t="s">
        <v>68</v>
      </c>
      <c r="G64" s="103" t="s">
        <v>87</v>
      </c>
      <c r="H64" s="104">
        <v>2</v>
      </c>
      <c r="I64" s="103" t="s">
        <v>445</v>
      </c>
    </row>
    <row r="65" spans="2:9" x14ac:dyDescent="0.25">
      <c r="B65" s="103" t="s">
        <v>541</v>
      </c>
      <c r="C65" s="103" t="s">
        <v>542</v>
      </c>
      <c r="D65" s="103" t="s">
        <v>543</v>
      </c>
      <c r="E65" s="103" t="s">
        <v>113</v>
      </c>
      <c r="F65" s="103" t="s">
        <v>442</v>
      </c>
      <c r="G65" s="103" t="s">
        <v>454</v>
      </c>
      <c r="H65" s="104">
        <v>3</v>
      </c>
      <c r="I65" s="103" t="s">
        <v>456</v>
      </c>
    </row>
    <row r="66" spans="2:9" x14ac:dyDescent="0.25">
      <c r="B66" s="103" t="s">
        <v>544</v>
      </c>
      <c r="C66" s="103" t="s">
        <v>545</v>
      </c>
      <c r="D66" s="103" t="s">
        <v>546</v>
      </c>
      <c r="E66" s="103" t="s">
        <v>72</v>
      </c>
      <c r="F66" s="103" t="s">
        <v>442</v>
      </c>
      <c r="G66" s="103" t="s">
        <v>483</v>
      </c>
      <c r="H66" s="104">
        <v>5</v>
      </c>
      <c r="I66" s="103" t="s">
        <v>466</v>
      </c>
    </row>
    <row r="67" spans="2:9" x14ac:dyDescent="0.25">
      <c r="B67" s="103" t="s">
        <v>139</v>
      </c>
      <c r="C67" s="103" t="s">
        <v>440</v>
      </c>
      <c r="D67" s="103" t="s">
        <v>140</v>
      </c>
      <c r="E67" s="103" t="s">
        <v>108</v>
      </c>
      <c r="F67" s="103" t="s">
        <v>73</v>
      </c>
      <c r="G67" s="103" t="s">
        <v>440</v>
      </c>
      <c r="H67" s="104">
        <v>1</v>
      </c>
      <c r="I67" s="103" t="s">
        <v>452</v>
      </c>
    </row>
    <row r="68" spans="2:9" x14ac:dyDescent="0.25">
      <c r="B68" s="103" t="s">
        <v>547</v>
      </c>
      <c r="C68" s="103" t="s">
        <v>440</v>
      </c>
      <c r="D68" s="103" t="s">
        <v>548</v>
      </c>
      <c r="E68" s="103" t="s">
        <v>108</v>
      </c>
      <c r="F68" s="103" t="s">
        <v>442</v>
      </c>
      <c r="G68" s="103" t="s">
        <v>440</v>
      </c>
      <c r="H68" s="104">
        <v>1</v>
      </c>
      <c r="I68" s="103" t="s">
        <v>92</v>
      </c>
    </row>
    <row r="69" spans="2:9" x14ac:dyDescent="0.25">
      <c r="B69" s="103" t="s">
        <v>141</v>
      </c>
      <c r="C69" s="103" t="s">
        <v>440</v>
      </c>
      <c r="D69" s="103" t="s">
        <v>142</v>
      </c>
      <c r="E69" s="103" t="s">
        <v>108</v>
      </c>
      <c r="F69" s="103" t="s">
        <v>81</v>
      </c>
      <c r="G69" s="103" t="s">
        <v>440</v>
      </c>
      <c r="H69" s="104">
        <v>1</v>
      </c>
      <c r="I69" s="103" t="s">
        <v>92</v>
      </c>
    </row>
    <row r="70" spans="2:9" x14ac:dyDescent="0.25">
      <c r="B70" s="103" t="s">
        <v>549</v>
      </c>
      <c r="C70" s="103" t="s">
        <v>440</v>
      </c>
      <c r="D70" s="103" t="s">
        <v>550</v>
      </c>
      <c r="E70" s="103" t="s">
        <v>108</v>
      </c>
      <c r="F70" s="103" t="s">
        <v>442</v>
      </c>
      <c r="G70" s="103" t="s">
        <v>440</v>
      </c>
      <c r="H70" s="104">
        <v>1</v>
      </c>
      <c r="I70" s="103" t="s">
        <v>92</v>
      </c>
    </row>
    <row r="71" spans="2:9" x14ac:dyDescent="0.25">
      <c r="B71" s="103" t="s">
        <v>551</v>
      </c>
      <c r="C71" s="103" t="s">
        <v>440</v>
      </c>
      <c r="D71" s="103" t="s">
        <v>552</v>
      </c>
      <c r="E71" s="103" t="s">
        <v>108</v>
      </c>
      <c r="F71" s="103" t="s">
        <v>442</v>
      </c>
      <c r="G71" s="103" t="s">
        <v>440</v>
      </c>
      <c r="H71" s="104">
        <v>1</v>
      </c>
      <c r="I71" s="103" t="s">
        <v>92</v>
      </c>
    </row>
    <row r="72" spans="2:9" x14ac:dyDescent="0.25">
      <c r="B72" s="103" t="s">
        <v>143</v>
      </c>
      <c r="C72" s="103" t="s">
        <v>553</v>
      </c>
      <c r="D72" s="103" t="s">
        <v>144</v>
      </c>
      <c r="E72" s="103" t="s">
        <v>72</v>
      </c>
      <c r="F72" s="103" t="s">
        <v>73</v>
      </c>
      <c r="G72" s="103" t="s">
        <v>483</v>
      </c>
      <c r="H72" s="104">
        <v>5</v>
      </c>
      <c r="I72" s="103" t="s">
        <v>484</v>
      </c>
    </row>
    <row r="73" spans="2:9" x14ac:dyDescent="0.25">
      <c r="B73" s="103" t="s">
        <v>145</v>
      </c>
      <c r="C73" s="103" t="s">
        <v>440</v>
      </c>
      <c r="D73" s="103" t="s">
        <v>146</v>
      </c>
      <c r="E73" s="103" t="s">
        <v>108</v>
      </c>
      <c r="F73" s="103" t="s">
        <v>73</v>
      </c>
      <c r="G73" s="103" t="s">
        <v>440</v>
      </c>
      <c r="H73" s="104">
        <v>1</v>
      </c>
      <c r="I73" s="103" t="s">
        <v>457</v>
      </c>
    </row>
    <row r="74" spans="2:9" x14ac:dyDescent="0.25">
      <c r="B74" s="103" t="s">
        <v>147</v>
      </c>
      <c r="C74" s="103" t="s">
        <v>115</v>
      </c>
      <c r="D74" s="103" t="s">
        <v>148</v>
      </c>
      <c r="E74" s="103" t="s">
        <v>108</v>
      </c>
      <c r="F74" s="103" t="s">
        <v>73</v>
      </c>
      <c r="G74" s="103" t="s">
        <v>440</v>
      </c>
      <c r="H74" s="104">
        <v>4</v>
      </c>
      <c r="I74" s="103" t="s">
        <v>452</v>
      </c>
    </row>
    <row r="75" spans="2:9" x14ac:dyDescent="0.25">
      <c r="B75" s="103" t="s">
        <v>554</v>
      </c>
      <c r="C75" s="103" t="s">
        <v>115</v>
      </c>
      <c r="D75" s="103" t="s">
        <v>555</v>
      </c>
      <c r="E75" s="103" t="s">
        <v>108</v>
      </c>
      <c r="F75" s="103" t="s">
        <v>81</v>
      </c>
      <c r="G75" s="103" t="s">
        <v>440</v>
      </c>
      <c r="H75" s="104">
        <v>4</v>
      </c>
      <c r="I75" s="103" t="s">
        <v>452</v>
      </c>
    </row>
    <row r="76" spans="2:9" x14ac:dyDescent="0.25">
      <c r="B76" s="103" t="s">
        <v>556</v>
      </c>
      <c r="C76" s="103" t="s">
        <v>440</v>
      </c>
      <c r="D76" s="103" t="s">
        <v>557</v>
      </c>
      <c r="E76" s="103" t="s">
        <v>108</v>
      </c>
      <c r="F76" s="103" t="s">
        <v>442</v>
      </c>
      <c r="G76" s="103" t="s">
        <v>440</v>
      </c>
      <c r="H76" s="104">
        <v>1</v>
      </c>
      <c r="I76" s="103" t="s">
        <v>92</v>
      </c>
    </row>
    <row r="77" spans="2:9" x14ac:dyDescent="0.25">
      <c r="B77" s="103" t="s">
        <v>558</v>
      </c>
      <c r="C77" s="103" t="s">
        <v>465</v>
      </c>
      <c r="D77" s="103" t="s">
        <v>559</v>
      </c>
      <c r="E77" s="103" t="s">
        <v>108</v>
      </c>
      <c r="F77" s="103" t="s">
        <v>73</v>
      </c>
      <c r="G77" s="103" t="s">
        <v>96</v>
      </c>
      <c r="H77" s="104">
        <v>2</v>
      </c>
      <c r="I77" s="103" t="s">
        <v>466</v>
      </c>
    </row>
    <row r="78" spans="2:9" x14ac:dyDescent="0.25">
      <c r="B78" s="103" t="s">
        <v>149</v>
      </c>
      <c r="C78" s="103" t="s">
        <v>553</v>
      </c>
      <c r="D78" s="103" t="s">
        <v>150</v>
      </c>
      <c r="E78" s="103" t="s">
        <v>72</v>
      </c>
      <c r="F78" s="103" t="s">
        <v>68</v>
      </c>
      <c r="G78" s="103" t="s">
        <v>483</v>
      </c>
      <c r="H78" s="104">
        <v>5</v>
      </c>
      <c r="I78" s="103" t="s">
        <v>484</v>
      </c>
    </row>
    <row r="79" spans="2:9" x14ac:dyDescent="0.25">
      <c r="B79" s="103" t="s">
        <v>560</v>
      </c>
      <c r="C79" s="103" t="s">
        <v>561</v>
      </c>
      <c r="D79" s="103" t="s">
        <v>562</v>
      </c>
      <c r="E79" s="103" t="s">
        <v>113</v>
      </c>
      <c r="F79" s="103" t="s">
        <v>73</v>
      </c>
      <c r="G79" s="103" t="s">
        <v>454</v>
      </c>
      <c r="H79" s="104">
        <v>3</v>
      </c>
      <c r="I79" s="103" t="s">
        <v>456</v>
      </c>
    </row>
    <row r="80" spans="2:9" x14ac:dyDescent="0.25">
      <c r="B80" s="103" t="s">
        <v>563</v>
      </c>
      <c r="C80" s="103" t="s">
        <v>564</v>
      </c>
      <c r="D80" s="103" t="s">
        <v>565</v>
      </c>
      <c r="E80" s="103" t="s">
        <v>477</v>
      </c>
      <c r="F80" s="103" t="s">
        <v>566</v>
      </c>
      <c r="G80" s="103" t="s">
        <v>357</v>
      </c>
      <c r="H80" s="104">
        <v>2</v>
      </c>
      <c r="I80" s="103" t="s">
        <v>457</v>
      </c>
    </row>
    <row r="81" spans="2:9" x14ac:dyDescent="0.25">
      <c r="B81" s="103" t="s">
        <v>151</v>
      </c>
      <c r="C81" s="103" t="s">
        <v>115</v>
      </c>
      <c r="D81" s="103" t="s">
        <v>152</v>
      </c>
      <c r="E81" s="103" t="s">
        <v>108</v>
      </c>
      <c r="F81" s="103" t="s">
        <v>73</v>
      </c>
      <c r="G81" s="103" t="s">
        <v>440</v>
      </c>
      <c r="H81" s="104">
        <v>4</v>
      </c>
      <c r="I81" s="103" t="s">
        <v>452</v>
      </c>
    </row>
    <row r="82" spans="2:9" x14ac:dyDescent="0.25">
      <c r="B82" s="103" t="s">
        <v>567</v>
      </c>
      <c r="C82" s="103" t="s">
        <v>568</v>
      </c>
      <c r="D82" s="103" t="s">
        <v>569</v>
      </c>
      <c r="E82" s="103" t="s">
        <v>315</v>
      </c>
      <c r="F82" s="103" t="s">
        <v>73</v>
      </c>
      <c r="G82" s="103" t="s">
        <v>461</v>
      </c>
      <c r="H82" s="104">
        <v>6</v>
      </c>
      <c r="I82" s="103" t="s">
        <v>443</v>
      </c>
    </row>
    <row r="83" spans="2:9" x14ac:dyDescent="0.25">
      <c r="B83" s="103" t="s">
        <v>153</v>
      </c>
      <c r="C83" s="103" t="s">
        <v>542</v>
      </c>
      <c r="D83" s="103" t="s">
        <v>154</v>
      </c>
      <c r="E83" s="103" t="s">
        <v>113</v>
      </c>
      <c r="F83" s="103" t="s">
        <v>73</v>
      </c>
      <c r="G83" s="103" t="s">
        <v>454</v>
      </c>
      <c r="H83" s="104">
        <v>3</v>
      </c>
      <c r="I83" s="103" t="s">
        <v>456</v>
      </c>
    </row>
    <row r="84" spans="2:9" x14ac:dyDescent="0.25">
      <c r="B84" s="103" t="s">
        <v>570</v>
      </c>
      <c r="C84" s="103" t="s">
        <v>571</v>
      </c>
      <c r="D84" s="103" t="s">
        <v>572</v>
      </c>
      <c r="E84" s="103" t="s">
        <v>113</v>
      </c>
      <c r="F84" s="103" t="s">
        <v>68</v>
      </c>
      <c r="G84" s="103" t="s">
        <v>454</v>
      </c>
      <c r="H84" s="104">
        <v>3</v>
      </c>
      <c r="I84" s="103" t="s">
        <v>456</v>
      </c>
    </row>
    <row r="85" spans="2:9" x14ac:dyDescent="0.25">
      <c r="B85" s="103" t="s">
        <v>573</v>
      </c>
      <c r="C85" s="103" t="s">
        <v>440</v>
      </c>
      <c r="D85" s="103" t="s">
        <v>574</v>
      </c>
      <c r="E85" s="103" t="s">
        <v>108</v>
      </c>
      <c r="F85" s="103" t="s">
        <v>442</v>
      </c>
      <c r="G85" s="103" t="s">
        <v>440</v>
      </c>
      <c r="H85" s="104">
        <v>1</v>
      </c>
      <c r="I85" s="103" t="s">
        <v>452</v>
      </c>
    </row>
    <row r="86" spans="2:9" x14ac:dyDescent="0.25">
      <c r="B86" s="103" t="s">
        <v>155</v>
      </c>
      <c r="C86" s="103" t="s">
        <v>481</v>
      </c>
      <c r="D86" s="103" t="s">
        <v>156</v>
      </c>
      <c r="E86" s="103" t="s">
        <v>72</v>
      </c>
      <c r="F86" s="103" t="s">
        <v>68</v>
      </c>
      <c r="G86" s="103" t="s">
        <v>483</v>
      </c>
      <c r="H86" s="104">
        <v>5</v>
      </c>
      <c r="I86" s="103" t="s">
        <v>484</v>
      </c>
    </row>
    <row r="87" spans="2:9" x14ac:dyDescent="0.25">
      <c r="B87" s="103" t="s">
        <v>575</v>
      </c>
      <c r="C87" s="103" t="s">
        <v>440</v>
      </c>
      <c r="D87" s="103" t="s">
        <v>576</v>
      </c>
      <c r="E87" s="103" t="s">
        <v>108</v>
      </c>
      <c r="F87" s="103" t="s">
        <v>81</v>
      </c>
      <c r="G87" s="103" t="s">
        <v>440</v>
      </c>
      <c r="H87" s="104">
        <v>1</v>
      </c>
      <c r="I87" s="103" t="s">
        <v>452</v>
      </c>
    </row>
    <row r="88" spans="2:9" x14ac:dyDescent="0.25">
      <c r="B88" s="103" t="s">
        <v>577</v>
      </c>
      <c r="C88" s="103" t="s">
        <v>578</v>
      </c>
      <c r="D88" s="103" t="s">
        <v>579</v>
      </c>
      <c r="E88" s="103" t="s">
        <v>72</v>
      </c>
      <c r="F88" s="103" t="s">
        <v>566</v>
      </c>
      <c r="G88" s="103" t="s">
        <v>483</v>
      </c>
      <c r="H88" s="104">
        <v>5</v>
      </c>
      <c r="I88" s="103" t="s">
        <v>466</v>
      </c>
    </row>
    <row r="89" spans="2:9" x14ac:dyDescent="0.25">
      <c r="B89" s="103" t="s">
        <v>580</v>
      </c>
      <c r="C89" s="103" t="s">
        <v>461</v>
      </c>
      <c r="D89" s="103" t="s">
        <v>581</v>
      </c>
      <c r="E89" s="103" t="s">
        <v>315</v>
      </c>
      <c r="F89" s="103" t="s">
        <v>73</v>
      </c>
      <c r="G89" s="103" t="s">
        <v>461</v>
      </c>
      <c r="H89" s="104">
        <v>6</v>
      </c>
      <c r="I89" s="103" t="s">
        <v>463</v>
      </c>
    </row>
    <row r="90" spans="2:9" x14ac:dyDescent="0.25">
      <c r="B90" s="103" t="s">
        <v>582</v>
      </c>
      <c r="C90" s="103" t="s">
        <v>519</v>
      </c>
      <c r="D90" s="103" t="s">
        <v>583</v>
      </c>
      <c r="E90" s="103" t="s">
        <v>108</v>
      </c>
      <c r="F90" s="103" t="s">
        <v>73</v>
      </c>
      <c r="G90" s="103" t="s">
        <v>87</v>
      </c>
      <c r="H90" s="104">
        <v>2</v>
      </c>
      <c r="I90" s="103" t="s">
        <v>445</v>
      </c>
    </row>
    <row r="91" spans="2:9" x14ac:dyDescent="0.25">
      <c r="B91" s="109" t="s">
        <v>584</v>
      </c>
      <c r="C91" s="109" t="s">
        <v>568</v>
      </c>
      <c r="D91" s="109" t="s">
        <v>585</v>
      </c>
      <c r="E91" s="109" t="s">
        <v>315</v>
      </c>
      <c r="F91" s="109" t="s">
        <v>566</v>
      </c>
      <c r="G91" s="109" t="s">
        <v>461</v>
      </c>
      <c r="H91" s="110">
        <v>6</v>
      </c>
      <c r="I91" s="103" t="s">
        <v>443</v>
      </c>
    </row>
    <row r="92" spans="2:9" x14ac:dyDescent="0.25">
      <c r="B92" s="103" t="s">
        <v>157</v>
      </c>
      <c r="C92" s="103" t="s">
        <v>464</v>
      </c>
      <c r="D92" s="103" t="s">
        <v>158</v>
      </c>
      <c r="E92" s="103" t="s">
        <v>91</v>
      </c>
      <c r="F92" s="103" t="s">
        <v>73</v>
      </c>
      <c r="G92" s="103" t="s">
        <v>357</v>
      </c>
      <c r="H92" s="104">
        <v>5</v>
      </c>
      <c r="I92" s="103" t="s">
        <v>443</v>
      </c>
    </row>
    <row r="93" spans="2:9" x14ac:dyDescent="0.25">
      <c r="B93" s="103" t="s">
        <v>586</v>
      </c>
      <c r="C93" s="103" t="s">
        <v>440</v>
      </c>
      <c r="D93" s="103" t="s">
        <v>587</v>
      </c>
      <c r="E93" s="103" t="s">
        <v>108</v>
      </c>
      <c r="F93" s="103" t="s">
        <v>442</v>
      </c>
      <c r="G93" s="103" t="s">
        <v>440</v>
      </c>
      <c r="H93" s="104">
        <v>1</v>
      </c>
      <c r="I93" s="103" t="s">
        <v>452</v>
      </c>
    </row>
    <row r="94" spans="2:9" x14ac:dyDescent="0.25">
      <c r="B94" s="103" t="s">
        <v>588</v>
      </c>
      <c r="C94" s="103" t="s">
        <v>440</v>
      </c>
      <c r="D94" s="103" t="s">
        <v>589</v>
      </c>
      <c r="E94" s="103" t="s">
        <v>108</v>
      </c>
      <c r="F94" s="103" t="s">
        <v>442</v>
      </c>
      <c r="G94" s="103" t="s">
        <v>440</v>
      </c>
      <c r="H94" s="104">
        <v>1</v>
      </c>
      <c r="I94" s="103" t="s">
        <v>92</v>
      </c>
    </row>
    <row r="95" spans="2:9" x14ac:dyDescent="0.25">
      <c r="B95" s="103" t="s">
        <v>159</v>
      </c>
      <c r="C95" s="103" t="s">
        <v>440</v>
      </c>
      <c r="D95" s="103" t="s">
        <v>160</v>
      </c>
      <c r="E95" s="103" t="s">
        <v>108</v>
      </c>
      <c r="F95" s="103" t="s">
        <v>81</v>
      </c>
      <c r="G95" s="103" t="s">
        <v>440</v>
      </c>
      <c r="H95" s="104">
        <v>1</v>
      </c>
      <c r="I95" s="103" t="s">
        <v>452</v>
      </c>
    </row>
    <row r="96" spans="2:9" x14ac:dyDescent="0.25">
      <c r="B96" s="103" t="s">
        <v>161</v>
      </c>
      <c r="C96" s="103" t="s">
        <v>481</v>
      </c>
      <c r="D96" s="103" t="s">
        <v>162</v>
      </c>
      <c r="E96" s="103" t="s">
        <v>72</v>
      </c>
      <c r="F96" s="103" t="s">
        <v>73</v>
      </c>
      <c r="G96" s="103" t="s">
        <v>483</v>
      </c>
      <c r="H96" s="104">
        <v>5</v>
      </c>
      <c r="I96" s="103" t="s">
        <v>484</v>
      </c>
    </row>
    <row r="97" spans="2:9" x14ac:dyDescent="0.25">
      <c r="B97" s="103" t="s">
        <v>163</v>
      </c>
      <c r="C97" s="103" t="s">
        <v>481</v>
      </c>
      <c r="D97" s="103" t="s">
        <v>164</v>
      </c>
      <c r="E97" s="103" t="s">
        <v>72</v>
      </c>
      <c r="F97" s="103" t="s">
        <v>73</v>
      </c>
      <c r="G97" s="103" t="s">
        <v>483</v>
      </c>
      <c r="H97" s="104">
        <v>5</v>
      </c>
      <c r="I97" s="103" t="s">
        <v>484</v>
      </c>
    </row>
    <row r="98" spans="2:9" x14ac:dyDescent="0.25">
      <c r="B98" s="103" t="s">
        <v>590</v>
      </c>
      <c r="C98" s="103" t="s">
        <v>481</v>
      </c>
      <c r="D98" s="103" t="s">
        <v>103</v>
      </c>
      <c r="E98" s="103" t="s">
        <v>72</v>
      </c>
      <c r="F98" s="103" t="s">
        <v>73</v>
      </c>
      <c r="G98" s="103" t="s">
        <v>483</v>
      </c>
      <c r="H98" s="104">
        <v>5</v>
      </c>
      <c r="I98" s="103" t="s">
        <v>484</v>
      </c>
    </row>
    <row r="99" spans="2:9" x14ac:dyDescent="0.25">
      <c r="B99" s="103" t="s">
        <v>165</v>
      </c>
      <c r="C99" s="103" t="s">
        <v>481</v>
      </c>
      <c r="D99" s="103" t="s">
        <v>166</v>
      </c>
      <c r="E99" s="103" t="s">
        <v>72</v>
      </c>
      <c r="F99" s="103" t="s">
        <v>73</v>
      </c>
      <c r="G99" s="103" t="s">
        <v>483</v>
      </c>
      <c r="H99" s="104">
        <v>5</v>
      </c>
      <c r="I99" s="103" t="s">
        <v>484</v>
      </c>
    </row>
    <row r="100" spans="2:9" x14ac:dyDescent="0.25">
      <c r="B100" s="103" t="s">
        <v>167</v>
      </c>
      <c r="C100" s="103" t="s">
        <v>468</v>
      </c>
      <c r="D100" s="103" t="s">
        <v>168</v>
      </c>
      <c r="E100" s="103" t="s">
        <v>315</v>
      </c>
      <c r="F100" s="103" t="s">
        <v>73</v>
      </c>
      <c r="G100" s="103" t="s">
        <v>461</v>
      </c>
      <c r="H100" s="104">
        <v>6</v>
      </c>
      <c r="I100" s="103" t="s">
        <v>463</v>
      </c>
    </row>
    <row r="101" spans="2:9" x14ac:dyDescent="0.25">
      <c r="B101" s="103" t="s">
        <v>169</v>
      </c>
      <c r="C101" s="103" t="s">
        <v>591</v>
      </c>
      <c r="D101" s="103" t="s">
        <v>170</v>
      </c>
      <c r="E101" s="103" t="s">
        <v>108</v>
      </c>
      <c r="F101" s="103" t="s">
        <v>73</v>
      </c>
      <c r="G101" s="103" t="s">
        <v>96</v>
      </c>
      <c r="H101" s="104">
        <v>2</v>
      </c>
      <c r="I101" s="103" t="s">
        <v>466</v>
      </c>
    </row>
    <row r="102" spans="2:9" x14ac:dyDescent="0.25">
      <c r="B102" s="103" t="s">
        <v>171</v>
      </c>
      <c r="C102" s="103" t="s">
        <v>440</v>
      </c>
      <c r="D102" s="103" t="s">
        <v>172</v>
      </c>
      <c r="E102" s="103" t="s">
        <v>108</v>
      </c>
      <c r="F102" s="103" t="s">
        <v>81</v>
      </c>
      <c r="G102" s="103" t="s">
        <v>440</v>
      </c>
      <c r="H102" s="104">
        <v>1</v>
      </c>
      <c r="I102" s="103" t="s">
        <v>92</v>
      </c>
    </row>
    <row r="103" spans="2:9" x14ac:dyDescent="0.25">
      <c r="B103" s="109" t="s">
        <v>173</v>
      </c>
      <c r="C103" s="109" t="s">
        <v>592</v>
      </c>
      <c r="D103" s="109" t="s">
        <v>174</v>
      </c>
      <c r="E103" s="109" t="s">
        <v>108</v>
      </c>
      <c r="F103" s="109" t="s">
        <v>73</v>
      </c>
      <c r="G103" s="109" t="s">
        <v>87</v>
      </c>
      <c r="H103" s="110">
        <v>2</v>
      </c>
      <c r="I103" s="103" t="s">
        <v>445</v>
      </c>
    </row>
    <row r="104" spans="2:9" x14ac:dyDescent="0.25">
      <c r="B104" s="103" t="s">
        <v>593</v>
      </c>
      <c r="C104" s="103" t="s">
        <v>485</v>
      </c>
      <c r="D104" s="103" t="s">
        <v>594</v>
      </c>
      <c r="E104" s="103" t="s">
        <v>315</v>
      </c>
      <c r="F104" s="103" t="s">
        <v>73</v>
      </c>
      <c r="G104" s="103" t="s">
        <v>461</v>
      </c>
      <c r="H104" s="104">
        <v>6</v>
      </c>
      <c r="I104" s="103" t="s">
        <v>457</v>
      </c>
    </row>
    <row r="105" spans="2:9" x14ac:dyDescent="0.25">
      <c r="B105" s="103" t="s">
        <v>175</v>
      </c>
      <c r="C105" s="103" t="s">
        <v>595</v>
      </c>
      <c r="D105" s="103" t="s">
        <v>176</v>
      </c>
      <c r="E105" s="103" t="s">
        <v>315</v>
      </c>
      <c r="F105" s="103" t="s">
        <v>73</v>
      </c>
      <c r="G105" s="103" t="s">
        <v>461</v>
      </c>
      <c r="H105" s="104">
        <v>6</v>
      </c>
      <c r="I105" s="103" t="s">
        <v>463</v>
      </c>
    </row>
    <row r="106" spans="2:9" x14ac:dyDescent="0.25">
      <c r="B106" s="103" t="s">
        <v>596</v>
      </c>
      <c r="C106" s="103" t="s">
        <v>440</v>
      </c>
      <c r="D106" s="103" t="s">
        <v>597</v>
      </c>
      <c r="E106" s="103" t="s">
        <v>108</v>
      </c>
      <c r="F106" s="103" t="s">
        <v>68</v>
      </c>
      <c r="G106" s="103" t="s">
        <v>440</v>
      </c>
      <c r="H106" s="104">
        <v>1</v>
      </c>
      <c r="I106" s="103" t="s">
        <v>457</v>
      </c>
    </row>
    <row r="107" spans="2:9" x14ac:dyDescent="0.25">
      <c r="B107" s="103" t="s">
        <v>177</v>
      </c>
      <c r="C107" s="103" t="s">
        <v>553</v>
      </c>
      <c r="D107" s="103" t="s">
        <v>178</v>
      </c>
      <c r="E107" s="103" t="s">
        <v>72</v>
      </c>
      <c r="F107" s="103" t="s">
        <v>68</v>
      </c>
      <c r="G107" s="103" t="s">
        <v>483</v>
      </c>
      <c r="H107" s="104">
        <v>5</v>
      </c>
      <c r="I107" s="103" t="s">
        <v>484</v>
      </c>
    </row>
    <row r="108" spans="2:9" x14ac:dyDescent="0.25">
      <c r="B108" s="103" t="s">
        <v>179</v>
      </c>
      <c r="C108" s="103" t="s">
        <v>598</v>
      </c>
      <c r="D108" s="103" t="s">
        <v>180</v>
      </c>
      <c r="E108" s="103" t="s">
        <v>113</v>
      </c>
      <c r="F108" s="103" t="s">
        <v>73</v>
      </c>
      <c r="G108" s="103" t="s">
        <v>454</v>
      </c>
      <c r="H108" s="104">
        <v>3</v>
      </c>
      <c r="I108" s="103" t="s">
        <v>456</v>
      </c>
    </row>
    <row r="109" spans="2:9" x14ac:dyDescent="0.25">
      <c r="B109" s="103" t="s">
        <v>181</v>
      </c>
      <c r="C109" s="103" t="s">
        <v>553</v>
      </c>
      <c r="D109" s="103" t="s">
        <v>182</v>
      </c>
      <c r="E109" s="103" t="s">
        <v>72</v>
      </c>
      <c r="F109" s="103" t="s">
        <v>73</v>
      </c>
      <c r="G109" s="103" t="s">
        <v>483</v>
      </c>
      <c r="H109" s="104">
        <v>5</v>
      </c>
      <c r="I109" s="103" t="s">
        <v>484</v>
      </c>
    </row>
    <row r="110" spans="2:9" x14ac:dyDescent="0.25">
      <c r="B110" s="103" t="s">
        <v>183</v>
      </c>
      <c r="C110" s="103" t="s">
        <v>481</v>
      </c>
      <c r="D110" s="103" t="s">
        <v>184</v>
      </c>
      <c r="E110" s="103" t="s">
        <v>72</v>
      </c>
      <c r="F110" s="103" t="s">
        <v>68</v>
      </c>
      <c r="G110" s="103" t="s">
        <v>483</v>
      </c>
      <c r="H110" s="104">
        <v>5</v>
      </c>
      <c r="I110" s="103" t="s">
        <v>484</v>
      </c>
    </row>
    <row r="111" spans="2:9" x14ac:dyDescent="0.25">
      <c r="B111" s="103" t="s">
        <v>599</v>
      </c>
      <c r="C111" s="103" t="s">
        <v>440</v>
      </c>
      <c r="D111" s="103" t="s">
        <v>600</v>
      </c>
      <c r="E111" s="103" t="s">
        <v>108</v>
      </c>
      <c r="F111" s="103" t="s">
        <v>442</v>
      </c>
      <c r="G111" s="103" t="s">
        <v>440</v>
      </c>
      <c r="H111" s="104">
        <v>1</v>
      </c>
      <c r="I111" s="103" t="s">
        <v>456</v>
      </c>
    </row>
    <row r="112" spans="2:9" x14ac:dyDescent="0.25">
      <c r="B112" s="103" t="s">
        <v>601</v>
      </c>
      <c r="C112" s="103" t="s">
        <v>602</v>
      </c>
      <c r="D112" s="103" t="s">
        <v>603</v>
      </c>
      <c r="E112" s="103" t="s">
        <v>315</v>
      </c>
      <c r="F112" s="103" t="s">
        <v>73</v>
      </c>
      <c r="G112" s="103" t="s">
        <v>461</v>
      </c>
      <c r="H112" s="104">
        <v>6</v>
      </c>
      <c r="I112" s="103" t="s">
        <v>463</v>
      </c>
    </row>
    <row r="113" spans="2:9" x14ac:dyDescent="0.25">
      <c r="B113" s="103" t="s">
        <v>185</v>
      </c>
      <c r="C113" s="103" t="s">
        <v>440</v>
      </c>
      <c r="D113" s="103" t="s">
        <v>186</v>
      </c>
      <c r="E113" s="103" t="s">
        <v>108</v>
      </c>
      <c r="F113" s="103" t="s">
        <v>81</v>
      </c>
      <c r="G113" s="103" t="s">
        <v>440</v>
      </c>
      <c r="H113" s="104">
        <v>1</v>
      </c>
      <c r="I113" s="103" t="s">
        <v>92</v>
      </c>
    </row>
    <row r="114" spans="2:9" x14ac:dyDescent="0.25">
      <c r="B114" s="103" t="s">
        <v>187</v>
      </c>
      <c r="C114" s="103" t="s">
        <v>481</v>
      </c>
      <c r="D114" s="103" t="s">
        <v>188</v>
      </c>
      <c r="E114" s="103" t="s">
        <v>72</v>
      </c>
      <c r="F114" s="103" t="s">
        <v>73</v>
      </c>
      <c r="G114" s="103" t="s">
        <v>483</v>
      </c>
      <c r="H114" s="104">
        <v>5</v>
      </c>
      <c r="I114" s="103" t="s">
        <v>484</v>
      </c>
    </row>
    <row r="115" spans="2:9" x14ac:dyDescent="0.25">
      <c r="B115" s="103" t="s">
        <v>189</v>
      </c>
      <c r="C115" s="103" t="s">
        <v>481</v>
      </c>
      <c r="D115" s="103" t="s">
        <v>190</v>
      </c>
      <c r="E115" s="103" t="s">
        <v>72</v>
      </c>
      <c r="F115" s="103" t="s">
        <v>73</v>
      </c>
      <c r="G115" s="103" t="s">
        <v>483</v>
      </c>
      <c r="H115" s="104">
        <v>5</v>
      </c>
      <c r="I115" s="103" t="s">
        <v>484</v>
      </c>
    </row>
    <row r="116" spans="2:9" x14ac:dyDescent="0.25">
      <c r="B116" s="103" t="s">
        <v>604</v>
      </c>
      <c r="C116" s="103" t="s">
        <v>605</v>
      </c>
      <c r="D116" s="103" t="s">
        <v>606</v>
      </c>
      <c r="E116" s="103" t="s">
        <v>108</v>
      </c>
      <c r="F116" s="103" t="s">
        <v>73</v>
      </c>
      <c r="G116" s="103" t="s">
        <v>96</v>
      </c>
      <c r="H116" s="104">
        <v>2</v>
      </c>
      <c r="I116" s="103" t="s">
        <v>466</v>
      </c>
    </row>
    <row r="117" spans="2:9" x14ac:dyDescent="0.25">
      <c r="B117" s="103" t="s">
        <v>191</v>
      </c>
      <c r="C117" s="103" t="s">
        <v>607</v>
      </c>
      <c r="D117" s="103" t="s">
        <v>192</v>
      </c>
      <c r="E117" s="103" t="s">
        <v>108</v>
      </c>
      <c r="F117" s="103" t="s">
        <v>73</v>
      </c>
      <c r="G117" s="103" t="s">
        <v>96</v>
      </c>
      <c r="H117" s="104">
        <v>5</v>
      </c>
      <c r="I117" s="103" t="s">
        <v>466</v>
      </c>
    </row>
    <row r="118" spans="2:9" x14ac:dyDescent="0.25">
      <c r="B118" s="103" t="s">
        <v>608</v>
      </c>
      <c r="C118" s="103" t="s">
        <v>115</v>
      </c>
      <c r="D118" s="103" t="s">
        <v>609</v>
      </c>
      <c r="E118" s="103" t="s">
        <v>108</v>
      </c>
      <c r="F118" s="103" t="s">
        <v>73</v>
      </c>
      <c r="G118" s="103" t="s">
        <v>440</v>
      </c>
      <c r="H118" s="104">
        <v>4</v>
      </c>
      <c r="I118" s="103" t="s">
        <v>452</v>
      </c>
    </row>
    <row r="119" spans="2:9" x14ac:dyDescent="0.25">
      <c r="B119" s="103" t="s">
        <v>610</v>
      </c>
      <c r="C119" s="103" t="s">
        <v>564</v>
      </c>
      <c r="D119" s="103" t="s">
        <v>611</v>
      </c>
      <c r="E119" s="103" t="s">
        <v>91</v>
      </c>
      <c r="F119" s="103" t="s">
        <v>73</v>
      </c>
      <c r="G119" s="103" t="s">
        <v>357</v>
      </c>
      <c r="H119" s="104">
        <v>2</v>
      </c>
      <c r="I119" s="103" t="s">
        <v>457</v>
      </c>
    </row>
    <row r="120" spans="2:9" x14ac:dyDescent="0.25">
      <c r="B120" s="103" t="s">
        <v>193</v>
      </c>
      <c r="C120" s="103" t="s">
        <v>115</v>
      </c>
      <c r="D120" s="103" t="s">
        <v>194</v>
      </c>
      <c r="E120" s="103" t="s">
        <v>108</v>
      </c>
      <c r="F120" s="103" t="s">
        <v>68</v>
      </c>
      <c r="G120" s="103" t="s">
        <v>440</v>
      </c>
      <c r="H120" s="104">
        <v>4</v>
      </c>
      <c r="I120" s="103" t="s">
        <v>92</v>
      </c>
    </row>
    <row r="121" spans="2:9" x14ac:dyDescent="0.25">
      <c r="B121" s="103" t="s">
        <v>195</v>
      </c>
      <c r="C121" s="103" t="s">
        <v>481</v>
      </c>
      <c r="D121" s="103" t="s">
        <v>196</v>
      </c>
      <c r="E121" s="103" t="s">
        <v>72</v>
      </c>
      <c r="F121" s="103" t="s">
        <v>73</v>
      </c>
      <c r="G121" s="103" t="s">
        <v>483</v>
      </c>
      <c r="H121" s="104">
        <v>5</v>
      </c>
      <c r="I121" s="103" t="s">
        <v>484</v>
      </c>
    </row>
    <row r="122" spans="2:9" x14ac:dyDescent="0.25">
      <c r="B122" s="103" t="s">
        <v>612</v>
      </c>
      <c r="C122" s="103" t="s">
        <v>440</v>
      </c>
      <c r="D122" s="103" t="s">
        <v>613</v>
      </c>
      <c r="E122" s="103" t="s">
        <v>108</v>
      </c>
      <c r="F122" s="103" t="s">
        <v>442</v>
      </c>
      <c r="G122" s="103" t="s">
        <v>440</v>
      </c>
      <c r="H122" s="104">
        <v>1</v>
      </c>
      <c r="I122" s="103" t="s">
        <v>456</v>
      </c>
    </row>
    <row r="123" spans="2:9" x14ac:dyDescent="0.25">
      <c r="B123" s="103" t="s">
        <v>197</v>
      </c>
      <c r="C123" s="103" t="s">
        <v>461</v>
      </c>
      <c r="D123" s="103" t="s">
        <v>198</v>
      </c>
      <c r="E123" s="103" t="s">
        <v>315</v>
      </c>
      <c r="F123" s="103" t="s">
        <v>68</v>
      </c>
      <c r="G123" s="103" t="s">
        <v>461</v>
      </c>
      <c r="H123" s="104">
        <v>6</v>
      </c>
      <c r="I123" s="103" t="s">
        <v>463</v>
      </c>
    </row>
    <row r="124" spans="2:9" x14ac:dyDescent="0.25">
      <c r="B124" s="103" t="s">
        <v>199</v>
      </c>
      <c r="C124" s="103" t="s">
        <v>461</v>
      </c>
      <c r="D124" s="103" t="s">
        <v>200</v>
      </c>
      <c r="E124" s="103" t="s">
        <v>315</v>
      </c>
      <c r="F124" s="103" t="s">
        <v>81</v>
      </c>
      <c r="G124" s="103" t="s">
        <v>461</v>
      </c>
      <c r="H124" s="104">
        <v>6</v>
      </c>
      <c r="I124" s="103" t="s">
        <v>463</v>
      </c>
    </row>
    <row r="125" spans="2:9" x14ac:dyDescent="0.25">
      <c r="B125" s="103" t="s">
        <v>614</v>
      </c>
      <c r="C125" s="103" t="s">
        <v>564</v>
      </c>
      <c r="D125" s="103" t="s">
        <v>615</v>
      </c>
      <c r="E125" s="103" t="s">
        <v>477</v>
      </c>
      <c r="F125" s="103" t="s">
        <v>68</v>
      </c>
      <c r="G125" s="103" t="s">
        <v>357</v>
      </c>
      <c r="H125" s="104">
        <v>2</v>
      </c>
      <c r="I125" s="103" t="s">
        <v>457</v>
      </c>
    </row>
    <row r="126" spans="2:9" x14ac:dyDescent="0.25">
      <c r="B126" s="103" t="s">
        <v>616</v>
      </c>
      <c r="C126" s="103" t="s">
        <v>485</v>
      </c>
      <c r="D126" s="103" t="s">
        <v>617</v>
      </c>
      <c r="E126" s="103" t="s">
        <v>315</v>
      </c>
      <c r="F126" s="103" t="s">
        <v>73</v>
      </c>
      <c r="G126" s="103" t="s">
        <v>461</v>
      </c>
      <c r="H126" s="104">
        <v>6</v>
      </c>
      <c r="I126" s="103" t="s">
        <v>457</v>
      </c>
    </row>
    <row r="127" spans="2:9" x14ac:dyDescent="0.25">
      <c r="B127" s="103" t="s">
        <v>201</v>
      </c>
      <c r="C127" s="103" t="s">
        <v>618</v>
      </c>
      <c r="D127" s="103" t="s">
        <v>202</v>
      </c>
      <c r="E127" s="103" t="s">
        <v>108</v>
      </c>
      <c r="F127" s="103" t="s">
        <v>73</v>
      </c>
      <c r="G127" s="103" t="s">
        <v>87</v>
      </c>
      <c r="H127" s="104">
        <v>2</v>
      </c>
      <c r="I127" s="103" t="s">
        <v>445</v>
      </c>
    </row>
    <row r="128" spans="2:9" x14ac:dyDescent="0.25">
      <c r="B128" s="103" t="s">
        <v>619</v>
      </c>
      <c r="C128" s="103" t="s">
        <v>440</v>
      </c>
      <c r="D128" s="103" t="s">
        <v>620</v>
      </c>
      <c r="E128" s="103" t="s">
        <v>108</v>
      </c>
      <c r="F128" s="103" t="s">
        <v>442</v>
      </c>
      <c r="G128" s="103" t="s">
        <v>440</v>
      </c>
      <c r="H128" s="104">
        <v>1</v>
      </c>
      <c r="I128" s="103" t="s">
        <v>92</v>
      </c>
    </row>
    <row r="129" spans="2:9" x14ac:dyDescent="0.25">
      <c r="B129" s="103" t="s">
        <v>621</v>
      </c>
      <c r="C129" s="103" t="s">
        <v>448</v>
      </c>
      <c r="D129" s="103" t="s">
        <v>622</v>
      </c>
      <c r="E129" s="103" t="s">
        <v>108</v>
      </c>
      <c r="F129" s="103" t="s">
        <v>68</v>
      </c>
      <c r="G129" s="103" t="s">
        <v>87</v>
      </c>
      <c r="H129" s="104">
        <v>2</v>
      </c>
      <c r="I129" s="103" t="s">
        <v>445</v>
      </c>
    </row>
    <row r="130" spans="2:9" x14ac:dyDescent="0.25">
      <c r="B130" s="103" t="s">
        <v>623</v>
      </c>
      <c r="C130" s="103" t="s">
        <v>571</v>
      </c>
      <c r="D130" s="103" t="s">
        <v>624</v>
      </c>
      <c r="E130" s="103" t="s">
        <v>113</v>
      </c>
      <c r="F130" s="103" t="s">
        <v>68</v>
      </c>
      <c r="G130" s="103" t="s">
        <v>454</v>
      </c>
      <c r="H130" s="104">
        <v>3</v>
      </c>
      <c r="I130" s="103" t="s">
        <v>456</v>
      </c>
    </row>
    <row r="131" spans="2:9" x14ac:dyDescent="0.25">
      <c r="B131" s="103" t="s">
        <v>625</v>
      </c>
      <c r="C131" s="103" t="s">
        <v>440</v>
      </c>
      <c r="D131" s="103" t="s">
        <v>626</v>
      </c>
      <c r="E131" s="103" t="s">
        <v>108</v>
      </c>
      <c r="F131" s="103" t="s">
        <v>442</v>
      </c>
      <c r="G131" s="103" t="s">
        <v>440</v>
      </c>
      <c r="H131" s="104">
        <v>1</v>
      </c>
      <c r="I131" s="103" t="s">
        <v>456</v>
      </c>
    </row>
    <row r="132" spans="2:9" x14ac:dyDescent="0.25">
      <c r="B132" s="103" t="s">
        <v>203</v>
      </c>
      <c r="C132" s="103" t="s">
        <v>545</v>
      </c>
      <c r="D132" s="103" t="s">
        <v>204</v>
      </c>
      <c r="E132" s="103" t="s">
        <v>72</v>
      </c>
      <c r="F132" s="103" t="s">
        <v>73</v>
      </c>
      <c r="G132" s="103" t="s">
        <v>483</v>
      </c>
      <c r="H132" s="104">
        <v>5</v>
      </c>
      <c r="I132" s="103" t="s">
        <v>484</v>
      </c>
    </row>
    <row r="133" spans="2:9" x14ac:dyDescent="0.25">
      <c r="B133" s="103" t="s">
        <v>627</v>
      </c>
      <c r="C133" s="103" t="s">
        <v>505</v>
      </c>
      <c r="D133" s="103" t="s">
        <v>628</v>
      </c>
      <c r="E133" s="103" t="s">
        <v>108</v>
      </c>
      <c r="F133" s="103" t="s">
        <v>73</v>
      </c>
      <c r="G133" s="103" t="s">
        <v>96</v>
      </c>
      <c r="H133" s="104">
        <v>5</v>
      </c>
      <c r="I133" s="103" t="s">
        <v>466</v>
      </c>
    </row>
    <row r="134" spans="2:9" x14ac:dyDescent="0.25">
      <c r="B134" s="103" t="s">
        <v>629</v>
      </c>
      <c r="C134" s="103" t="s">
        <v>602</v>
      </c>
      <c r="D134" s="103" t="s">
        <v>630</v>
      </c>
      <c r="E134" s="103" t="s">
        <v>315</v>
      </c>
      <c r="F134" s="103" t="s">
        <v>73</v>
      </c>
      <c r="G134" s="103" t="s">
        <v>461</v>
      </c>
      <c r="H134" s="104">
        <v>6</v>
      </c>
      <c r="I134" s="103" t="s">
        <v>463</v>
      </c>
    </row>
    <row r="135" spans="2:9" x14ac:dyDescent="0.25">
      <c r="B135" s="103" t="s">
        <v>205</v>
      </c>
      <c r="C135" s="103" t="s">
        <v>481</v>
      </c>
      <c r="D135" s="103" t="s">
        <v>206</v>
      </c>
      <c r="E135" s="103" t="s">
        <v>72</v>
      </c>
      <c r="F135" s="103" t="s">
        <v>73</v>
      </c>
      <c r="G135" s="103" t="s">
        <v>483</v>
      </c>
      <c r="H135" s="104">
        <v>5</v>
      </c>
      <c r="I135" s="103" t="s">
        <v>484</v>
      </c>
    </row>
    <row r="136" spans="2:9" x14ac:dyDescent="0.25">
      <c r="B136" s="103" t="s">
        <v>207</v>
      </c>
      <c r="C136" s="103" t="s">
        <v>481</v>
      </c>
      <c r="D136" s="103" t="s">
        <v>208</v>
      </c>
      <c r="E136" s="103" t="s">
        <v>72</v>
      </c>
      <c r="F136" s="103" t="s">
        <v>73</v>
      </c>
      <c r="G136" s="103" t="s">
        <v>483</v>
      </c>
      <c r="H136" s="104">
        <v>5</v>
      </c>
      <c r="I136" s="103" t="s">
        <v>484</v>
      </c>
    </row>
    <row r="137" spans="2:9" x14ac:dyDescent="0.25">
      <c r="B137" s="103" t="s">
        <v>209</v>
      </c>
      <c r="C137" s="103" t="s">
        <v>545</v>
      </c>
      <c r="D137" s="103" t="s">
        <v>210</v>
      </c>
      <c r="E137" s="103" t="s">
        <v>72</v>
      </c>
      <c r="F137" s="103" t="s">
        <v>73</v>
      </c>
      <c r="G137" s="103" t="s">
        <v>483</v>
      </c>
      <c r="H137" s="104">
        <v>5</v>
      </c>
      <c r="I137" s="103" t="s">
        <v>466</v>
      </c>
    </row>
    <row r="138" spans="2:9" x14ac:dyDescent="0.25">
      <c r="B138" s="103" t="s">
        <v>211</v>
      </c>
      <c r="C138" s="103" t="s">
        <v>598</v>
      </c>
      <c r="D138" s="103" t="s">
        <v>212</v>
      </c>
      <c r="E138" s="103" t="s">
        <v>113</v>
      </c>
      <c r="F138" s="103" t="s">
        <v>73</v>
      </c>
      <c r="G138" s="103" t="s">
        <v>454</v>
      </c>
      <c r="H138" s="104">
        <v>3</v>
      </c>
      <c r="I138" s="103" t="s">
        <v>456</v>
      </c>
    </row>
    <row r="139" spans="2:9" x14ac:dyDescent="0.25">
      <c r="B139" s="103" t="s">
        <v>631</v>
      </c>
      <c r="C139" s="103" t="s">
        <v>632</v>
      </c>
      <c r="D139" s="103" t="s">
        <v>633</v>
      </c>
      <c r="E139" s="103" t="s">
        <v>315</v>
      </c>
      <c r="F139" s="103" t="s">
        <v>442</v>
      </c>
      <c r="G139" s="103" t="s">
        <v>461</v>
      </c>
      <c r="H139" s="104">
        <v>6</v>
      </c>
      <c r="I139" s="103" t="s">
        <v>463</v>
      </c>
    </row>
    <row r="140" spans="2:9" x14ac:dyDescent="0.25">
      <c r="B140" s="103" t="s">
        <v>634</v>
      </c>
      <c r="C140" s="103" t="s">
        <v>461</v>
      </c>
      <c r="D140" s="103" t="s">
        <v>635</v>
      </c>
      <c r="E140" s="103" t="s">
        <v>315</v>
      </c>
      <c r="F140" s="103" t="s">
        <v>73</v>
      </c>
      <c r="G140" s="103" t="s">
        <v>461</v>
      </c>
      <c r="H140" s="104">
        <v>6</v>
      </c>
      <c r="I140" s="103" t="s">
        <v>463</v>
      </c>
    </row>
    <row r="141" spans="2:9" x14ac:dyDescent="0.25">
      <c r="B141" s="103" t="s">
        <v>636</v>
      </c>
      <c r="C141" s="103" t="s">
        <v>440</v>
      </c>
      <c r="D141" s="103" t="s">
        <v>637</v>
      </c>
      <c r="E141" s="103" t="s">
        <v>108</v>
      </c>
      <c r="F141" s="103" t="s">
        <v>442</v>
      </c>
      <c r="G141" s="103" t="s">
        <v>440</v>
      </c>
      <c r="H141" s="104">
        <v>1</v>
      </c>
      <c r="I141" s="103" t="s">
        <v>92</v>
      </c>
    </row>
    <row r="142" spans="2:9" x14ac:dyDescent="0.25">
      <c r="B142" s="103" t="s">
        <v>213</v>
      </c>
      <c r="C142" s="103" t="s">
        <v>592</v>
      </c>
      <c r="D142" s="103" t="s">
        <v>214</v>
      </c>
      <c r="E142" s="103" t="s">
        <v>108</v>
      </c>
      <c r="F142" s="103" t="s">
        <v>73</v>
      </c>
      <c r="G142" s="103" t="s">
        <v>87</v>
      </c>
      <c r="H142" s="104">
        <v>2</v>
      </c>
      <c r="I142" s="103" t="s">
        <v>445</v>
      </c>
    </row>
    <row r="143" spans="2:9" x14ac:dyDescent="0.25">
      <c r="B143" s="103" t="s">
        <v>215</v>
      </c>
      <c r="C143" s="103" t="s">
        <v>440</v>
      </c>
      <c r="D143" s="103" t="s">
        <v>216</v>
      </c>
      <c r="E143" s="103" t="s">
        <v>108</v>
      </c>
      <c r="F143" s="103" t="s">
        <v>68</v>
      </c>
      <c r="G143" s="103" t="s">
        <v>440</v>
      </c>
      <c r="H143" s="104">
        <v>1</v>
      </c>
      <c r="I143" s="103" t="s">
        <v>452</v>
      </c>
    </row>
    <row r="144" spans="2:9" x14ac:dyDescent="0.25">
      <c r="B144" s="103" t="s">
        <v>217</v>
      </c>
      <c r="C144" s="103" t="s">
        <v>115</v>
      </c>
      <c r="D144" s="103" t="s">
        <v>218</v>
      </c>
      <c r="E144" s="103" t="s">
        <v>108</v>
      </c>
      <c r="F144" s="103" t="s">
        <v>73</v>
      </c>
      <c r="G144" s="103" t="s">
        <v>440</v>
      </c>
      <c r="H144" s="104">
        <v>4</v>
      </c>
      <c r="I144" s="103" t="s">
        <v>452</v>
      </c>
    </row>
    <row r="145" spans="2:9" x14ac:dyDescent="0.25">
      <c r="B145" s="103" t="s">
        <v>219</v>
      </c>
      <c r="C145" s="103" t="s">
        <v>464</v>
      </c>
      <c r="D145" s="103" t="s">
        <v>220</v>
      </c>
      <c r="E145" s="103" t="s">
        <v>91</v>
      </c>
      <c r="F145" s="103" t="s">
        <v>73</v>
      </c>
      <c r="G145" s="103" t="s">
        <v>357</v>
      </c>
      <c r="H145" s="104">
        <v>5</v>
      </c>
      <c r="I145" s="103" t="s">
        <v>443</v>
      </c>
    </row>
    <row r="146" spans="2:9" x14ac:dyDescent="0.25">
      <c r="B146" s="103" t="s">
        <v>638</v>
      </c>
      <c r="C146" s="103" t="s">
        <v>564</v>
      </c>
      <c r="D146" s="103" t="s">
        <v>639</v>
      </c>
      <c r="E146" s="103" t="s">
        <v>477</v>
      </c>
      <c r="F146" s="103" t="s">
        <v>566</v>
      </c>
      <c r="G146" s="103" t="s">
        <v>357</v>
      </c>
      <c r="H146" s="104">
        <v>2</v>
      </c>
      <c r="I146" s="103" t="s">
        <v>457</v>
      </c>
    </row>
    <row r="147" spans="2:9" x14ac:dyDescent="0.25">
      <c r="B147" s="103" t="s">
        <v>640</v>
      </c>
      <c r="C147" s="103" t="s">
        <v>522</v>
      </c>
      <c r="D147" s="103" t="s">
        <v>641</v>
      </c>
      <c r="E147" s="103" t="s">
        <v>477</v>
      </c>
      <c r="F147" s="103" t="s">
        <v>442</v>
      </c>
      <c r="G147" s="103" t="s">
        <v>357</v>
      </c>
      <c r="H147" s="104">
        <v>2</v>
      </c>
      <c r="I147" s="103" t="s">
        <v>457</v>
      </c>
    </row>
    <row r="148" spans="2:9" x14ac:dyDescent="0.25">
      <c r="B148" s="103" t="s">
        <v>221</v>
      </c>
      <c r="C148" s="103" t="s">
        <v>561</v>
      </c>
      <c r="D148" s="103" t="s">
        <v>222</v>
      </c>
      <c r="E148" s="103" t="s">
        <v>113</v>
      </c>
      <c r="F148" s="103" t="s">
        <v>68</v>
      </c>
      <c r="G148" s="103" t="s">
        <v>454</v>
      </c>
      <c r="H148" s="104">
        <v>3</v>
      </c>
      <c r="I148" s="103" t="s">
        <v>456</v>
      </c>
    </row>
    <row r="149" spans="2:9" x14ac:dyDescent="0.25">
      <c r="B149" s="103" t="s">
        <v>223</v>
      </c>
      <c r="C149" s="103" t="s">
        <v>468</v>
      </c>
      <c r="D149" s="103" t="s">
        <v>224</v>
      </c>
      <c r="E149" s="103" t="s">
        <v>315</v>
      </c>
      <c r="F149" s="103" t="s">
        <v>73</v>
      </c>
      <c r="G149" s="103" t="s">
        <v>461</v>
      </c>
      <c r="H149" s="104">
        <v>6</v>
      </c>
      <c r="I149" s="103" t="s">
        <v>463</v>
      </c>
    </row>
    <row r="150" spans="2:9" x14ac:dyDescent="0.25">
      <c r="B150" s="103" t="s">
        <v>642</v>
      </c>
      <c r="C150" s="103" t="s">
        <v>643</v>
      </c>
      <c r="D150" s="103" t="s">
        <v>644</v>
      </c>
      <c r="E150" s="103" t="s">
        <v>315</v>
      </c>
      <c r="F150" s="103" t="s">
        <v>73</v>
      </c>
      <c r="G150" s="103" t="s">
        <v>461</v>
      </c>
      <c r="H150" s="104">
        <v>6</v>
      </c>
      <c r="I150" s="103" t="s">
        <v>463</v>
      </c>
    </row>
    <row r="151" spans="2:9" x14ac:dyDescent="0.25">
      <c r="B151" s="103" t="s">
        <v>645</v>
      </c>
      <c r="C151" s="103" t="s">
        <v>545</v>
      </c>
      <c r="D151" s="103" t="s">
        <v>646</v>
      </c>
      <c r="E151" s="103" t="s">
        <v>108</v>
      </c>
      <c r="F151" s="103" t="s">
        <v>442</v>
      </c>
      <c r="G151" s="103" t="s">
        <v>483</v>
      </c>
      <c r="H151" s="104">
        <v>5</v>
      </c>
      <c r="I151" s="103" t="s">
        <v>466</v>
      </c>
    </row>
    <row r="152" spans="2:9" x14ac:dyDescent="0.25">
      <c r="B152" s="103" t="s">
        <v>225</v>
      </c>
      <c r="C152" s="103" t="s">
        <v>545</v>
      </c>
      <c r="D152" s="103" t="s">
        <v>226</v>
      </c>
      <c r="E152" s="103" t="s">
        <v>72</v>
      </c>
      <c r="F152" s="103" t="s">
        <v>73</v>
      </c>
      <c r="G152" s="103" t="s">
        <v>483</v>
      </c>
      <c r="H152" s="104">
        <v>5</v>
      </c>
      <c r="I152" s="103" t="s">
        <v>466</v>
      </c>
    </row>
    <row r="153" spans="2:9" x14ac:dyDescent="0.25">
      <c r="B153" s="103" t="s">
        <v>227</v>
      </c>
      <c r="C153" s="103" t="s">
        <v>530</v>
      </c>
      <c r="D153" s="103" t="s">
        <v>228</v>
      </c>
      <c r="E153" s="103" t="s">
        <v>531</v>
      </c>
      <c r="F153" s="103" t="s">
        <v>73</v>
      </c>
      <c r="G153" s="103" t="s">
        <v>532</v>
      </c>
      <c r="H153" s="104">
        <v>4</v>
      </c>
      <c r="I153" s="103" t="s">
        <v>452</v>
      </c>
    </row>
    <row r="154" spans="2:9" x14ac:dyDescent="0.25">
      <c r="B154" s="103" t="s">
        <v>229</v>
      </c>
      <c r="C154" s="103" t="s">
        <v>481</v>
      </c>
      <c r="D154" s="103" t="s">
        <v>230</v>
      </c>
      <c r="E154" s="103" t="s">
        <v>72</v>
      </c>
      <c r="F154" s="103" t="s">
        <v>73</v>
      </c>
      <c r="G154" s="103" t="s">
        <v>483</v>
      </c>
      <c r="H154" s="104">
        <v>5</v>
      </c>
      <c r="I154" s="103" t="s">
        <v>484</v>
      </c>
    </row>
    <row r="155" spans="2:9" x14ac:dyDescent="0.25">
      <c r="B155" s="103" t="s">
        <v>231</v>
      </c>
      <c r="C155" s="103" t="s">
        <v>647</v>
      </c>
      <c r="D155" s="103" t="s">
        <v>232</v>
      </c>
      <c r="E155" s="103" t="s">
        <v>108</v>
      </c>
      <c r="F155" s="103" t="s">
        <v>68</v>
      </c>
      <c r="G155" s="103" t="s">
        <v>87</v>
      </c>
      <c r="H155" s="104">
        <v>2</v>
      </c>
      <c r="I155" s="103" t="s">
        <v>445</v>
      </c>
    </row>
    <row r="156" spans="2:9" x14ac:dyDescent="0.25">
      <c r="B156" s="103" t="s">
        <v>648</v>
      </c>
      <c r="C156" s="103" t="s">
        <v>595</v>
      </c>
      <c r="D156" s="103" t="s">
        <v>649</v>
      </c>
      <c r="E156" s="103" t="s">
        <v>315</v>
      </c>
      <c r="F156" s="103" t="s">
        <v>73</v>
      </c>
      <c r="G156" s="103" t="s">
        <v>461</v>
      </c>
      <c r="H156" s="104">
        <v>6</v>
      </c>
      <c r="I156" s="103" t="s">
        <v>463</v>
      </c>
    </row>
    <row r="157" spans="2:9" x14ac:dyDescent="0.25">
      <c r="B157" s="103" t="s">
        <v>233</v>
      </c>
      <c r="C157" s="103" t="s">
        <v>440</v>
      </c>
      <c r="D157" s="103" t="s">
        <v>234</v>
      </c>
      <c r="E157" s="103" t="s">
        <v>108</v>
      </c>
      <c r="F157" s="103" t="s">
        <v>81</v>
      </c>
      <c r="G157" s="103" t="s">
        <v>440</v>
      </c>
      <c r="H157" s="104">
        <v>1</v>
      </c>
      <c r="I157" s="103" t="s">
        <v>92</v>
      </c>
    </row>
    <row r="158" spans="2:9" x14ac:dyDescent="0.25">
      <c r="B158" s="103" t="s">
        <v>235</v>
      </c>
      <c r="C158" s="103" t="s">
        <v>444</v>
      </c>
      <c r="D158" s="103" t="s">
        <v>236</v>
      </c>
      <c r="E158" s="103" t="s">
        <v>108</v>
      </c>
      <c r="F158" s="103" t="s">
        <v>73</v>
      </c>
      <c r="G158" s="103" t="s">
        <v>87</v>
      </c>
      <c r="H158" s="104">
        <v>2</v>
      </c>
      <c r="I158" s="103" t="s">
        <v>445</v>
      </c>
    </row>
    <row r="159" spans="2:9" x14ac:dyDescent="0.25">
      <c r="B159" s="103" t="s">
        <v>650</v>
      </c>
      <c r="C159" s="103" t="s">
        <v>115</v>
      </c>
      <c r="D159" s="103" t="s">
        <v>651</v>
      </c>
      <c r="E159" s="103" t="s">
        <v>108</v>
      </c>
      <c r="F159" s="103" t="s">
        <v>73</v>
      </c>
      <c r="G159" s="103" t="s">
        <v>440</v>
      </c>
      <c r="H159" s="104">
        <v>4</v>
      </c>
      <c r="I159" s="103" t="s">
        <v>457</v>
      </c>
    </row>
    <row r="160" spans="2:9" x14ac:dyDescent="0.25">
      <c r="B160" s="103" t="s">
        <v>237</v>
      </c>
      <c r="C160" s="103" t="s">
        <v>115</v>
      </c>
      <c r="D160" s="103" t="s">
        <v>238</v>
      </c>
      <c r="E160" s="103" t="s">
        <v>108</v>
      </c>
      <c r="F160" s="103" t="s">
        <v>81</v>
      </c>
      <c r="G160" s="103" t="s">
        <v>440</v>
      </c>
      <c r="H160" s="104">
        <v>4</v>
      </c>
      <c r="I160" s="103" t="s">
        <v>92</v>
      </c>
    </row>
    <row r="161" spans="2:9" x14ac:dyDescent="0.25">
      <c r="B161" s="103" t="s">
        <v>652</v>
      </c>
      <c r="C161" s="103" t="s">
        <v>440</v>
      </c>
      <c r="D161" s="103" t="s">
        <v>653</v>
      </c>
      <c r="E161" s="103" t="s">
        <v>108</v>
      </c>
      <c r="F161" s="103" t="s">
        <v>442</v>
      </c>
      <c r="G161" s="103" t="s">
        <v>440</v>
      </c>
      <c r="H161" s="104">
        <v>1</v>
      </c>
      <c r="I161" s="103" t="s">
        <v>452</v>
      </c>
    </row>
    <row r="162" spans="2:9" x14ac:dyDescent="0.25">
      <c r="B162" s="103" t="s">
        <v>654</v>
      </c>
      <c r="C162" s="103" t="s">
        <v>440</v>
      </c>
      <c r="D162" s="103" t="s">
        <v>655</v>
      </c>
      <c r="E162" s="103" t="s">
        <v>108</v>
      </c>
      <c r="F162" s="103" t="s">
        <v>442</v>
      </c>
      <c r="G162" s="103" t="s">
        <v>440</v>
      </c>
      <c r="H162" s="104">
        <v>1</v>
      </c>
      <c r="I162" s="103" t="s">
        <v>452</v>
      </c>
    </row>
    <row r="163" spans="2:9" x14ac:dyDescent="0.25">
      <c r="B163" s="103" t="s">
        <v>239</v>
      </c>
      <c r="C163" s="103" t="s">
        <v>545</v>
      </c>
      <c r="D163" s="103" t="s">
        <v>240</v>
      </c>
      <c r="E163" s="103" t="s">
        <v>72</v>
      </c>
      <c r="F163" s="103" t="s">
        <v>73</v>
      </c>
      <c r="G163" s="103" t="s">
        <v>483</v>
      </c>
      <c r="H163" s="104">
        <v>5</v>
      </c>
      <c r="I163" s="103" t="s">
        <v>466</v>
      </c>
    </row>
    <row r="164" spans="2:9" x14ac:dyDescent="0.25">
      <c r="B164" s="103" t="s">
        <v>241</v>
      </c>
      <c r="C164" s="103" t="s">
        <v>115</v>
      </c>
      <c r="D164" s="103" t="s">
        <v>242</v>
      </c>
      <c r="E164" s="103" t="s">
        <v>108</v>
      </c>
      <c r="F164" s="103" t="s">
        <v>81</v>
      </c>
      <c r="G164" s="103" t="s">
        <v>440</v>
      </c>
      <c r="H164" s="104">
        <v>4</v>
      </c>
      <c r="I164" s="103" t="s">
        <v>92</v>
      </c>
    </row>
    <row r="165" spans="2:9" x14ac:dyDescent="0.25">
      <c r="B165" s="103" t="s">
        <v>656</v>
      </c>
      <c r="C165" s="103" t="s">
        <v>440</v>
      </c>
      <c r="D165" s="103" t="s">
        <v>657</v>
      </c>
      <c r="E165" s="103" t="s">
        <v>108</v>
      </c>
      <c r="F165" s="103" t="s">
        <v>442</v>
      </c>
      <c r="G165" s="103" t="s">
        <v>440</v>
      </c>
      <c r="H165" s="104">
        <v>1</v>
      </c>
      <c r="I165" s="103" t="s">
        <v>92</v>
      </c>
    </row>
    <row r="166" spans="2:9" x14ac:dyDescent="0.25">
      <c r="B166" s="103" t="s">
        <v>658</v>
      </c>
      <c r="C166" s="103" t="s">
        <v>568</v>
      </c>
      <c r="D166" s="103" t="s">
        <v>659</v>
      </c>
      <c r="E166" s="103" t="s">
        <v>108</v>
      </c>
      <c r="F166" s="103" t="s">
        <v>442</v>
      </c>
      <c r="G166" s="103" t="s">
        <v>461</v>
      </c>
      <c r="H166" s="104">
        <v>6</v>
      </c>
      <c r="I166" s="103" t="s">
        <v>443</v>
      </c>
    </row>
    <row r="167" spans="2:9" x14ac:dyDescent="0.25">
      <c r="B167" s="103" t="s">
        <v>243</v>
      </c>
      <c r="C167" s="103" t="s">
        <v>485</v>
      </c>
      <c r="D167" s="103" t="s">
        <v>244</v>
      </c>
      <c r="E167" s="103" t="s">
        <v>315</v>
      </c>
      <c r="F167" s="103" t="s">
        <v>73</v>
      </c>
      <c r="G167" s="103" t="s">
        <v>461</v>
      </c>
      <c r="H167" s="104">
        <v>6</v>
      </c>
      <c r="I167" s="103" t="s">
        <v>463</v>
      </c>
    </row>
    <row r="168" spans="2:9" x14ac:dyDescent="0.25">
      <c r="B168" s="103" t="s">
        <v>245</v>
      </c>
      <c r="C168" s="103" t="s">
        <v>660</v>
      </c>
      <c r="D168" s="103" t="s">
        <v>246</v>
      </c>
      <c r="E168" s="103" t="s">
        <v>72</v>
      </c>
      <c r="F168" s="103" t="s">
        <v>73</v>
      </c>
      <c r="G168" s="103" t="s">
        <v>483</v>
      </c>
      <c r="H168" s="104">
        <v>5</v>
      </c>
      <c r="I168" s="103" t="s">
        <v>484</v>
      </c>
    </row>
    <row r="169" spans="2:9" x14ac:dyDescent="0.25">
      <c r="B169" s="103" t="s">
        <v>247</v>
      </c>
      <c r="C169" s="103" t="s">
        <v>519</v>
      </c>
      <c r="D169" s="103" t="s">
        <v>248</v>
      </c>
      <c r="E169" s="103" t="s">
        <v>108</v>
      </c>
      <c r="F169" s="103" t="s">
        <v>73</v>
      </c>
      <c r="G169" s="103" t="s">
        <v>87</v>
      </c>
      <c r="H169" s="104">
        <v>2</v>
      </c>
      <c r="I169" s="103" t="s">
        <v>445</v>
      </c>
    </row>
    <row r="170" spans="2:9" x14ac:dyDescent="0.25">
      <c r="B170" s="103" t="s">
        <v>249</v>
      </c>
      <c r="C170" s="103" t="s">
        <v>568</v>
      </c>
      <c r="D170" s="103" t="s">
        <v>250</v>
      </c>
      <c r="E170" s="103" t="s">
        <v>315</v>
      </c>
      <c r="F170" s="103" t="s">
        <v>81</v>
      </c>
      <c r="G170" s="103" t="s">
        <v>461</v>
      </c>
      <c r="H170" s="104">
        <v>6</v>
      </c>
      <c r="I170" s="103" t="s">
        <v>443</v>
      </c>
    </row>
    <row r="171" spans="2:9" x14ac:dyDescent="0.25">
      <c r="B171" s="103" t="s">
        <v>251</v>
      </c>
      <c r="C171" s="103" t="s">
        <v>607</v>
      </c>
      <c r="D171" s="103" t="s">
        <v>252</v>
      </c>
      <c r="E171" s="103" t="s">
        <v>108</v>
      </c>
      <c r="F171" s="103" t="s">
        <v>73</v>
      </c>
      <c r="G171" s="103" t="s">
        <v>96</v>
      </c>
      <c r="H171" s="104">
        <v>5</v>
      </c>
      <c r="I171" s="103" t="s">
        <v>466</v>
      </c>
    </row>
    <row r="172" spans="2:9" x14ac:dyDescent="0.25">
      <c r="B172" s="103" t="s">
        <v>253</v>
      </c>
      <c r="C172" s="103" t="s">
        <v>440</v>
      </c>
      <c r="D172" s="103" t="s">
        <v>254</v>
      </c>
      <c r="E172" s="103" t="s">
        <v>108</v>
      </c>
      <c r="F172" s="103" t="s">
        <v>81</v>
      </c>
      <c r="G172" s="103" t="s">
        <v>440</v>
      </c>
      <c r="H172" s="104">
        <v>1</v>
      </c>
      <c r="I172" s="103" t="s">
        <v>92</v>
      </c>
    </row>
    <row r="173" spans="2:9" x14ac:dyDescent="0.25">
      <c r="B173" s="103" t="s">
        <v>661</v>
      </c>
      <c r="C173" s="103" t="s">
        <v>440</v>
      </c>
      <c r="D173" s="103" t="s">
        <v>662</v>
      </c>
      <c r="E173" s="103" t="s">
        <v>108</v>
      </c>
      <c r="F173" s="103" t="s">
        <v>442</v>
      </c>
      <c r="G173" s="103" t="s">
        <v>440</v>
      </c>
      <c r="H173" s="104">
        <v>1</v>
      </c>
      <c r="I173" s="103" t="s">
        <v>92</v>
      </c>
    </row>
    <row r="174" spans="2:9" x14ac:dyDescent="0.25">
      <c r="B174" s="103" t="s">
        <v>663</v>
      </c>
      <c r="C174" s="103" t="s">
        <v>568</v>
      </c>
      <c r="D174" s="103" t="s">
        <v>664</v>
      </c>
      <c r="E174" s="103" t="s">
        <v>315</v>
      </c>
      <c r="F174" s="103" t="s">
        <v>442</v>
      </c>
      <c r="G174" s="103" t="s">
        <v>461</v>
      </c>
      <c r="H174" s="104">
        <v>6</v>
      </c>
      <c r="I174" s="103" t="s">
        <v>443</v>
      </c>
    </row>
    <row r="175" spans="2:9" x14ac:dyDescent="0.25">
      <c r="B175" s="103" t="s">
        <v>665</v>
      </c>
      <c r="C175" s="103" t="s">
        <v>440</v>
      </c>
      <c r="D175" s="103" t="s">
        <v>666</v>
      </c>
      <c r="E175" s="103" t="s">
        <v>108</v>
      </c>
      <c r="F175" s="103" t="s">
        <v>442</v>
      </c>
      <c r="G175" s="103" t="s">
        <v>440</v>
      </c>
      <c r="H175" s="104">
        <v>1</v>
      </c>
      <c r="I175" s="103" t="s">
        <v>92</v>
      </c>
    </row>
    <row r="176" spans="2:9" x14ac:dyDescent="0.25">
      <c r="B176" s="103" t="s">
        <v>255</v>
      </c>
      <c r="C176" s="103" t="s">
        <v>440</v>
      </c>
      <c r="D176" s="103" t="s">
        <v>256</v>
      </c>
      <c r="E176" s="103" t="s">
        <v>108</v>
      </c>
      <c r="F176" s="103" t="s">
        <v>81</v>
      </c>
      <c r="G176" s="103" t="s">
        <v>440</v>
      </c>
      <c r="H176" s="104">
        <v>1</v>
      </c>
      <c r="I176" s="103" t="s">
        <v>92</v>
      </c>
    </row>
    <row r="177" spans="2:9" x14ac:dyDescent="0.25">
      <c r="B177" s="103" t="s">
        <v>257</v>
      </c>
      <c r="C177" s="103" t="s">
        <v>440</v>
      </c>
      <c r="D177" s="103" t="s">
        <v>258</v>
      </c>
      <c r="E177" s="103" t="s">
        <v>108</v>
      </c>
      <c r="F177" s="103" t="s">
        <v>81</v>
      </c>
      <c r="G177" s="103" t="s">
        <v>440</v>
      </c>
      <c r="H177" s="104">
        <v>1</v>
      </c>
      <c r="I177" s="103" t="s">
        <v>92</v>
      </c>
    </row>
    <row r="178" spans="2:9" x14ac:dyDescent="0.25">
      <c r="B178" s="103" t="s">
        <v>667</v>
      </c>
      <c r="C178" s="103" t="s">
        <v>545</v>
      </c>
      <c r="D178" s="103" t="s">
        <v>668</v>
      </c>
      <c r="E178" s="103" t="s">
        <v>72</v>
      </c>
      <c r="F178" s="103" t="s">
        <v>442</v>
      </c>
      <c r="G178" s="103" t="s">
        <v>483</v>
      </c>
      <c r="H178" s="104">
        <v>5</v>
      </c>
      <c r="I178" s="103" t="s">
        <v>466</v>
      </c>
    </row>
    <row r="179" spans="2:9" x14ac:dyDescent="0.25">
      <c r="B179" s="103" t="s">
        <v>259</v>
      </c>
      <c r="C179" s="103" t="s">
        <v>481</v>
      </c>
      <c r="D179" s="103" t="s">
        <v>260</v>
      </c>
      <c r="E179" s="103" t="s">
        <v>72</v>
      </c>
      <c r="F179" s="103" t="s">
        <v>73</v>
      </c>
      <c r="G179" s="103" t="s">
        <v>483</v>
      </c>
      <c r="H179" s="104">
        <v>5</v>
      </c>
      <c r="I179" s="103" t="s">
        <v>484</v>
      </c>
    </row>
    <row r="180" spans="2:9" x14ac:dyDescent="0.25">
      <c r="B180" s="103" t="s">
        <v>669</v>
      </c>
      <c r="C180" s="103" t="s">
        <v>607</v>
      </c>
      <c r="D180" s="103" t="s">
        <v>670</v>
      </c>
      <c r="E180" s="103" t="s">
        <v>108</v>
      </c>
      <c r="F180" s="103" t="s">
        <v>566</v>
      </c>
      <c r="G180" s="103" t="s">
        <v>96</v>
      </c>
      <c r="H180" s="104">
        <v>5</v>
      </c>
      <c r="I180" s="103" t="s">
        <v>443</v>
      </c>
    </row>
    <row r="181" spans="2:9" x14ac:dyDescent="0.25">
      <c r="B181" s="103" t="s">
        <v>261</v>
      </c>
      <c r="C181" s="103" t="s">
        <v>545</v>
      </c>
      <c r="D181" s="103" t="s">
        <v>262</v>
      </c>
      <c r="E181" s="103" t="s">
        <v>72</v>
      </c>
      <c r="F181" s="103" t="s">
        <v>73</v>
      </c>
      <c r="G181" s="103" t="s">
        <v>483</v>
      </c>
      <c r="H181" s="104">
        <v>5</v>
      </c>
      <c r="I181" s="103" t="s">
        <v>466</v>
      </c>
    </row>
    <row r="182" spans="2:9" x14ac:dyDescent="0.25">
      <c r="B182" s="103" t="s">
        <v>263</v>
      </c>
      <c r="C182" s="103" t="s">
        <v>671</v>
      </c>
      <c r="D182" s="103" t="s">
        <v>264</v>
      </c>
      <c r="E182" s="103" t="s">
        <v>91</v>
      </c>
      <c r="F182" s="103" t="s">
        <v>73</v>
      </c>
      <c r="G182" s="103" t="s">
        <v>357</v>
      </c>
      <c r="H182" s="104">
        <v>5</v>
      </c>
      <c r="I182" s="103" t="s">
        <v>443</v>
      </c>
    </row>
    <row r="183" spans="2:9" x14ac:dyDescent="0.25">
      <c r="B183" s="103" t="s">
        <v>265</v>
      </c>
      <c r="C183" s="103" t="s">
        <v>472</v>
      </c>
      <c r="D183" s="103" t="s">
        <v>266</v>
      </c>
      <c r="E183" s="103" t="s">
        <v>91</v>
      </c>
      <c r="F183" s="103" t="s">
        <v>73</v>
      </c>
      <c r="G183" s="103" t="s">
        <v>357</v>
      </c>
      <c r="H183" s="104">
        <v>2</v>
      </c>
      <c r="I183" s="103" t="s">
        <v>457</v>
      </c>
    </row>
    <row r="184" spans="2:9" x14ac:dyDescent="0.25">
      <c r="B184" s="103" t="s">
        <v>267</v>
      </c>
      <c r="C184" s="103" t="s">
        <v>115</v>
      </c>
      <c r="D184" s="103" t="s">
        <v>268</v>
      </c>
      <c r="E184" s="103" t="s">
        <v>108</v>
      </c>
      <c r="F184" s="103" t="s">
        <v>73</v>
      </c>
      <c r="G184" s="103" t="s">
        <v>440</v>
      </c>
      <c r="H184" s="104">
        <v>4</v>
      </c>
      <c r="I184" s="103" t="s">
        <v>92</v>
      </c>
    </row>
    <row r="185" spans="2:9" x14ac:dyDescent="0.25">
      <c r="B185" s="103" t="s">
        <v>269</v>
      </c>
      <c r="C185" s="103" t="s">
        <v>115</v>
      </c>
      <c r="D185" s="103" t="s">
        <v>270</v>
      </c>
      <c r="E185" s="103" t="s">
        <v>108</v>
      </c>
      <c r="F185" s="103" t="s">
        <v>73</v>
      </c>
      <c r="G185" s="103" t="s">
        <v>440</v>
      </c>
      <c r="H185" s="104">
        <v>4</v>
      </c>
      <c r="I185" s="103" t="s">
        <v>457</v>
      </c>
    </row>
    <row r="186" spans="2:9" x14ac:dyDescent="0.25">
      <c r="B186" s="103" t="s">
        <v>672</v>
      </c>
      <c r="C186" s="103" t="s">
        <v>564</v>
      </c>
      <c r="D186" s="103" t="s">
        <v>673</v>
      </c>
      <c r="E186" s="103" t="s">
        <v>477</v>
      </c>
      <c r="F186" s="103" t="s">
        <v>566</v>
      </c>
      <c r="G186" s="103" t="s">
        <v>357</v>
      </c>
      <c r="H186" s="104">
        <v>2</v>
      </c>
      <c r="I186" s="103" t="s">
        <v>457</v>
      </c>
    </row>
    <row r="187" spans="2:9" x14ac:dyDescent="0.25">
      <c r="B187" s="103" t="s">
        <v>271</v>
      </c>
      <c r="C187" s="103" t="s">
        <v>464</v>
      </c>
      <c r="D187" s="103" t="s">
        <v>272</v>
      </c>
      <c r="E187" s="103" t="s">
        <v>91</v>
      </c>
      <c r="F187" s="103" t="s">
        <v>73</v>
      </c>
      <c r="G187" s="103" t="s">
        <v>357</v>
      </c>
      <c r="H187" s="104">
        <v>5</v>
      </c>
      <c r="I187" s="103" t="s">
        <v>443</v>
      </c>
    </row>
    <row r="188" spans="2:9" x14ac:dyDescent="0.25">
      <c r="B188" s="103" t="s">
        <v>273</v>
      </c>
      <c r="C188" s="103" t="s">
        <v>472</v>
      </c>
      <c r="D188" s="103" t="s">
        <v>274</v>
      </c>
      <c r="E188" s="103" t="s">
        <v>91</v>
      </c>
      <c r="F188" s="103" t="s">
        <v>73</v>
      </c>
      <c r="G188" s="103" t="s">
        <v>357</v>
      </c>
      <c r="H188" s="104">
        <v>2</v>
      </c>
      <c r="I188" s="103" t="s">
        <v>457</v>
      </c>
    </row>
    <row r="189" spans="2:9" x14ac:dyDescent="0.25">
      <c r="B189" s="103" t="s">
        <v>275</v>
      </c>
      <c r="C189" s="103" t="s">
        <v>674</v>
      </c>
      <c r="D189" s="103" t="s">
        <v>276</v>
      </c>
      <c r="E189" s="103" t="s">
        <v>113</v>
      </c>
      <c r="F189" s="103" t="s">
        <v>68</v>
      </c>
      <c r="G189" s="103" t="s">
        <v>454</v>
      </c>
      <c r="H189" s="104">
        <v>3</v>
      </c>
      <c r="I189" s="103" t="s">
        <v>456</v>
      </c>
    </row>
    <row r="190" spans="2:9" x14ac:dyDescent="0.25">
      <c r="B190" s="103" t="s">
        <v>277</v>
      </c>
      <c r="C190" s="103" t="s">
        <v>530</v>
      </c>
      <c r="D190" s="103" t="s">
        <v>278</v>
      </c>
      <c r="E190" s="103" t="s">
        <v>531</v>
      </c>
      <c r="F190" s="103" t="s">
        <v>68</v>
      </c>
      <c r="G190" s="103" t="s">
        <v>532</v>
      </c>
      <c r="H190" s="104">
        <v>4</v>
      </c>
      <c r="I190" s="103" t="s">
        <v>452</v>
      </c>
    </row>
    <row r="191" spans="2:9" x14ac:dyDescent="0.25">
      <c r="B191" s="103" t="s">
        <v>675</v>
      </c>
      <c r="C191" s="103" t="s">
        <v>602</v>
      </c>
      <c r="D191" s="103" t="s">
        <v>676</v>
      </c>
      <c r="E191" s="103" t="s">
        <v>315</v>
      </c>
      <c r="F191" s="103" t="s">
        <v>73</v>
      </c>
      <c r="G191" s="103" t="s">
        <v>461</v>
      </c>
      <c r="H191" s="104">
        <v>6</v>
      </c>
      <c r="I191" s="103" t="s">
        <v>463</v>
      </c>
    </row>
    <row r="192" spans="2:9" x14ac:dyDescent="0.25">
      <c r="B192" s="103" t="s">
        <v>279</v>
      </c>
      <c r="C192" s="103" t="s">
        <v>485</v>
      </c>
      <c r="D192" s="103" t="s">
        <v>280</v>
      </c>
      <c r="E192" s="103" t="s">
        <v>315</v>
      </c>
      <c r="F192" s="103" t="s">
        <v>68</v>
      </c>
      <c r="G192" s="103" t="s">
        <v>461</v>
      </c>
      <c r="H192" s="104">
        <v>6</v>
      </c>
      <c r="I192" s="103" t="s">
        <v>463</v>
      </c>
    </row>
    <row r="193" spans="2:13" x14ac:dyDescent="0.25">
      <c r="B193" s="103" t="s">
        <v>677</v>
      </c>
      <c r="C193" s="103" t="s">
        <v>553</v>
      </c>
      <c r="D193" s="103" t="s">
        <v>678</v>
      </c>
      <c r="E193" s="103" t="s">
        <v>72</v>
      </c>
      <c r="F193" s="103" t="s">
        <v>73</v>
      </c>
      <c r="G193" s="103" t="s">
        <v>483</v>
      </c>
      <c r="H193" s="104">
        <v>5</v>
      </c>
      <c r="I193" s="103" t="s">
        <v>484</v>
      </c>
    </row>
    <row r="194" spans="2:13" x14ac:dyDescent="0.25">
      <c r="B194" s="103" t="s">
        <v>281</v>
      </c>
      <c r="C194" s="103" t="s">
        <v>440</v>
      </c>
      <c r="D194" s="103" t="s">
        <v>282</v>
      </c>
      <c r="E194" s="103" t="s">
        <v>108</v>
      </c>
      <c r="F194" s="103" t="s">
        <v>81</v>
      </c>
      <c r="G194" s="103" t="s">
        <v>440</v>
      </c>
      <c r="H194" s="104">
        <v>1</v>
      </c>
      <c r="I194" s="103" t="s">
        <v>457</v>
      </c>
    </row>
    <row r="195" spans="2:13" x14ac:dyDescent="0.25">
      <c r="B195" s="103" t="s">
        <v>283</v>
      </c>
      <c r="C195" s="103" t="s">
        <v>440</v>
      </c>
      <c r="D195" s="103" t="s">
        <v>284</v>
      </c>
      <c r="E195" s="103" t="s">
        <v>108</v>
      </c>
      <c r="F195" s="103" t="s">
        <v>68</v>
      </c>
      <c r="G195" s="103" t="s">
        <v>440</v>
      </c>
      <c r="H195" s="104">
        <v>1</v>
      </c>
      <c r="I195" s="103" t="s">
        <v>457</v>
      </c>
    </row>
    <row r="196" spans="2:13" x14ac:dyDescent="0.25">
      <c r="B196" s="103" t="s">
        <v>285</v>
      </c>
      <c r="C196" s="103" t="s">
        <v>485</v>
      </c>
      <c r="D196" s="103" t="s">
        <v>286</v>
      </c>
      <c r="E196" s="103" t="s">
        <v>315</v>
      </c>
      <c r="F196" s="103" t="s">
        <v>73</v>
      </c>
      <c r="G196" s="103" t="s">
        <v>461</v>
      </c>
      <c r="H196" s="104">
        <v>6</v>
      </c>
      <c r="I196" s="103" t="s">
        <v>457</v>
      </c>
    </row>
    <row r="197" spans="2:13" x14ac:dyDescent="0.25">
      <c r="B197" s="103" t="s">
        <v>679</v>
      </c>
      <c r="C197" s="103" t="s">
        <v>468</v>
      </c>
      <c r="D197" s="103" t="s">
        <v>680</v>
      </c>
      <c r="E197" s="103" t="s">
        <v>315</v>
      </c>
      <c r="F197" s="103" t="s">
        <v>73</v>
      </c>
      <c r="G197" s="103" t="s">
        <v>461</v>
      </c>
      <c r="H197" s="104">
        <v>6</v>
      </c>
      <c r="I197" s="103" t="s">
        <v>463</v>
      </c>
    </row>
    <row r="198" spans="2:13" x14ac:dyDescent="0.25">
      <c r="B198" s="103" t="s">
        <v>287</v>
      </c>
      <c r="C198" s="103" t="s">
        <v>115</v>
      </c>
      <c r="D198" s="103" t="s">
        <v>288</v>
      </c>
      <c r="E198" s="103" t="s">
        <v>108</v>
      </c>
      <c r="F198" s="103" t="s">
        <v>73</v>
      </c>
      <c r="G198" s="103" t="s">
        <v>440</v>
      </c>
      <c r="H198" s="104">
        <v>4</v>
      </c>
      <c r="I198" s="103" t="s">
        <v>92</v>
      </c>
    </row>
    <row r="199" spans="2:13" x14ac:dyDescent="0.25">
      <c r="B199" s="103" t="s">
        <v>289</v>
      </c>
      <c r="C199" s="103" t="s">
        <v>481</v>
      </c>
      <c r="D199" s="103" t="s">
        <v>290</v>
      </c>
      <c r="E199" s="103" t="s">
        <v>72</v>
      </c>
      <c r="F199" s="103" t="s">
        <v>73</v>
      </c>
      <c r="G199" s="103" t="s">
        <v>483</v>
      </c>
      <c r="H199" s="104">
        <v>5</v>
      </c>
      <c r="I199" s="103" t="s">
        <v>484</v>
      </c>
    </row>
    <row r="200" spans="2:13" x14ac:dyDescent="0.25">
      <c r="B200" s="103" t="s">
        <v>291</v>
      </c>
      <c r="C200" s="103" t="s">
        <v>530</v>
      </c>
      <c r="D200" s="103" t="s">
        <v>292</v>
      </c>
      <c r="E200" s="103" t="s">
        <v>531</v>
      </c>
      <c r="F200" s="103" t="s">
        <v>68</v>
      </c>
      <c r="G200" s="103" t="s">
        <v>532</v>
      </c>
      <c r="H200" s="104">
        <v>4</v>
      </c>
      <c r="I200" s="103" t="s">
        <v>452</v>
      </c>
    </row>
    <row r="201" spans="2:13" x14ac:dyDescent="0.25">
      <c r="B201" s="103" t="s">
        <v>681</v>
      </c>
      <c r="C201" s="103" t="s">
        <v>440</v>
      </c>
      <c r="D201" s="103" t="s">
        <v>682</v>
      </c>
      <c r="E201" s="103" t="s">
        <v>108</v>
      </c>
      <c r="F201" s="103" t="s">
        <v>68</v>
      </c>
      <c r="G201" s="103" t="s">
        <v>440</v>
      </c>
      <c r="H201" s="104">
        <v>1</v>
      </c>
      <c r="I201" s="103" t="s">
        <v>92</v>
      </c>
    </row>
    <row r="202" spans="2:13" x14ac:dyDescent="0.25">
      <c r="B202" s="103" t="s">
        <v>293</v>
      </c>
      <c r="C202" s="103" t="s">
        <v>571</v>
      </c>
      <c r="D202" s="103" t="s">
        <v>294</v>
      </c>
      <c r="E202" s="103" t="s">
        <v>113</v>
      </c>
      <c r="F202" s="103" t="s">
        <v>73</v>
      </c>
      <c r="G202" s="103" t="s">
        <v>454</v>
      </c>
      <c r="H202" s="104">
        <v>3</v>
      </c>
      <c r="I202" s="103" t="s">
        <v>456</v>
      </c>
    </row>
    <row r="203" spans="2:13" x14ac:dyDescent="0.25">
      <c r="B203" s="103" t="s">
        <v>295</v>
      </c>
      <c r="C203" s="103" t="s">
        <v>458</v>
      </c>
      <c r="D203" s="103" t="s">
        <v>296</v>
      </c>
      <c r="E203" s="103" t="s">
        <v>113</v>
      </c>
      <c r="F203" s="103" t="s">
        <v>73</v>
      </c>
      <c r="G203" s="103" t="s">
        <v>454</v>
      </c>
      <c r="H203" s="104">
        <v>3</v>
      </c>
      <c r="I203" s="103" t="s">
        <v>456</v>
      </c>
    </row>
    <row r="204" spans="2:13" x14ac:dyDescent="0.25">
      <c r="B204" s="103" t="s">
        <v>297</v>
      </c>
      <c r="C204" s="103" t="s">
        <v>448</v>
      </c>
      <c r="D204" s="103" t="s">
        <v>298</v>
      </c>
      <c r="E204" s="103" t="s">
        <v>108</v>
      </c>
      <c r="F204" s="103" t="s">
        <v>68</v>
      </c>
      <c r="G204" s="103" t="s">
        <v>87</v>
      </c>
      <c r="H204" s="104">
        <v>2</v>
      </c>
      <c r="I204" s="103" t="s">
        <v>445</v>
      </c>
    </row>
    <row r="205" spans="2:13" x14ac:dyDescent="0.25">
      <c r="B205" s="103" t="s">
        <v>299</v>
      </c>
      <c r="C205" s="103" t="s">
        <v>459</v>
      </c>
      <c r="D205" s="103" t="s">
        <v>300</v>
      </c>
      <c r="E205" s="103" t="s">
        <v>108</v>
      </c>
      <c r="F205" s="103" t="s">
        <v>73</v>
      </c>
      <c r="G205" s="103" t="s">
        <v>87</v>
      </c>
      <c r="H205" s="104">
        <v>2</v>
      </c>
      <c r="I205" s="103" t="s">
        <v>445</v>
      </c>
    </row>
    <row r="206" spans="2:13" s="111" customFormat="1" x14ac:dyDescent="0.25">
      <c r="B206" s="103" t="s">
        <v>301</v>
      </c>
      <c r="C206" s="103" t="s">
        <v>448</v>
      </c>
      <c r="D206" s="103" t="s">
        <v>302</v>
      </c>
      <c r="E206" s="103" t="s">
        <v>108</v>
      </c>
      <c r="F206" s="103" t="s">
        <v>73</v>
      </c>
      <c r="G206" s="103" t="s">
        <v>87</v>
      </c>
      <c r="H206" s="104">
        <v>2</v>
      </c>
      <c r="I206" s="103" t="s">
        <v>445</v>
      </c>
      <c r="J206" s="102"/>
      <c r="K206" s="102"/>
      <c r="L206" s="102"/>
      <c r="M206" s="102"/>
    </row>
    <row r="207" spans="2:13" x14ac:dyDescent="0.25">
      <c r="B207" s="103" t="s">
        <v>303</v>
      </c>
      <c r="C207" s="103" t="s">
        <v>522</v>
      </c>
      <c r="D207" s="103" t="s">
        <v>304</v>
      </c>
      <c r="E207" s="103" t="s">
        <v>91</v>
      </c>
      <c r="F207" s="103" t="s">
        <v>73</v>
      </c>
      <c r="G207" s="103" t="s">
        <v>357</v>
      </c>
      <c r="H207" s="104">
        <v>2</v>
      </c>
      <c r="I207" s="103" t="s">
        <v>457</v>
      </c>
    </row>
    <row r="208" spans="2:13" x14ac:dyDescent="0.25">
      <c r="B208" s="103" t="s">
        <v>305</v>
      </c>
      <c r="C208" s="103" t="s">
        <v>578</v>
      </c>
      <c r="D208" s="103" t="s">
        <v>306</v>
      </c>
      <c r="E208" s="103" t="s">
        <v>72</v>
      </c>
      <c r="F208" s="103" t="s">
        <v>73</v>
      </c>
      <c r="G208" s="103" t="s">
        <v>483</v>
      </c>
      <c r="H208" s="104">
        <v>5</v>
      </c>
      <c r="I208" s="103" t="s">
        <v>466</v>
      </c>
    </row>
    <row r="209" spans="2:9" x14ac:dyDescent="0.25">
      <c r="B209" s="103" t="s">
        <v>307</v>
      </c>
      <c r="C209" s="103" t="s">
        <v>459</v>
      </c>
      <c r="D209" s="103" t="s">
        <v>308</v>
      </c>
      <c r="E209" s="103" t="s">
        <v>108</v>
      </c>
      <c r="F209" s="103" t="s">
        <v>73</v>
      </c>
      <c r="G209" s="103" t="s">
        <v>87</v>
      </c>
      <c r="H209" s="104">
        <v>2</v>
      </c>
      <c r="I209" s="103" t="s">
        <v>445</v>
      </c>
    </row>
    <row r="210" spans="2:9" x14ac:dyDescent="0.25">
      <c r="B210" s="103" t="s">
        <v>309</v>
      </c>
      <c r="C210" s="103" t="s">
        <v>446</v>
      </c>
      <c r="D210" s="103" t="s">
        <v>310</v>
      </c>
      <c r="E210" s="103" t="s">
        <v>108</v>
      </c>
      <c r="F210" s="103" t="s">
        <v>73</v>
      </c>
      <c r="G210" s="103" t="s">
        <v>87</v>
      </c>
      <c r="H210" s="104">
        <v>2</v>
      </c>
      <c r="I210" s="103" t="s">
        <v>445</v>
      </c>
    </row>
    <row r="211" spans="2:9" x14ac:dyDescent="0.25">
      <c r="B211" s="103" t="s">
        <v>311</v>
      </c>
      <c r="C211" s="103" t="s">
        <v>683</v>
      </c>
      <c r="D211" s="103" t="s">
        <v>312</v>
      </c>
      <c r="E211" s="103" t="s">
        <v>108</v>
      </c>
      <c r="F211" s="103" t="s">
        <v>73</v>
      </c>
      <c r="G211" s="103" t="s">
        <v>87</v>
      </c>
      <c r="H211" s="104">
        <v>2</v>
      </c>
      <c r="I211" s="103" t="s">
        <v>445</v>
      </c>
    </row>
    <row r="212" spans="2:9" x14ac:dyDescent="0.25">
      <c r="B212" s="103" t="s">
        <v>684</v>
      </c>
      <c r="C212" s="103" t="s">
        <v>440</v>
      </c>
      <c r="D212" s="103" t="s">
        <v>685</v>
      </c>
      <c r="E212" s="103" t="s">
        <v>108</v>
      </c>
      <c r="F212" s="103" t="s">
        <v>442</v>
      </c>
      <c r="G212" s="103" t="s">
        <v>440</v>
      </c>
      <c r="H212" s="104">
        <v>1</v>
      </c>
      <c r="I212" s="103" t="s">
        <v>452</v>
      </c>
    </row>
    <row r="213" spans="2:9" x14ac:dyDescent="0.25">
      <c r="B213" s="103" t="s">
        <v>686</v>
      </c>
      <c r="C213" s="103" t="s">
        <v>440</v>
      </c>
      <c r="D213" s="103" t="s">
        <v>687</v>
      </c>
      <c r="E213" s="103" t="s">
        <v>108</v>
      </c>
      <c r="F213" s="103" t="s">
        <v>442</v>
      </c>
      <c r="G213" s="103" t="s">
        <v>440</v>
      </c>
      <c r="H213" s="104">
        <v>1</v>
      </c>
      <c r="I213" s="103" t="s">
        <v>452</v>
      </c>
    </row>
    <row r="214" spans="2:9" x14ac:dyDescent="0.25">
      <c r="B214" s="103" t="s">
        <v>688</v>
      </c>
      <c r="C214" s="103" t="s">
        <v>448</v>
      </c>
      <c r="D214" s="103" t="s">
        <v>689</v>
      </c>
      <c r="E214" s="103" t="s">
        <v>108</v>
      </c>
      <c r="F214" s="103" t="s">
        <v>442</v>
      </c>
      <c r="G214" s="103" t="s">
        <v>87</v>
      </c>
      <c r="H214" s="104">
        <v>2</v>
      </c>
      <c r="I214" s="103" t="s">
        <v>445</v>
      </c>
    </row>
    <row r="215" spans="2:9" x14ac:dyDescent="0.25">
      <c r="B215" s="103" t="s">
        <v>690</v>
      </c>
      <c r="C215" s="103" t="s">
        <v>440</v>
      </c>
      <c r="D215" s="103" t="s">
        <v>691</v>
      </c>
      <c r="E215" s="103" t="s">
        <v>108</v>
      </c>
      <c r="F215" s="103" t="s">
        <v>442</v>
      </c>
      <c r="G215" s="103" t="s">
        <v>440</v>
      </c>
      <c r="H215" s="104">
        <v>1</v>
      </c>
      <c r="I215" s="103" t="s">
        <v>452</v>
      </c>
    </row>
    <row r="216" spans="2:9" x14ac:dyDescent="0.25">
      <c r="B216" s="103" t="s">
        <v>692</v>
      </c>
      <c r="C216" s="103" t="s">
        <v>115</v>
      </c>
      <c r="D216" s="103" t="s">
        <v>693</v>
      </c>
      <c r="E216" s="103" t="s">
        <v>108</v>
      </c>
      <c r="F216" s="103" t="s">
        <v>442</v>
      </c>
      <c r="G216" s="103" t="s">
        <v>440</v>
      </c>
      <c r="H216" s="104">
        <v>4</v>
      </c>
      <c r="I216" s="103" t="s">
        <v>452</v>
      </c>
    </row>
    <row r="217" spans="2:9" x14ac:dyDescent="0.25">
      <c r="B217" s="103" t="s">
        <v>313</v>
      </c>
      <c r="C217" s="103" t="s">
        <v>632</v>
      </c>
      <c r="D217" s="103" t="s">
        <v>314</v>
      </c>
      <c r="E217" s="103" t="s">
        <v>315</v>
      </c>
      <c r="F217" s="103" t="s">
        <v>81</v>
      </c>
      <c r="G217" s="103" t="s">
        <v>461</v>
      </c>
      <c r="H217" s="104">
        <v>6</v>
      </c>
      <c r="I217" s="103" t="s">
        <v>463</v>
      </c>
    </row>
    <row r="218" spans="2:9" x14ac:dyDescent="0.25">
      <c r="B218" s="103" t="s">
        <v>316</v>
      </c>
      <c r="C218" s="103" t="s">
        <v>660</v>
      </c>
      <c r="D218" s="103" t="s">
        <v>317</v>
      </c>
      <c r="E218" s="103" t="s">
        <v>72</v>
      </c>
      <c r="F218" s="103" t="s">
        <v>73</v>
      </c>
      <c r="G218" s="103" t="s">
        <v>483</v>
      </c>
      <c r="H218" s="104">
        <v>5</v>
      </c>
      <c r="I218" s="103" t="s">
        <v>484</v>
      </c>
    </row>
    <row r="219" spans="2:9" x14ac:dyDescent="0.25">
      <c r="B219" s="103" t="s">
        <v>694</v>
      </c>
      <c r="C219" s="103" t="s">
        <v>695</v>
      </c>
      <c r="D219" s="103" t="s">
        <v>696</v>
      </c>
      <c r="E219" s="103" t="s">
        <v>315</v>
      </c>
      <c r="F219" s="103" t="s">
        <v>442</v>
      </c>
      <c r="G219" s="103" t="s">
        <v>461</v>
      </c>
      <c r="H219" s="104">
        <v>6</v>
      </c>
      <c r="I219" s="103" t="s">
        <v>443</v>
      </c>
    </row>
    <row r="220" spans="2:9" x14ac:dyDescent="0.25">
      <c r="B220" s="103" t="s">
        <v>318</v>
      </c>
      <c r="C220" s="103" t="s">
        <v>440</v>
      </c>
      <c r="D220" s="103" t="s">
        <v>319</v>
      </c>
      <c r="E220" s="103" t="s">
        <v>108</v>
      </c>
      <c r="F220" s="103" t="s">
        <v>81</v>
      </c>
      <c r="G220" s="103" t="s">
        <v>440</v>
      </c>
      <c r="H220" s="104">
        <v>1</v>
      </c>
      <c r="I220" s="103" t="s">
        <v>92</v>
      </c>
    </row>
    <row r="221" spans="2:9" x14ac:dyDescent="0.25">
      <c r="B221" s="103" t="s">
        <v>320</v>
      </c>
      <c r="C221" s="103" t="s">
        <v>440</v>
      </c>
      <c r="D221" s="103" t="s">
        <v>321</v>
      </c>
      <c r="E221" s="103" t="s">
        <v>108</v>
      </c>
      <c r="F221" s="103" t="s">
        <v>81</v>
      </c>
      <c r="G221" s="103" t="s">
        <v>440</v>
      </c>
      <c r="H221" s="104">
        <v>1</v>
      </c>
      <c r="I221" s="103" t="s">
        <v>92</v>
      </c>
    </row>
    <row r="222" spans="2:9" x14ac:dyDescent="0.25">
      <c r="B222" s="103" t="s">
        <v>697</v>
      </c>
      <c r="C222" s="103" t="s">
        <v>440</v>
      </c>
      <c r="D222" s="103" t="s">
        <v>698</v>
      </c>
      <c r="E222" s="103" t="s">
        <v>108</v>
      </c>
      <c r="F222" s="103" t="s">
        <v>442</v>
      </c>
      <c r="G222" s="103" t="s">
        <v>440</v>
      </c>
      <c r="H222" s="104">
        <v>1</v>
      </c>
      <c r="I222" s="103" t="s">
        <v>92</v>
      </c>
    </row>
    <row r="223" spans="2:9" x14ac:dyDescent="0.25">
      <c r="B223" s="103" t="s">
        <v>322</v>
      </c>
      <c r="C223" s="103" t="s">
        <v>444</v>
      </c>
      <c r="D223" s="103" t="s">
        <v>323</v>
      </c>
      <c r="E223" s="103" t="s">
        <v>108</v>
      </c>
      <c r="F223" s="103" t="s">
        <v>73</v>
      </c>
      <c r="G223" s="103" t="s">
        <v>87</v>
      </c>
      <c r="H223" s="104">
        <v>2</v>
      </c>
      <c r="I223" s="103" t="s">
        <v>445</v>
      </c>
    </row>
    <row r="224" spans="2:9" x14ac:dyDescent="0.25">
      <c r="B224" s="103" t="s">
        <v>699</v>
      </c>
      <c r="C224" s="103" t="s">
        <v>440</v>
      </c>
      <c r="D224" s="103" t="s">
        <v>700</v>
      </c>
      <c r="E224" s="103" t="s">
        <v>108</v>
      </c>
      <c r="F224" s="103" t="s">
        <v>442</v>
      </c>
      <c r="G224" s="103" t="s">
        <v>440</v>
      </c>
      <c r="H224" s="104">
        <v>1</v>
      </c>
      <c r="I224" s="103" t="s">
        <v>456</v>
      </c>
    </row>
    <row r="225" spans="2:9" x14ac:dyDescent="0.25">
      <c r="B225" s="103" t="s">
        <v>324</v>
      </c>
      <c r="C225" s="103" t="s">
        <v>481</v>
      </c>
      <c r="D225" s="103" t="s">
        <v>325</v>
      </c>
      <c r="E225" s="103" t="s">
        <v>72</v>
      </c>
      <c r="F225" s="103" t="s">
        <v>73</v>
      </c>
      <c r="G225" s="103" t="s">
        <v>483</v>
      </c>
      <c r="H225" s="104">
        <v>5</v>
      </c>
      <c r="I225" s="103" t="s">
        <v>484</v>
      </c>
    </row>
    <row r="226" spans="2:9" x14ac:dyDescent="0.25">
      <c r="B226" s="103" t="s">
        <v>326</v>
      </c>
      <c r="C226" s="103" t="s">
        <v>481</v>
      </c>
      <c r="D226" s="103" t="s">
        <v>327</v>
      </c>
      <c r="E226" s="103" t="s">
        <v>72</v>
      </c>
      <c r="F226" s="103" t="s">
        <v>98</v>
      </c>
      <c r="G226" s="103" t="s">
        <v>483</v>
      </c>
      <c r="H226" s="104">
        <v>5</v>
      </c>
      <c r="I226" s="103" t="s">
        <v>484</v>
      </c>
    </row>
    <row r="227" spans="2:9" x14ac:dyDescent="0.25">
      <c r="B227" s="103" t="s">
        <v>701</v>
      </c>
      <c r="C227" s="103" t="s">
        <v>115</v>
      </c>
      <c r="D227" s="103" t="s">
        <v>702</v>
      </c>
      <c r="E227" s="103" t="s">
        <v>108</v>
      </c>
      <c r="F227" s="103" t="s">
        <v>68</v>
      </c>
      <c r="G227" s="103" t="s">
        <v>440</v>
      </c>
      <c r="H227" s="104">
        <v>4</v>
      </c>
      <c r="I227" s="103" t="s">
        <v>452</v>
      </c>
    </row>
    <row r="228" spans="2:9" x14ac:dyDescent="0.25">
      <c r="B228" s="103" t="s">
        <v>703</v>
      </c>
      <c r="C228" s="103" t="s">
        <v>464</v>
      </c>
      <c r="D228" s="103" t="s">
        <v>704</v>
      </c>
      <c r="E228" s="103" t="s">
        <v>477</v>
      </c>
      <c r="F228" s="103" t="s">
        <v>442</v>
      </c>
      <c r="G228" s="103" t="s">
        <v>357</v>
      </c>
      <c r="H228" s="104">
        <v>5</v>
      </c>
      <c r="I228" s="103" t="s">
        <v>443</v>
      </c>
    </row>
    <row r="229" spans="2:9" x14ac:dyDescent="0.25">
      <c r="B229" s="103" t="s">
        <v>705</v>
      </c>
      <c r="C229" s="103" t="s">
        <v>440</v>
      </c>
      <c r="D229" s="103" t="s">
        <v>706</v>
      </c>
      <c r="E229" s="103" t="s">
        <v>108</v>
      </c>
      <c r="F229" s="103" t="s">
        <v>442</v>
      </c>
      <c r="G229" s="103" t="s">
        <v>440</v>
      </c>
      <c r="H229" s="104">
        <v>1</v>
      </c>
      <c r="I229" s="103" t="s">
        <v>456</v>
      </c>
    </row>
    <row r="230" spans="2:9" x14ac:dyDescent="0.25">
      <c r="B230" s="103" t="s">
        <v>707</v>
      </c>
      <c r="C230" s="103" t="s">
        <v>440</v>
      </c>
      <c r="D230" s="103" t="s">
        <v>708</v>
      </c>
      <c r="E230" s="103" t="s">
        <v>108</v>
      </c>
      <c r="F230" s="103" t="s">
        <v>442</v>
      </c>
      <c r="G230" s="103" t="s">
        <v>440</v>
      </c>
      <c r="H230" s="104">
        <v>1</v>
      </c>
      <c r="I230" s="103" t="s">
        <v>456</v>
      </c>
    </row>
    <row r="231" spans="2:9" x14ac:dyDescent="0.25">
      <c r="B231" s="103" t="s">
        <v>709</v>
      </c>
      <c r="C231" s="103" t="s">
        <v>440</v>
      </c>
      <c r="D231" s="103" t="s">
        <v>710</v>
      </c>
      <c r="E231" s="103" t="s">
        <v>108</v>
      </c>
      <c r="F231" s="103" t="s">
        <v>442</v>
      </c>
      <c r="G231" s="103" t="s">
        <v>440</v>
      </c>
      <c r="H231" s="104">
        <v>1</v>
      </c>
      <c r="I231" s="103" t="s">
        <v>92</v>
      </c>
    </row>
    <row r="232" spans="2:9" x14ac:dyDescent="0.25">
      <c r="B232" s="103" t="s">
        <v>711</v>
      </c>
      <c r="C232" s="103" t="s">
        <v>115</v>
      </c>
      <c r="D232" s="103" t="s">
        <v>712</v>
      </c>
      <c r="E232" s="103" t="s">
        <v>108</v>
      </c>
      <c r="F232" s="103" t="s">
        <v>68</v>
      </c>
      <c r="G232" s="103" t="s">
        <v>440</v>
      </c>
      <c r="H232" s="104">
        <v>4</v>
      </c>
      <c r="I232" s="103" t="s">
        <v>452</v>
      </c>
    </row>
    <row r="233" spans="2:9" x14ac:dyDescent="0.25">
      <c r="B233" s="103" t="s">
        <v>713</v>
      </c>
      <c r="C233" s="103" t="s">
        <v>440</v>
      </c>
      <c r="D233" s="103" t="s">
        <v>714</v>
      </c>
      <c r="E233" s="103" t="s">
        <v>108</v>
      </c>
      <c r="F233" s="103" t="s">
        <v>442</v>
      </c>
      <c r="G233" s="103" t="s">
        <v>440</v>
      </c>
      <c r="H233" s="104">
        <v>1</v>
      </c>
      <c r="I233" s="103" t="s">
        <v>456</v>
      </c>
    </row>
    <row r="234" spans="2:9" x14ac:dyDescent="0.25">
      <c r="B234" s="103" t="s">
        <v>715</v>
      </c>
      <c r="C234" s="103" t="s">
        <v>454</v>
      </c>
      <c r="D234" s="103" t="s">
        <v>716</v>
      </c>
      <c r="E234" s="103" t="s">
        <v>113</v>
      </c>
      <c r="F234" s="103" t="s">
        <v>442</v>
      </c>
      <c r="G234" s="103" t="s">
        <v>454</v>
      </c>
      <c r="H234" s="104">
        <v>3</v>
      </c>
      <c r="I234" s="103" t="s">
        <v>456</v>
      </c>
    </row>
    <row r="235" spans="2:9" x14ac:dyDescent="0.25">
      <c r="B235" s="103" t="s">
        <v>717</v>
      </c>
      <c r="C235" s="103" t="s">
        <v>440</v>
      </c>
      <c r="D235" s="103" t="s">
        <v>718</v>
      </c>
      <c r="E235" s="103" t="s">
        <v>108</v>
      </c>
      <c r="F235" s="103" t="s">
        <v>442</v>
      </c>
      <c r="G235" s="103" t="s">
        <v>440</v>
      </c>
      <c r="H235" s="104">
        <v>1</v>
      </c>
      <c r="I235" s="103" t="s">
        <v>456</v>
      </c>
    </row>
    <row r="236" spans="2:9" x14ac:dyDescent="0.25">
      <c r="B236" s="103" t="s">
        <v>719</v>
      </c>
      <c r="C236" s="103" t="s">
        <v>440</v>
      </c>
      <c r="D236" s="103" t="s">
        <v>720</v>
      </c>
      <c r="E236" s="103" t="s">
        <v>108</v>
      </c>
      <c r="F236" s="103" t="s">
        <v>442</v>
      </c>
      <c r="G236" s="103" t="s">
        <v>440</v>
      </c>
      <c r="H236" s="104">
        <v>1</v>
      </c>
      <c r="I236" s="103" t="s">
        <v>92</v>
      </c>
    </row>
    <row r="237" spans="2:9" x14ac:dyDescent="0.25">
      <c r="B237" s="103" t="s">
        <v>721</v>
      </c>
      <c r="C237" s="103" t="s">
        <v>448</v>
      </c>
      <c r="D237" s="103" t="s">
        <v>722</v>
      </c>
      <c r="E237" s="103" t="s">
        <v>108</v>
      </c>
      <c r="F237" s="103" t="s">
        <v>73</v>
      </c>
      <c r="G237" s="103" t="s">
        <v>87</v>
      </c>
      <c r="H237" s="104">
        <v>2</v>
      </c>
      <c r="I237" s="103" t="s">
        <v>445</v>
      </c>
    </row>
    <row r="238" spans="2:9" x14ac:dyDescent="0.25">
      <c r="B238" s="103" t="s">
        <v>328</v>
      </c>
      <c r="C238" s="103" t="s">
        <v>545</v>
      </c>
      <c r="D238" s="103" t="s">
        <v>329</v>
      </c>
      <c r="E238" s="103" t="s">
        <v>72</v>
      </c>
      <c r="F238" s="103" t="s">
        <v>73</v>
      </c>
      <c r="G238" s="103" t="s">
        <v>483</v>
      </c>
      <c r="H238" s="104">
        <v>5</v>
      </c>
      <c r="I238" s="103" t="s">
        <v>466</v>
      </c>
    </row>
    <row r="239" spans="2:9" x14ac:dyDescent="0.25">
      <c r="B239" s="103" t="s">
        <v>330</v>
      </c>
      <c r="C239" s="103" t="s">
        <v>607</v>
      </c>
      <c r="D239" s="103" t="s">
        <v>331</v>
      </c>
      <c r="E239" s="103" t="s">
        <v>108</v>
      </c>
      <c r="F239" s="103" t="s">
        <v>98</v>
      </c>
      <c r="G239" s="103" t="s">
        <v>96</v>
      </c>
      <c r="H239" s="104">
        <v>5</v>
      </c>
      <c r="I239" s="103" t="s">
        <v>466</v>
      </c>
    </row>
    <row r="240" spans="2:9" x14ac:dyDescent="0.25">
      <c r="B240" s="103" t="s">
        <v>332</v>
      </c>
      <c r="C240" s="103" t="s">
        <v>632</v>
      </c>
      <c r="D240" s="103" t="s">
        <v>333</v>
      </c>
      <c r="E240" s="103" t="s">
        <v>315</v>
      </c>
      <c r="F240" s="103" t="s">
        <v>73</v>
      </c>
      <c r="G240" s="103" t="s">
        <v>461</v>
      </c>
      <c r="H240" s="104">
        <v>6</v>
      </c>
      <c r="I240" s="103" t="s">
        <v>463</v>
      </c>
    </row>
    <row r="241" spans="2:9" x14ac:dyDescent="0.25">
      <c r="B241" s="103" t="s">
        <v>334</v>
      </c>
      <c r="C241" s="103" t="s">
        <v>723</v>
      </c>
      <c r="D241" s="103" t="s">
        <v>335</v>
      </c>
      <c r="E241" s="103" t="s">
        <v>113</v>
      </c>
      <c r="F241" s="103" t="s">
        <v>73</v>
      </c>
      <c r="G241" s="103" t="s">
        <v>454</v>
      </c>
      <c r="H241" s="104">
        <v>3</v>
      </c>
      <c r="I241" s="103" t="s">
        <v>456</v>
      </c>
    </row>
    <row r="242" spans="2:9" x14ac:dyDescent="0.25">
      <c r="B242" s="103" t="s">
        <v>336</v>
      </c>
      <c r="C242" s="103" t="s">
        <v>695</v>
      </c>
      <c r="D242" s="103" t="s">
        <v>337</v>
      </c>
      <c r="E242" s="103" t="s">
        <v>315</v>
      </c>
      <c r="F242" s="103" t="s">
        <v>73</v>
      </c>
      <c r="G242" s="103" t="s">
        <v>461</v>
      </c>
      <c r="H242" s="104">
        <v>6</v>
      </c>
      <c r="I242" s="103" t="s">
        <v>443</v>
      </c>
    </row>
    <row r="243" spans="2:9" x14ac:dyDescent="0.25">
      <c r="B243" s="103" t="s">
        <v>338</v>
      </c>
      <c r="C243" s="103" t="s">
        <v>724</v>
      </c>
      <c r="D243" s="103" t="s">
        <v>339</v>
      </c>
      <c r="E243" s="103" t="s">
        <v>91</v>
      </c>
      <c r="F243" s="103" t="s">
        <v>73</v>
      </c>
      <c r="G243" s="103" t="s">
        <v>357</v>
      </c>
      <c r="H243" s="104">
        <v>5</v>
      </c>
      <c r="I243" s="103" t="s">
        <v>443</v>
      </c>
    </row>
    <row r="244" spans="2:9" x14ac:dyDescent="0.25">
      <c r="B244" s="103" t="s">
        <v>725</v>
      </c>
      <c r="C244" s="103" t="s">
        <v>440</v>
      </c>
      <c r="D244" s="103" t="s">
        <v>726</v>
      </c>
      <c r="E244" s="103" t="s">
        <v>108</v>
      </c>
      <c r="F244" s="103" t="s">
        <v>81</v>
      </c>
      <c r="G244" s="103" t="s">
        <v>440</v>
      </c>
      <c r="H244" s="104">
        <v>1</v>
      </c>
      <c r="I244" s="103" t="s">
        <v>457</v>
      </c>
    </row>
    <row r="245" spans="2:9" x14ac:dyDescent="0.25">
      <c r="B245" s="103" t="s">
        <v>340</v>
      </c>
      <c r="C245" s="103" t="s">
        <v>727</v>
      </c>
      <c r="D245" s="103" t="s">
        <v>341</v>
      </c>
      <c r="E245" s="103" t="s">
        <v>315</v>
      </c>
      <c r="F245" s="103" t="s">
        <v>73</v>
      </c>
      <c r="G245" s="103" t="s">
        <v>461</v>
      </c>
      <c r="H245" s="104">
        <v>6</v>
      </c>
      <c r="I245" s="103" t="s">
        <v>463</v>
      </c>
    </row>
    <row r="246" spans="2:9" x14ac:dyDescent="0.25">
      <c r="B246" s="103" t="s">
        <v>728</v>
      </c>
      <c r="C246" s="103" t="s">
        <v>440</v>
      </c>
      <c r="D246" s="103" t="s">
        <v>729</v>
      </c>
      <c r="E246" s="103" t="s">
        <v>108</v>
      </c>
      <c r="F246" s="103" t="s">
        <v>442</v>
      </c>
      <c r="G246" s="103" t="s">
        <v>440</v>
      </c>
      <c r="H246" s="104">
        <v>1</v>
      </c>
      <c r="I246" s="103" t="s">
        <v>92</v>
      </c>
    </row>
    <row r="247" spans="2:9" x14ac:dyDescent="0.25">
      <c r="B247" s="103" t="s">
        <v>342</v>
      </c>
      <c r="C247" s="103" t="s">
        <v>530</v>
      </c>
      <c r="D247" s="103" t="s">
        <v>343</v>
      </c>
      <c r="E247" s="103" t="s">
        <v>531</v>
      </c>
      <c r="F247" s="103" t="s">
        <v>68</v>
      </c>
      <c r="G247" s="103" t="s">
        <v>532</v>
      </c>
      <c r="H247" s="104">
        <v>4</v>
      </c>
      <c r="I247" s="103" t="s">
        <v>452</v>
      </c>
    </row>
    <row r="248" spans="2:9" x14ac:dyDescent="0.25">
      <c r="B248" s="103" t="s">
        <v>344</v>
      </c>
      <c r="C248" s="103" t="s">
        <v>458</v>
      </c>
      <c r="D248" s="103" t="s">
        <v>345</v>
      </c>
      <c r="E248" s="103" t="s">
        <v>113</v>
      </c>
      <c r="F248" s="103" t="s">
        <v>73</v>
      </c>
      <c r="G248" s="103" t="s">
        <v>454</v>
      </c>
      <c r="H248" s="104">
        <v>3</v>
      </c>
      <c r="I248" s="103" t="s">
        <v>456</v>
      </c>
    </row>
    <row r="249" spans="2:9" x14ac:dyDescent="0.25">
      <c r="B249" s="103" t="s">
        <v>730</v>
      </c>
      <c r="C249" s="103" t="s">
        <v>643</v>
      </c>
      <c r="D249" s="103" t="s">
        <v>731</v>
      </c>
      <c r="E249" s="103" t="s">
        <v>315</v>
      </c>
      <c r="F249" s="103" t="s">
        <v>73</v>
      </c>
      <c r="G249" s="103" t="s">
        <v>461</v>
      </c>
      <c r="H249" s="104">
        <v>6</v>
      </c>
      <c r="I249" s="103" t="s">
        <v>463</v>
      </c>
    </row>
    <row r="250" spans="2:9" x14ac:dyDescent="0.25">
      <c r="B250" s="103" t="s">
        <v>346</v>
      </c>
      <c r="C250" s="103" t="s">
        <v>458</v>
      </c>
      <c r="D250" s="103" t="s">
        <v>347</v>
      </c>
      <c r="E250" s="103" t="s">
        <v>113</v>
      </c>
      <c r="F250" s="103" t="s">
        <v>73</v>
      </c>
      <c r="G250" s="103" t="s">
        <v>454</v>
      </c>
      <c r="H250" s="104">
        <v>3</v>
      </c>
      <c r="I250" s="103" t="s">
        <v>456</v>
      </c>
    </row>
    <row r="251" spans="2:9" x14ac:dyDescent="0.25">
      <c r="B251" s="103" t="s">
        <v>348</v>
      </c>
      <c r="C251" s="103" t="s">
        <v>464</v>
      </c>
      <c r="D251" s="103" t="s">
        <v>349</v>
      </c>
      <c r="E251" s="103" t="s">
        <v>91</v>
      </c>
      <c r="F251" s="103" t="s">
        <v>98</v>
      </c>
      <c r="G251" s="103" t="s">
        <v>357</v>
      </c>
      <c r="H251" s="104">
        <v>5</v>
      </c>
      <c r="I251" s="103" t="s">
        <v>443</v>
      </c>
    </row>
    <row r="252" spans="2:9" x14ac:dyDescent="0.25">
      <c r="B252" s="103" t="s">
        <v>732</v>
      </c>
      <c r="C252" s="103" t="s">
        <v>602</v>
      </c>
      <c r="D252" s="103" t="s">
        <v>733</v>
      </c>
      <c r="E252" s="103" t="s">
        <v>315</v>
      </c>
      <c r="F252" s="103" t="s">
        <v>73</v>
      </c>
      <c r="G252" s="103" t="s">
        <v>461</v>
      </c>
      <c r="H252" s="104">
        <v>6</v>
      </c>
      <c r="I252" s="103" t="s">
        <v>463</v>
      </c>
    </row>
    <row r="253" spans="2:9" x14ac:dyDescent="0.25">
      <c r="B253" s="103" t="s">
        <v>350</v>
      </c>
      <c r="C253" s="103" t="s">
        <v>448</v>
      </c>
      <c r="D253" s="103" t="s">
        <v>351</v>
      </c>
      <c r="E253" s="103" t="s">
        <v>108</v>
      </c>
      <c r="F253" s="103" t="s">
        <v>73</v>
      </c>
      <c r="G253" s="103" t="s">
        <v>87</v>
      </c>
      <c r="H253" s="104">
        <v>2</v>
      </c>
      <c r="I253" s="103" t="s">
        <v>445</v>
      </c>
    </row>
    <row r="254" spans="2:9" x14ac:dyDescent="0.25">
      <c r="B254" s="103" t="s">
        <v>352</v>
      </c>
      <c r="C254" s="103" t="s">
        <v>522</v>
      </c>
      <c r="D254" s="103" t="s">
        <v>353</v>
      </c>
      <c r="E254" s="103" t="s">
        <v>91</v>
      </c>
      <c r="F254" s="103" t="s">
        <v>73</v>
      </c>
      <c r="G254" s="103" t="s">
        <v>357</v>
      </c>
      <c r="H254" s="104">
        <v>2</v>
      </c>
      <c r="I254" s="103" t="s">
        <v>457</v>
      </c>
    </row>
    <row r="255" spans="2:9" x14ac:dyDescent="0.25">
      <c r="B255" s="103" t="s">
        <v>354</v>
      </c>
      <c r="C255" s="103" t="s">
        <v>734</v>
      </c>
      <c r="D255" s="103" t="s">
        <v>355</v>
      </c>
      <c r="E255" s="103" t="s">
        <v>531</v>
      </c>
      <c r="F255" s="103" t="s">
        <v>68</v>
      </c>
      <c r="G255" s="103" t="s">
        <v>532</v>
      </c>
      <c r="H255" s="104">
        <v>4</v>
      </c>
      <c r="I255" s="103" t="s">
        <v>457</v>
      </c>
    </row>
    <row r="256" spans="2:9" x14ac:dyDescent="0.25">
      <c r="B256" s="103" t="s">
        <v>356</v>
      </c>
      <c r="C256" s="103" t="s">
        <v>735</v>
      </c>
      <c r="D256" s="103" t="s">
        <v>358</v>
      </c>
      <c r="E256" s="103" t="s">
        <v>91</v>
      </c>
      <c r="F256" s="103" t="s">
        <v>73</v>
      </c>
      <c r="G256" s="103" t="s">
        <v>357</v>
      </c>
      <c r="H256" s="104">
        <v>5</v>
      </c>
      <c r="I256" s="103" t="s">
        <v>443</v>
      </c>
    </row>
    <row r="257" spans="2:9" x14ac:dyDescent="0.25">
      <c r="B257" s="103" t="s">
        <v>359</v>
      </c>
      <c r="C257" s="103" t="s">
        <v>736</v>
      </c>
      <c r="D257" s="103" t="s">
        <v>360</v>
      </c>
      <c r="E257" s="103" t="s">
        <v>315</v>
      </c>
      <c r="F257" s="103" t="s">
        <v>73</v>
      </c>
      <c r="G257" s="103" t="s">
        <v>461</v>
      </c>
      <c r="H257" s="104">
        <v>6</v>
      </c>
      <c r="I257" s="103" t="s">
        <v>463</v>
      </c>
    </row>
    <row r="258" spans="2:9" x14ac:dyDescent="0.25">
      <c r="B258" s="103" t="s">
        <v>361</v>
      </c>
      <c r="C258" s="103" t="s">
        <v>464</v>
      </c>
      <c r="D258" s="103" t="s">
        <v>362</v>
      </c>
      <c r="E258" s="103" t="s">
        <v>91</v>
      </c>
      <c r="F258" s="103" t="s">
        <v>73</v>
      </c>
      <c r="G258" s="103" t="s">
        <v>357</v>
      </c>
      <c r="H258" s="104">
        <v>5</v>
      </c>
      <c r="I258" s="103" t="s">
        <v>443</v>
      </c>
    </row>
    <row r="259" spans="2:9" x14ac:dyDescent="0.25">
      <c r="B259" s="103" t="s">
        <v>363</v>
      </c>
      <c r="C259" s="103" t="s">
        <v>568</v>
      </c>
      <c r="D259" s="103" t="s">
        <v>364</v>
      </c>
      <c r="E259" s="103" t="s">
        <v>315</v>
      </c>
      <c r="F259" s="103" t="s">
        <v>98</v>
      </c>
      <c r="G259" s="103" t="s">
        <v>461</v>
      </c>
      <c r="H259" s="104">
        <v>6</v>
      </c>
      <c r="I259" s="103" t="s">
        <v>443</v>
      </c>
    </row>
    <row r="260" spans="2:9" x14ac:dyDescent="0.25">
      <c r="B260" s="103" t="s">
        <v>365</v>
      </c>
      <c r="C260" s="103" t="s">
        <v>735</v>
      </c>
      <c r="D260" s="103" t="s">
        <v>366</v>
      </c>
      <c r="E260" s="103" t="s">
        <v>91</v>
      </c>
      <c r="F260" s="103" t="s">
        <v>73</v>
      </c>
      <c r="G260" s="103" t="s">
        <v>357</v>
      </c>
      <c r="H260" s="104">
        <v>5</v>
      </c>
      <c r="I260" s="103" t="s">
        <v>443</v>
      </c>
    </row>
    <row r="261" spans="2:9" x14ac:dyDescent="0.25">
      <c r="B261" s="103" t="s">
        <v>737</v>
      </c>
      <c r="C261" s="103" t="s">
        <v>440</v>
      </c>
      <c r="D261" s="103" t="s">
        <v>738</v>
      </c>
      <c r="E261" s="103" t="s">
        <v>108</v>
      </c>
      <c r="F261" s="103" t="s">
        <v>442</v>
      </c>
      <c r="G261" s="103" t="s">
        <v>440</v>
      </c>
      <c r="H261" s="104">
        <v>1</v>
      </c>
      <c r="I261" s="103" t="s">
        <v>92</v>
      </c>
    </row>
    <row r="262" spans="2:9" x14ac:dyDescent="0.25">
      <c r="B262" s="103" t="s">
        <v>739</v>
      </c>
      <c r="C262" s="103" t="s">
        <v>115</v>
      </c>
      <c r="D262" s="103" t="s">
        <v>740</v>
      </c>
      <c r="E262" s="103" t="s">
        <v>108</v>
      </c>
      <c r="F262" s="103" t="s">
        <v>442</v>
      </c>
      <c r="G262" s="103" t="s">
        <v>440</v>
      </c>
      <c r="H262" s="104">
        <v>4</v>
      </c>
      <c r="I262" s="103" t="s">
        <v>452</v>
      </c>
    </row>
    <row r="263" spans="2:9" x14ac:dyDescent="0.25">
      <c r="B263" s="103" t="s">
        <v>367</v>
      </c>
      <c r="C263" s="103" t="s">
        <v>591</v>
      </c>
      <c r="D263" s="103" t="s">
        <v>368</v>
      </c>
      <c r="E263" s="103" t="s">
        <v>108</v>
      </c>
      <c r="F263" s="103" t="s">
        <v>73</v>
      </c>
      <c r="G263" s="103" t="s">
        <v>96</v>
      </c>
      <c r="H263" s="104">
        <v>2</v>
      </c>
      <c r="I263" s="103" t="s">
        <v>466</v>
      </c>
    </row>
    <row r="264" spans="2:9" x14ac:dyDescent="0.25">
      <c r="B264" s="103" t="s">
        <v>369</v>
      </c>
      <c r="C264" s="103" t="s">
        <v>448</v>
      </c>
      <c r="D264" s="103" t="s">
        <v>370</v>
      </c>
      <c r="E264" s="103" t="s">
        <v>108</v>
      </c>
      <c r="F264" s="103" t="s">
        <v>73</v>
      </c>
      <c r="G264" s="103" t="s">
        <v>87</v>
      </c>
      <c r="H264" s="104">
        <v>2</v>
      </c>
      <c r="I264" s="103" t="s">
        <v>445</v>
      </c>
    </row>
    <row r="265" spans="2:9" x14ac:dyDescent="0.25">
      <c r="B265" s="103" t="s">
        <v>371</v>
      </c>
      <c r="C265" s="103" t="s">
        <v>723</v>
      </c>
      <c r="D265" s="103" t="s">
        <v>372</v>
      </c>
      <c r="E265" s="103" t="s">
        <v>113</v>
      </c>
      <c r="F265" s="103" t="s">
        <v>73</v>
      </c>
      <c r="G265" s="103" t="s">
        <v>454</v>
      </c>
      <c r="H265" s="104">
        <v>3</v>
      </c>
      <c r="I265" s="103" t="s">
        <v>456</v>
      </c>
    </row>
    <row r="266" spans="2:9" x14ac:dyDescent="0.25">
      <c r="B266" s="103" t="s">
        <v>373</v>
      </c>
      <c r="C266" s="103" t="s">
        <v>472</v>
      </c>
      <c r="D266" s="103" t="s">
        <v>374</v>
      </c>
      <c r="E266" s="103" t="s">
        <v>91</v>
      </c>
      <c r="F266" s="103" t="s">
        <v>73</v>
      </c>
      <c r="G266" s="103" t="s">
        <v>357</v>
      </c>
      <c r="H266" s="104">
        <v>2</v>
      </c>
      <c r="I266" s="103" t="s">
        <v>457</v>
      </c>
    </row>
    <row r="267" spans="2:9" x14ac:dyDescent="0.25">
      <c r="B267" s="103" t="s">
        <v>375</v>
      </c>
      <c r="C267" s="103" t="s">
        <v>505</v>
      </c>
      <c r="D267" s="103" t="s">
        <v>376</v>
      </c>
      <c r="E267" s="103" t="s">
        <v>108</v>
      </c>
      <c r="F267" s="103" t="s">
        <v>73</v>
      </c>
      <c r="G267" s="103" t="s">
        <v>96</v>
      </c>
      <c r="H267" s="104">
        <v>5</v>
      </c>
      <c r="I267" s="103" t="s">
        <v>466</v>
      </c>
    </row>
    <row r="268" spans="2:9" x14ac:dyDescent="0.25">
      <c r="B268" s="103" t="s">
        <v>377</v>
      </c>
      <c r="C268" s="103" t="s">
        <v>448</v>
      </c>
      <c r="D268" s="103" t="s">
        <v>378</v>
      </c>
      <c r="E268" s="103" t="s">
        <v>108</v>
      </c>
      <c r="F268" s="103" t="s">
        <v>73</v>
      </c>
      <c r="G268" s="103" t="s">
        <v>87</v>
      </c>
      <c r="H268" s="104">
        <v>2</v>
      </c>
      <c r="I268" s="103" t="s">
        <v>445</v>
      </c>
    </row>
    <row r="269" spans="2:9" x14ac:dyDescent="0.25">
      <c r="B269" s="103" t="s">
        <v>379</v>
      </c>
      <c r="C269" s="103" t="s">
        <v>464</v>
      </c>
      <c r="D269" s="103" t="s">
        <v>380</v>
      </c>
      <c r="E269" s="103" t="s">
        <v>91</v>
      </c>
      <c r="F269" s="103" t="s">
        <v>73</v>
      </c>
      <c r="G269" s="103" t="s">
        <v>357</v>
      </c>
      <c r="H269" s="104">
        <v>5</v>
      </c>
      <c r="I269" s="103" t="s">
        <v>443</v>
      </c>
    </row>
    <row r="270" spans="2:9" x14ac:dyDescent="0.25">
      <c r="B270" s="103" t="s">
        <v>741</v>
      </c>
      <c r="C270" s="103" t="s">
        <v>472</v>
      </c>
      <c r="D270" s="103" t="s">
        <v>742</v>
      </c>
      <c r="E270" s="103" t="s">
        <v>477</v>
      </c>
      <c r="F270" s="103" t="s">
        <v>73</v>
      </c>
      <c r="G270" s="103" t="s">
        <v>357</v>
      </c>
      <c r="H270" s="104">
        <v>2</v>
      </c>
      <c r="I270" s="103" t="s">
        <v>457</v>
      </c>
    </row>
    <row r="271" spans="2:9" x14ac:dyDescent="0.25">
      <c r="B271" s="103" t="s">
        <v>743</v>
      </c>
      <c r="C271" s="103" t="s">
        <v>598</v>
      </c>
      <c r="D271" s="103" t="s">
        <v>744</v>
      </c>
      <c r="E271" s="103" t="s">
        <v>113</v>
      </c>
      <c r="F271" s="103" t="s">
        <v>73</v>
      </c>
      <c r="G271" s="103" t="s">
        <v>454</v>
      </c>
      <c r="H271" s="104">
        <v>3</v>
      </c>
      <c r="I271" s="103" t="s">
        <v>456</v>
      </c>
    </row>
    <row r="272" spans="2:9" x14ac:dyDescent="0.25">
      <c r="B272" s="103" t="s">
        <v>381</v>
      </c>
      <c r="C272" s="103" t="s">
        <v>472</v>
      </c>
      <c r="D272" s="103" t="s">
        <v>382</v>
      </c>
      <c r="E272" s="103" t="s">
        <v>91</v>
      </c>
      <c r="F272" s="103" t="s">
        <v>73</v>
      </c>
      <c r="G272" s="103" t="s">
        <v>357</v>
      </c>
      <c r="H272" s="104">
        <v>2</v>
      </c>
      <c r="I272" s="103" t="s">
        <v>457</v>
      </c>
    </row>
    <row r="273" spans="2:9" x14ac:dyDescent="0.25">
      <c r="B273" s="103" t="s">
        <v>745</v>
      </c>
      <c r="C273" s="103" t="s">
        <v>736</v>
      </c>
      <c r="D273" s="103" t="s">
        <v>746</v>
      </c>
      <c r="E273" s="103" t="s">
        <v>315</v>
      </c>
      <c r="F273" s="103" t="s">
        <v>73</v>
      </c>
      <c r="G273" s="103" t="s">
        <v>461</v>
      </c>
      <c r="H273" s="104">
        <v>6</v>
      </c>
      <c r="I273" s="103" t="s">
        <v>463</v>
      </c>
    </row>
    <row r="274" spans="2:9" x14ac:dyDescent="0.25">
      <c r="B274" s="103" t="s">
        <v>747</v>
      </c>
      <c r="C274" s="103" t="s">
        <v>115</v>
      </c>
      <c r="D274" s="103" t="s">
        <v>748</v>
      </c>
      <c r="E274" s="103" t="s">
        <v>108</v>
      </c>
      <c r="F274" s="103" t="s">
        <v>442</v>
      </c>
      <c r="G274" s="103" t="s">
        <v>440</v>
      </c>
      <c r="H274" s="104">
        <v>4</v>
      </c>
      <c r="I274" s="103" t="s">
        <v>452</v>
      </c>
    </row>
    <row r="275" spans="2:9" x14ac:dyDescent="0.25">
      <c r="B275" s="103" t="s">
        <v>383</v>
      </c>
      <c r="C275" s="103" t="s">
        <v>591</v>
      </c>
      <c r="D275" s="103" t="s">
        <v>384</v>
      </c>
      <c r="E275" s="103" t="s">
        <v>108</v>
      </c>
      <c r="F275" s="103" t="s">
        <v>73</v>
      </c>
      <c r="G275" s="103" t="s">
        <v>96</v>
      </c>
      <c r="H275" s="104">
        <v>2</v>
      </c>
      <c r="I275" s="103" t="s">
        <v>466</v>
      </c>
    </row>
    <row r="276" spans="2:9" x14ac:dyDescent="0.25">
      <c r="B276" s="103" t="s">
        <v>385</v>
      </c>
      <c r="C276" s="103" t="s">
        <v>735</v>
      </c>
      <c r="D276" s="103" t="s">
        <v>386</v>
      </c>
      <c r="E276" s="103" t="s">
        <v>91</v>
      </c>
      <c r="F276" s="103" t="s">
        <v>73</v>
      </c>
      <c r="G276" s="103" t="s">
        <v>357</v>
      </c>
      <c r="H276" s="104">
        <v>5</v>
      </c>
      <c r="I276" s="103" t="s">
        <v>443</v>
      </c>
    </row>
    <row r="277" spans="2:9" x14ac:dyDescent="0.25">
      <c r="B277" s="103" t="s">
        <v>387</v>
      </c>
      <c r="C277" s="103" t="s">
        <v>736</v>
      </c>
      <c r="D277" s="103" t="s">
        <v>388</v>
      </c>
      <c r="E277" s="103" t="s">
        <v>315</v>
      </c>
      <c r="F277" s="103" t="s">
        <v>73</v>
      </c>
      <c r="G277" s="103" t="s">
        <v>461</v>
      </c>
      <c r="H277" s="104">
        <v>6</v>
      </c>
      <c r="I277" s="103" t="s">
        <v>463</v>
      </c>
    </row>
    <row r="278" spans="2:9" x14ac:dyDescent="0.25">
      <c r="B278" s="103" t="s">
        <v>749</v>
      </c>
      <c r="C278" s="103" t="s">
        <v>485</v>
      </c>
      <c r="D278" s="103" t="s">
        <v>750</v>
      </c>
      <c r="E278" s="103" t="s">
        <v>315</v>
      </c>
      <c r="F278" s="103" t="s">
        <v>73</v>
      </c>
      <c r="G278" s="103" t="s">
        <v>461</v>
      </c>
      <c r="H278" s="104">
        <v>6</v>
      </c>
      <c r="I278" s="103" t="s">
        <v>457</v>
      </c>
    </row>
    <row r="279" spans="2:9" x14ac:dyDescent="0.25">
      <c r="B279" s="103" t="s">
        <v>751</v>
      </c>
      <c r="C279" s="103" t="s">
        <v>505</v>
      </c>
      <c r="D279" s="103" t="s">
        <v>752</v>
      </c>
      <c r="E279" s="103" t="s">
        <v>108</v>
      </c>
      <c r="F279" s="103" t="s">
        <v>73</v>
      </c>
      <c r="G279" s="103" t="s">
        <v>96</v>
      </c>
      <c r="H279" s="104">
        <v>5</v>
      </c>
      <c r="I279" s="103" t="s">
        <v>466</v>
      </c>
    </row>
    <row r="280" spans="2:9" x14ac:dyDescent="0.25">
      <c r="B280" s="103" t="s">
        <v>389</v>
      </c>
      <c r="C280" s="103" t="s">
        <v>458</v>
      </c>
      <c r="D280" s="103" t="s">
        <v>390</v>
      </c>
      <c r="E280" s="103" t="s">
        <v>113</v>
      </c>
      <c r="F280" s="103" t="s">
        <v>73</v>
      </c>
      <c r="G280" s="103" t="s">
        <v>454</v>
      </c>
      <c r="H280" s="104">
        <v>3</v>
      </c>
      <c r="I280" s="103" t="s">
        <v>456</v>
      </c>
    </row>
    <row r="281" spans="2:9" x14ac:dyDescent="0.25">
      <c r="B281" s="103" t="s">
        <v>391</v>
      </c>
      <c r="C281" s="103" t="s">
        <v>485</v>
      </c>
      <c r="D281" s="103" t="s">
        <v>392</v>
      </c>
      <c r="E281" s="103" t="s">
        <v>315</v>
      </c>
      <c r="F281" s="103" t="s">
        <v>73</v>
      </c>
      <c r="G281" s="103" t="s">
        <v>461</v>
      </c>
      <c r="H281" s="104">
        <v>6</v>
      </c>
      <c r="I281" s="103" t="s">
        <v>457</v>
      </c>
    </row>
    <row r="282" spans="2:9" x14ac:dyDescent="0.25">
      <c r="B282" s="103" t="s">
        <v>393</v>
      </c>
      <c r="C282" s="103" t="s">
        <v>464</v>
      </c>
      <c r="D282" s="103" t="s">
        <v>394</v>
      </c>
      <c r="E282" s="103" t="s">
        <v>91</v>
      </c>
      <c r="F282" s="103" t="s">
        <v>98</v>
      </c>
      <c r="G282" s="103" t="s">
        <v>357</v>
      </c>
      <c r="H282" s="104">
        <v>5</v>
      </c>
      <c r="I282" s="103" t="s">
        <v>443</v>
      </c>
    </row>
    <row r="283" spans="2:9" x14ac:dyDescent="0.25">
      <c r="B283" s="103" t="s">
        <v>395</v>
      </c>
      <c r="C283" s="103" t="s">
        <v>481</v>
      </c>
      <c r="D283" s="103" t="s">
        <v>396</v>
      </c>
      <c r="E283" s="103" t="s">
        <v>72</v>
      </c>
      <c r="F283" s="103" t="s">
        <v>98</v>
      </c>
      <c r="G283" s="103" t="s">
        <v>483</v>
      </c>
      <c r="H283" s="104">
        <v>5</v>
      </c>
      <c r="I283" s="103" t="s">
        <v>484</v>
      </c>
    </row>
    <row r="284" spans="2:9" x14ac:dyDescent="0.25">
      <c r="B284" s="103" t="s">
        <v>397</v>
      </c>
      <c r="C284" s="103" t="s">
        <v>440</v>
      </c>
      <c r="D284" s="103" t="s">
        <v>398</v>
      </c>
      <c r="E284" s="103" t="s">
        <v>108</v>
      </c>
      <c r="F284" s="103" t="s">
        <v>68</v>
      </c>
      <c r="G284" s="103" t="s">
        <v>440</v>
      </c>
      <c r="H284" s="104">
        <v>1</v>
      </c>
      <c r="I284" s="103" t="s">
        <v>457</v>
      </c>
    </row>
    <row r="285" spans="2:9" x14ac:dyDescent="0.25">
      <c r="B285" s="103" t="s">
        <v>753</v>
      </c>
      <c r="C285" s="103" t="s">
        <v>440</v>
      </c>
      <c r="D285" s="103" t="s">
        <v>754</v>
      </c>
      <c r="E285" s="103" t="s">
        <v>108</v>
      </c>
      <c r="F285" s="103" t="s">
        <v>442</v>
      </c>
      <c r="G285" s="103" t="s">
        <v>440</v>
      </c>
      <c r="H285" s="104">
        <v>1</v>
      </c>
      <c r="I285" s="103" t="s">
        <v>452</v>
      </c>
    </row>
    <row r="286" spans="2:9" x14ac:dyDescent="0.25">
      <c r="B286" s="103" t="s">
        <v>399</v>
      </c>
      <c r="C286" s="103" t="s">
        <v>545</v>
      </c>
      <c r="D286" s="103" t="s">
        <v>400</v>
      </c>
      <c r="E286" s="103" t="s">
        <v>72</v>
      </c>
      <c r="F286" s="103" t="s">
        <v>73</v>
      </c>
      <c r="G286" s="103" t="s">
        <v>483</v>
      </c>
      <c r="H286" s="104">
        <v>5</v>
      </c>
      <c r="I286" s="103" t="s">
        <v>466</v>
      </c>
    </row>
    <row r="287" spans="2:9" x14ac:dyDescent="0.25">
      <c r="B287" s="103" t="s">
        <v>401</v>
      </c>
      <c r="C287" s="103" t="s">
        <v>755</v>
      </c>
      <c r="D287" s="103" t="s">
        <v>402</v>
      </c>
      <c r="E287" s="103" t="s">
        <v>72</v>
      </c>
      <c r="F287" s="103" t="s">
        <v>73</v>
      </c>
      <c r="G287" s="103" t="s">
        <v>483</v>
      </c>
      <c r="H287" s="104">
        <v>5</v>
      </c>
      <c r="I287" s="103" t="s">
        <v>466</v>
      </c>
    </row>
    <row r="288" spans="2:9" x14ac:dyDescent="0.25">
      <c r="B288" s="103" t="s">
        <v>756</v>
      </c>
      <c r="C288" s="103" t="s">
        <v>464</v>
      </c>
      <c r="D288" s="103" t="s">
        <v>757</v>
      </c>
      <c r="E288" s="103" t="s">
        <v>91</v>
      </c>
      <c r="F288" s="103" t="s">
        <v>566</v>
      </c>
      <c r="G288" s="103" t="s">
        <v>357</v>
      </c>
      <c r="H288" s="104">
        <v>5</v>
      </c>
      <c r="I288" s="103" t="s">
        <v>443</v>
      </c>
    </row>
    <row r="289" spans="2:9" x14ac:dyDescent="0.25">
      <c r="B289" s="103" t="s">
        <v>403</v>
      </c>
      <c r="C289" s="103" t="s">
        <v>736</v>
      </c>
      <c r="D289" s="103" t="s">
        <v>404</v>
      </c>
      <c r="E289" s="103" t="s">
        <v>315</v>
      </c>
      <c r="F289" s="103" t="s">
        <v>73</v>
      </c>
      <c r="G289" s="103" t="s">
        <v>461</v>
      </c>
      <c r="H289" s="104">
        <v>6</v>
      </c>
      <c r="I289" s="103" t="s">
        <v>463</v>
      </c>
    </row>
    <row r="290" spans="2:9" x14ac:dyDescent="0.25">
      <c r="B290" s="103" t="s">
        <v>405</v>
      </c>
      <c r="C290" s="103" t="s">
        <v>758</v>
      </c>
      <c r="D290" s="103" t="s">
        <v>406</v>
      </c>
      <c r="E290" s="103" t="s">
        <v>72</v>
      </c>
      <c r="F290" s="103" t="s">
        <v>73</v>
      </c>
      <c r="G290" s="103" t="s">
        <v>483</v>
      </c>
      <c r="H290" s="104">
        <v>5</v>
      </c>
      <c r="I290" s="103" t="s">
        <v>466</v>
      </c>
    </row>
    <row r="291" spans="2:9" x14ac:dyDescent="0.25">
      <c r="B291" s="103" t="s">
        <v>407</v>
      </c>
      <c r="C291" s="103" t="s">
        <v>115</v>
      </c>
      <c r="D291" s="103" t="s">
        <v>408</v>
      </c>
      <c r="E291" s="103" t="s">
        <v>108</v>
      </c>
      <c r="F291" s="103" t="s">
        <v>73</v>
      </c>
      <c r="G291" s="103" t="s">
        <v>440</v>
      </c>
      <c r="H291" s="104">
        <v>4</v>
      </c>
      <c r="I291" s="103" t="s">
        <v>457</v>
      </c>
    </row>
    <row r="292" spans="2:9" x14ac:dyDescent="0.25">
      <c r="B292" s="103" t="s">
        <v>409</v>
      </c>
      <c r="C292" s="103" t="s">
        <v>115</v>
      </c>
      <c r="D292" s="103" t="s">
        <v>410</v>
      </c>
      <c r="E292" s="103" t="s">
        <v>108</v>
      </c>
      <c r="F292" s="103" t="s">
        <v>81</v>
      </c>
      <c r="G292" s="103" t="s">
        <v>440</v>
      </c>
      <c r="H292" s="104">
        <v>4</v>
      </c>
      <c r="I292" s="103" t="s">
        <v>92</v>
      </c>
    </row>
    <row r="293" spans="2:9" x14ac:dyDescent="0.25">
      <c r="B293" s="103" t="s">
        <v>411</v>
      </c>
      <c r="C293" s="103" t="s">
        <v>461</v>
      </c>
      <c r="D293" s="103" t="s">
        <v>412</v>
      </c>
      <c r="E293" s="103" t="s">
        <v>315</v>
      </c>
      <c r="F293" s="103" t="s">
        <v>81</v>
      </c>
      <c r="G293" s="103" t="s">
        <v>461</v>
      </c>
      <c r="H293" s="104">
        <v>6</v>
      </c>
      <c r="I293" s="103" t="s">
        <v>463</v>
      </c>
    </row>
    <row r="294" spans="2:9" x14ac:dyDescent="0.25">
      <c r="B294" s="103" t="s">
        <v>413</v>
      </c>
      <c r="C294" s="103" t="s">
        <v>605</v>
      </c>
      <c r="D294" s="103" t="s">
        <v>414</v>
      </c>
      <c r="E294" s="103" t="s">
        <v>108</v>
      </c>
      <c r="F294" s="103" t="s">
        <v>81</v>
      </c>
      <c r="G294" s="103" t="s">
        <v>96</v>
      </c>
      <c r="H294" s="104">
        <v>2</v>
      </c>
      <c r="I294" s="103" t="s">
        <v>466</v>
      </c>
    </row>
    <row r="295" spans="2:9" x14ac:dyDescent="0.25">
      <c r="B295" s="103" t="s">
        <v>415</v>
      </c>
      <c r="C295" s="103" t="s">
        <v>440</v>
      </c>
      <c r="D295" s="103" t="s">
        <v>416</v>
      </c>
      <c r="E295" s="103" t="s">
        <v>108</v>
      </c>
      <c r="F295" s="103" t="s">
        <v>81</v>
      </c>
      <c r="G295" s="103" t="s">
        <v>440</v>
      </c>
      <c r="H295" s="104">
        <v>1</v>
      </c>
      <c r="I295" s="103" t="s">
        <v>92</v>
      </c>
    </row>
    <row r="296" spans="2:9" x14ac:dyDescent="0.25">
      <c r="B296" s="103" t="s">
        <v>417</v>
      </c>
      <c r="C296" s="103" t="s">
        <v>454</v>
      </c>
      <c r="D296" s="103" t="s">
        <v>418</v>
      </c>
      <c r="E296" s="103" t="s">
        <v>113</v>
      </c>
      <c r="F296" s="103" t="s">
        <v>81</v>
      </c>
      <c r="G296" s="103" t="s">
        <v>454</v>
      </c>
      <c r="H296" s="104">
        <v>3</v>
      </c>
      <c r="I296" s="103" t="s">
        <v>456</v>
      </c>
    </row>
    <row r="297" spans="2:9" x14ac:dyDescent="0.25">
      <c r="B297" s="103" t="s">
        <v>419</v>
      </c>
      <c r="C297" s="103" t="s">
        <v>454</v>
      </c>
      <c r="D297" s="103" t="s">
        <v>420</v>
      </c>
      <c r="E297" s="103" t="s">
        <v>113</v>
      </c>
      <c r="F297" s="103" t="s">
        <v>73</v>
      </c>
      <c r="G297" s="103" t="s">
        <v>454</v>
      </c>
      <c r="H297" s="104">
        <v>3</v>
      </c>
      <c r="I297" s="103" t="s">
        <v>456</v>
      </c>
    </row>
    <row r="298" spans="2:9" x14ac:dyDescent="0.25">
      <c r="B298" s="103" t="s">
        <v>759</v>
      </c>
      <c r="C298" s="103" t="s">
        <v>735</v>
      </c>
      <c r="D298" s="103" t="s">
        <v>760</v>
      </c>
      <c r="E298" s="103" t="s">
        <v>477</v>
      </c>
      <c r="F298" s="103" t="s">
        <v>442</v>
      </c>
      <c r="G298" s="103" t="s">
        <v>357</v>
      </c>
      <c r="H298" s="104">
        <v>5</v>
      </c>
      <c r="I298" s="103" t="s">
        <v>443</v>
      </c>
    </row>
    <row r="299" spans="2:9" x14ac:dyDescent="0.25">
      <c r="B299" s="103" t="s">
        <v>761</v>
      </c>
      <c r="C299" s="103" t="s">
        <v>553</v>
      </c>
      <c r="D299" s="103" t="s">
        <v>762</v>
      </c>
      <c r="E299" s="103" t="s">
        <v>72</v>
      </c>
      <c r="F299" s="103" t="s">
        <v>73</v>
      </c>
      <c r="G299" s="103" t="s">
        <v>483</v>
      </c>
      <c r="H299" s="104">
        <v>5</v>
      </c>
      <c r="I299" s="103" t="s">
        <v>484</v>
      </c>
    </row>
    <row r="300" spans="2:9" x14ac:dyDescent="0.25">
      <c r="B300" s="103" t="s">
        <v>763</v>
      </c>
      <c r="C300" s="103" t="s">
        <v>440</v>
      </c>
      <c r="D300" s="103" t="s">
        <v>764</v>
      </c>
      <c r="E300" s="103" t="s">
        <v>108</v>
      </c>
      <c r="F300" s="103" t="s">
        <v>442</v>
      </c>
      <c r="G300" s="103" t="s">
        <v>440</v>
      </c>
      <c r="H300" s="104">
        <v>1</v>
      </c>
      <c r="I300" s="103" t="s">
        <v>452</v>
      </c>
    </row>
    <row r="301" spans="2:9" x14ac:dyDescent="0.25">
      <c r="B301" s="103" t="s">
        <v>765</v>
      </c>
      <c r="C301" s="103" t="s">
        <v>115</v>
      </c>
      <c r="D301" s="103" t="s">
        <v>766</v>
      </c>
      <c r="E301" s="103" t="s">
        <v>108</v>
      </c>
      <c r="F301" s="103" t="s">
        <v>442</v>
      </c>
      <c r="G301" s="103" t="s">
        <v>440</v>
      </c>
      <c r="H301" s="104">
        <v>4</v>
      </c>
      <c r="I301" s="103" t="s">
        <v>452</v>
      </c>
    </row>
    <row r="302" spans="2:9" x14ac:dyDescent="0.25">
      <c r="B302" s="103" t="s">
        <v>767</v>
      </c>
      <c r="C302" s="103" t="s">
        <v>115</v>
      </c>
      <c r="D302" s="103" t="s">
        <v>768</v>
      </c>
      <c r="E302" s="103" t="s">
        <v>108</v>
      </c>
      <c r="F302" s="103" t="s">
        <v>442</v>
      </c>
      <c r="G302" s="103" t="s">
        <v>440</v>
      </c>
      <c r="H302" s="104">
        <v>4</v>
      </c>
      <c r="I302" s="103" t="s">
        <v>452</v>
      </c>
    </row>
    <row r="303" spans="2:9" x14ac:dyDescent="0.25">
      <c r="B303" s="103" t="s">
        <v>769</v>
      </c>
      <c r="C303" s="103" t="s">
        <v>568</v>
      </c>
      <c r="D303" s="103" t="s">
        <v>770</v>
      </c>
      <c r="E303" s="103" t="s">
        <v>315</v>
      </c>
      <c r="F303" s="103" t="s">
        <v>81</v>
      </c>
      <c r="G303" s="103" t="s">
        <v>461</v>
      </c>
      <c r="H303" s="104">
        <v>6</v>
      </c>
      <c r="I303" s="103" t="s">
        <v>443</v>
      </c>
    </row>
    <row r="304" spans="2:9" x14ac:dyDescent="0.25">
      <c r="B304" s="103" t="s">
        <v>421</v>
      </c>
      <c r="C304" s="103" t="s">
        <v>115</v>
      </c>
      <c r="D304" s="103" t="s">
        <v>422</v>
      </c>
      <c r="E304" s="103" t="s">
        <v>108</v>
      </c>
      <c r="F304" s="103" t="s">
        <v>68</v>
      </c>
      <c r="G304" s="103" t="s">
        <v>440</v>
      </c>
      <c r="H304" s="104">
        <v>4</v>
      </c>
      <c r="I304" s="103" t="s">
        <v>452</v>
      </c>
    </row>
    <row r="305" spans="2:9" x14ac:dyDescent="0.25">
      <c r="B305" s="103" t="s">
        <v>423</v>
      </c>
      <c r="C305" s="103" t="s">
        <v>464</v>
      </c>
      <c r="D305" s="103" t="s">
        <v>424</v>
      </c>
      <c r="E305" s="103" t="s">
        <v>91</v>
      </c>
      <c r="F305" s="103" t="s">
        <v>73</v>
      </c>
      <c r="G305" s="103" t="s">
        <v>357</v>
      </c>
      <c r="H305" s="104">
        <v>5</v>
      </c>
      <c r="I305" s="103" t="s">
        <v>443</v>
      </c>
    </row>
    <row r="306" spans="2:9" x14ac:dyDescent="0.25">
      <c r="B306" s="103" t="s">
        <v>771</v>
      </c>
      <c r="C306" s="103" t="s">
        <v>772</v>
      </c>
      <c r="D306" s="103" t="s">
        <v>773</v>
      </c>
      <c r="E306" s="103" t="s">
        <v>108</v>
      </c>
      <c r="F306" s="103" t="s">
        <v>442</v>
      </c>
      <c r="G306" s="103" t="s">
        <v>440</v>
      </c>
      <c r="H306" s="104">
        <v>4</v>
      </c>
      <c r="I306" s="103" t="s">
        <v>452</v>
      </c>
    </row>
    <row r="307" spans="2:9" x14ac:dyDescent="0.25">
      <c r="B307" s="103" t="s">
        <v>774</v>
      </c>
      <c r="C307" s="103" t="s">
        <v>440</v>
      </c>
      <c r="D307" s="103" t="s">
        <v>775</v>
      </c>
      <c r="E307" s="103" t="s">
        <v>108</v>
      </c>
      <c r="F307" s="103" t="s">
        <v>442</v>
      </c>
      <c r="G307" s="103" t="s">
        <v>440</v>
      </c>
      <c r="H307" s="104">
        <v>1</v>
      </c>
      <c r="I307" s="103" t="s">
        <v>92</v>
      </c>
    </row>
    <row r="308" spans="2:9" x14ac:dyDescent="0.25">
      <c r="B308" s="103" t="s">
        <v>425</v>
      </c>
      <c r="C308" s="103" t="s">
        <v>568</v>
      </c>
      <c r="D308" s="103" t="s">
        <v>426</v>
      </c>
      <c r="E308" s="103" t="s">
        <v>315</v>
      </c>
      <c r="F308" s="103" t="s">
        <v>68</v>
      </c>
      <c r="G308" s="103" t="s">
        <v>461</v>
      </c>
      <c r="H308" s="104">
        <v>6</v>
      </c>
      <c r="I308" s="103" t="s">
        <v>443</v>
      </c>
    </row>
    <row r="309" spans="2:9" x14ac:dyDescent="0.25">
      <c r="B309" s="103" t="s">
        <v>776</v>
      </c>
      <c r="C309" s="103" t="s">
        <v>440</v>
      </c>
      <c r="D309" s="103" t="s">
        <v>777</v>
      </c>
      <c r="E309" s="103" t="s">
        <v>108</v>
      </c>
      <c r="F309" s="103" t="s">
        <v>442</v>
      </c>
      <c r="G309" s="103" t="s">
        <v>440</v>
      </c>
      <c r="H309" s="104">
        <v>1</v>
      </c>
      <c r="I309" s="103" t="s">
        <v>452</v>
      </c>
    </row>
    <row r="310" spans="2:9" x14ac:dyDescent="0.25">
      <c r="B310" s="103" t="s">
        <v>427</v>
      </c>
      <c r="C310" s="103" t="s">
        <v>553</v>
      </c>
      <c r="D310" s="103" t="s">
        <v>428</v>
      </c>
      <c r="E310" s="103" t="s">
        <v>72</v>
      </c>
      <c r="F310" s="103" t="s">
        <v>68</v>
      </c>
      <c r="G310" s="103" t="s">
        <v>483</v>
      </c>
      <c r="H310" s="104">
        <v>5</v>
      </c>
      <c r="I310" s="103" t="s">
        <v>484</v>
      </c>
    </row>
    <row r="311" spans="2:9" x14ac:dyDescent="0.25">
      <c r="B311" s="103" t="s">
        <v>778</v>
      </c>
      <c r="C311" s="103" t="s">
        <v>115</v>
      </c>
      <c r="D311" s="103" t="s">
        <v>779</v>
      </c>
      <c r="E311" s="103" t="s">
        <v>108</v>
      </c>
      <c r="F311" s="103" t="s">
        <v>73</v>
      </c>
      <c r="G311" s="103" t="s">
        <v>440</v>
      </c>
      <c r="H311" s="104">
        <v>4</v>
      </c>
      <c r="I311" s="103" t="s">
        <v>452</v>
      </c>
    </row>
    <row r="312" spans="2:9" x14ac:dyDescent="0.25">
      <c r="B312" s="103" t="s">
        <v>429</v>
      </c>
      <c r="C312" s="103" t="s">
        <v>568</v>
      </c>
      <c r="D312" s="103" t="s">
        <v>430</v>
      </c>
      <c r="E312" s="103" t="s">
        <v>315</v>
      </c>
      <c r="F312" s="103" t="s">
        <v>73</v>
      </c>
      <c r="G312" s="103" t="s">
        <v>461</v>
      </c>
      <c r="H312" s="104">
        <v>6</v>
      </c>
      <c r="I312" s="103" t="s">
        <v>443</v>
      </c>
    </row>
    <row r="313" spans="2:9" x14ac:dyDescent="0.25">
      <c r="B313" s="103" t="s">
        <v>431</v>
      </c>
      <c r="C313" s="103" t="s">
        <v>660</v>
      </c>
      <c r="D313" s="103" t="s">
        <v>432</v>
      </c>
      <c r="E313" s="103" t="s">
        <v>72</v>
      </c>
      <c r="F313" s="103" t="s">
        <v>73</v>
      </c>
      <c r="G313" s="103" t="s">
        <v>483</v>
      </c>
      <c r="H313" s="104">
        <v>5</v>
      </c>
      <c r="I313" s="103" t="s">
        <v>484</v>
      </c>
    </row>
    <row r="314" spans="2:9" x14ac:dyDescent="0.25">
      <c r="B314" s="103" t="s">
        <v>780</v>
      </c>
      <c r="C314" s="103" t="s">
        <v>115</v>
      </c>
      <c r="D314" s="103" t="s">
        <v>781</v>
      </c>
      <c r="E314" s="103" t="s">
        <v>108</v>
      </c>
      <c r="F314" s="103" t="s">
        <v>566</v>
      </c>
      <c r="G314" s="103" t="s">
        <v>440</v>
      </c>
      <c r="H314" s="104">
        <v>4</v>
      </c>
      <c r="I314" s="103" t="s">
        <v>452</v>
      </c>
    </row>
    <row r="315" spans="2:9" x14ac:dyDescent="0.25">
      <c r="B315" s="103" t="s">
        <v>433</v>
      </c>
      <c r="C315" s="103" t="s">
        <v>446</v>
      </c>
      <c r="D315" s="103" t="s">
        <v>434</v>
      </c>
      <c r="E315" s="103" t="s">
        <v>108</v>
      </c>
      <c r="F315" s="103" t="s">
        <v>73</v>
      </c>
      <c r="G315" s="103" t="s">
        <v>87</v>
      </c>
      <c r="H315" s="104">
        <v>2</v>
      </c>
      <c r="I315" s="103" t="s">
        <v>445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700-000000000000}">
          <x14:formula1>
            <xm:f>'\\10.33.0.12\users\New folder\Query\[ihura.xls]ValueList_Helper'!#REF!</xm:f>
          </x14:formula1>
          <xm:sqref>E206:G206 C206</xm:sqref>
        </x14:dataValidation>
        <x14:dataValidation type="list" allowBlank="1" showInputMessage="1" xr:uid="{00000000-0002-0000-0700-000001000000}">
          <x14:formula1>
            <xm:f>'\\10.33.0.12\users\New folder\Query\[Well.xls]ValueList_Helper'!#REF!</xm:f>
          </x14:formula1>
          <xm:sqref>E205:G205 C205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April' 19</vt:lpstr>
      <vt:lpstr>Feb' 19</vt:lpstr>
      <vt:lpstr>Jun'19</vt:lpstr>
      <vt:lpstr>Aug'19</vt:lpstr>
      <vt:lpstr>Oct'19</vt:lpstr>
      <vt:lpstr>Dec'19</vt:lpstr>
      <vt:lpstr>Emergency Order</vt:lpstr>
      <vt:lpstr>Master List</vt:lpstr>
      <vt:lpstr>'April'' 19'!Print_Area</vt:lpstr>
      <vt:lpstr>'Aug''19'!Print_Area</vt:lpstr>
      <vt:lpstr>'Dec''19'!Print_Area</vt:lpstr>
      <vt:lpstr>'Emergency Order'!Print_Area</vt:lpstr>
      <vt:lpstr>'Feb'' 19'!Print_Area</vt:lpstr>
      <vt:lpstr>'Jun''19'!Print_Area</vt:lpstr>
      <vt:lpstr>'Oct''19'!Print_Area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Josephine Nakyeyune</cp:lastModifiedBy>
  <cp:lastPrinted>2017-09-26T15:48:22Z</cp:lastPrinted>
  <dcterms:created xsi:type="dcterms:W3CDTF">2017-09-26T14:26:03Z</dcterms:created>
  <dcterms:modified xsi:type="dcterms:W3CDTF">2019-04-10T07:00:41Z</dcterms:modified>
</cp:coreProperties>
</file>