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June' 2019 Cycle\ART\"/>
    </mc:Choice>
  </mc:AlternateContent>
  <xr:revisionPtr revIDLastSave="0" documentId="8_{033534C0-27C6-43E9-9284-74CD2AE6DC67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Jun'19" sheetId="7" r:id="rId1"/>
    <sheet name="Feb'19" sheetId="6" r:id="rId2"/>
    <sheet name="April'19" sheetId="8" r:id="rId3"/>
    <sheet name="Aug'19" sheetId="9" r:id="rId4"/>
    <sheet name="Oct'19" sheetId="10" r:id="rId5"/>
    <sheet name="Dec'19" sheetId="11" r:id="rId6"/>
    <sheet name="Emergency Order" sheetId="12" r:id="rId7"/>
    <sheet name="Master List" sheetId="4" state="hidden" r:id="rId8"/>
  </sheets>
  <externalReferences>
    <externalReference r:id="rId9"/>
  </externalReference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7" l="1"/>
  <c r="M28" i="7"/>
  <c r="M49" i="7"/>
  <c r="M48" i="7"/>
  <c r="M21" i="7"/>
  <c r="M20" i="7"/>
  <c r="M16" i="7"/>
  <c r="M15" i="7"/>
  <c r="M14" i="7"/>
  <c r="I13" i="7"/>
  <c r="M12" i="7"/>
  <c r="M11" i="7"/>
  <c r="I34" i="7" l="1"/>
  <c r="G52" i="6" l="1"/>
  <c r="G51" i="6"/>
  <c r="G49" i="6"/>
  <c r="G48" i="6"/>
  <c r="G32" i="6"/>
  <c r="G31" i="6"/>
  <c r="G30" i="6"/>
  <c r="G29" i="6"/>
  <c r="G28" i="6"/>
  <c r="G27" i="6"/>
  <c r="G26" i="6"/>
  <c r="G25" i="6"/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O42" i="12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28" i="12" l="1"/>
  <c r="O32" i="12"/>
  <c r="O38" i="12"/>
  <c r="O26" i="12"/>
  <c r="O30" i="12"/>
  <c r="O36" i="12"/>
  <c r="O40" i="12"/>
  <c r="O29" i="12"/>
  <c r="O34" i="12"/>
  <c r="O39" i="12"/>
  <c r="O43" i="12"/>
  <c r="O27" i="12"/>
  <c r="O31" i="12"/>
  <c r="O37" i="12"/>
  <c r="O41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L19" i="11"/>
  <c r="O19" i="11" s="1"/>
  <c r="L18" i="11"/>
  <c r="O18" i="11" s="1"/>
  <c r="L17" i="11"/>
  <c r="O17" i="11" s="1"/>
  <c r="L16" i="11"/>
  <c r="O16" i="11" s="1"/>
  <c r="L15" i="11"/>
  <c r="N15" i="11" s="1"/>
  <c r="L14" i="11"/>
  <c r="O14" i="11" s="1"/>
  <c r="L13" i="11"/>
  <c r="O13" i="11" s="1"/>
  <c r="L12" i="11"/>
  <c r="O12" i="11" s="1"/>
  <c r="L11" i="11"/>
  <c r="N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L46" i="10"/>
  <c r="N46" i="10" s="1"/>
  <c r="L45" i="10"/>
  <c r="O45" i="10" s="1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L37" i="10"/>
  <c r="O37" i="10" s="1"/>
  <c r="L36" i="10"/>
  <c r="O36" i="10" s="1"/>
  <c r="L34" i="10"/>
  <c r="O34" i="10" s="1"/>
  <c r="L32" i="10"/>
  <c r="O32" i="10" s="1"/>
  <c r="L31" i="10"/>
  <c r="N31" i="10" s="1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L23" i="10"/>
  <c r="O23" i="10" s="1"/>
  <c r="L22" i="10"/>
  <c r="O22" i="10" s="1"/>
  <c r="L21" i="10"/>
  <c r="N21" i="10" s="1"/>
  <c r="L20" i="10"/>
  <c r="O20" i="10" s="1"/>
  <c r="L19" i="10"/>
  <c r="O19" i="10" s="1"/>
  <c r="L18" i="10"/>
  <c r="O18" i="10" s="1"/>
  <c r="L17" i="10"/>
  <c r="N17" i="10" s="1"/>
  <c r="L16" i="10"/>
  <c r="O16" i="10" s="1"/>
  <c r="L15" i="10"/>
  <c r="O15" i="10" s="1"/>
  <c r="L14" i="10"/>
  <c r="O14" i="10" s="1"/>
  <c r="L13" i="10"/>
  <c r="O13" i="10" s="1"/>
  <c r="L12" i="10"/>
  <c r="N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L23" i="7"/>
  <c r="N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N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L45" i="6"/>
  <c r="N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N12" i="6"/>
  <c r="L12" i="6"/>
  <c r="O12" i="6" s="1"/>
  <c r="L11" i="6"/>
  <c r="O11" i="6" s="1"/>
  <c r="C5" i="6"/>
  <c r="M3" i="6" s="1"/>
  <c r="C4" i="6"/>
  <c r="C2" i="6"/>
  <c r="N43" i="10" l="1"/>
  <c r="N23" i="8"/>
  <c r="O11" i="11"/>
  <c r="N53" i="9"/>
  <c r="N16" i="10"/>
  <c r="O45" i="6"/>
  <c r="N11" i="9"/>
  <c r="O16" i="9"/>
  <c r="O17" i="10"/>
  <c r="O21" i="10"/>
  <c r="O15" i="11"/>
  <c r="N11" i="10"/>
  <c r="O12" i="10"/>
  <c r="O41" i="10"/>
  <c r="O46" i="10"/>
  <c r="N19" i="11"/>
  <c r="N36" i="11"/>
  <c r="O23" i="7"/>
  <c r="N49" i="7"/>
  <c r="O50" i="7"/>
  <c r="O11" i="7"/>
  <c r="O30" i="8"/>
  <c r="O27" i="6"/>
  <c r="N53" i="7"/>
  <c r="O23" i="9"/>
  <c r="O50" i="9"/>
  <c r="N20" i="10"/>
  <c r="O51" i="10"/>
  <c r="N23" i="11"/>
  <c r="O12" i="9"/>
  <c r="N39" i="10"/>
  <c r="N45" i="11"/>
  <c r="N19" i="7"/>
  <c r="O19" i="9"/>
  <c r="N36" i="10"/>
  <c r="N53" i="10"/>
  <c r="N25" i="11"/>
  <c r="N40" i="11"/>
  <c r="N15" i="7"/>
  <c r="O46" i="8"/>
  <c r="N15" i="9"/>
  <c r="N37" i="10"/>
  <c r="N49" i="10"/>
  <c r="O45" i="7"/>
  <c r="N19" i="10"/>
  <c r="N23" i="10"/>
  <c r="N30" i="10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<sst xmlns="http://schemas.openxmlformats.org/spreadsheetml/2006/main" count="3896" uniqueCount="909">
  <si>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</si>
  <si>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</si>
  <si>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</si>
  <si>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</si>
  <si>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</si>
  <si>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</si>
  <si>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</si>
  <si>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</si>
  <si>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</si>
  <si>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</si>
  <si>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</si>
  <si>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</si>
  <si>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</si>
  <si>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</si>
  <si>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</si>
  <si>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</si>
  <si>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</si>
  <si>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</si>
  <si>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</si>
  <si>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</si>
  <si>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</si>
  <si>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</si>
  <si>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</si>
  <si>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</si>
  <si>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</si>
  <si>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</si>
  <si>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</si>
  <si>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</si>
  <si>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</si>
  <si>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</si>
  <si>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</si>
  <si>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</si>
  <si>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</si>
  <si>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</si>
  <si>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</si>
  <si>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</si>
  <si>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</si>
  <si>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</si>
  <si>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</si>
  <si>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</si>
  <si>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</si>
  <si>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</si>
  <si>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</si>
  <si>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</si>
  <si>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</si>
  <si>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</si>
  <si>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</si>
  <si>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</si>
  <si>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</si>
  <si>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</si>
  <si>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</si>
  <si>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</si>
  <si>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</si>
  <si>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</si>
  <si>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</si>
  <si>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</si>
  <si>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</si>
  <si>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</si>
  <si>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</si>
  <si>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</si>
  <si>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</si>
  <si>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</si>
  <si>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</si>
  <si>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</si>
  <si>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</si>
  <si>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</si>
  <si>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</si>
  <si>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</si>
  <si>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</si>
  <si>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</si>
  <si>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</si>
  <si>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</si>
  <si>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</si>
  <si>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</si>
  <si>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</si>
  <si>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</si>
  <si>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</si>
  <si>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</si>
  <si>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</si>
  <si>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</si>
  <si>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</si>
  <si>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</si>
  <si>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</si>
  <si>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</si>
  <si>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</si>
  <si>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</si>
  <si>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</si>
  <si>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</si>
  <si>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</si>
  <si>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</si>
  <si>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</si>
  <si>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</si>
  <si>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</si>
  <si>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</si>
  <si>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</si>
  <si>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</si>
  <si>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</si>
  <si>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</si>
  <si>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</si>
  <si>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</si>
  <si>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</si>
  <si>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</si>
  <si>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</si>
  <si>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</si>
  <si>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</si>
  <si>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</si>
  <si>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</si>
  <si>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</si>
  <si>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</si>
  <si>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</si>
  <si>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</si>
  <si>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</si>
  <si>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</si>
  <si>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</si>
  <si>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</si>
  <si>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</si>
  <si>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</si>
  <si>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</si>
  <si>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</si>
  <si>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</si>
  <si>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</si>
  <si>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</si>
  <si>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</si>
  <si>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</si>
  <si>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</si>
  <si>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</si>
  <si>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</si>
  <si>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</si>
  <si>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</si>
  <si>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</si>
  <si>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</si>
  <si>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</si>
  <si>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</si>
  <si>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</si>
  <si>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</si>
  <si>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</si>
  <si>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</si>
  <si>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</si>
  <si>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</si>
  <si>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</si>
  <si>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</si>
  <si>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</si>
  <si>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</si>
  <si>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</si>
  <si>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</si>
  <si>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</si>
  <si>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</si>
  <si>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</si>
  <si>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</si>
  <si>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</si>
  <si>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</si>
  <si>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</si>
  <si>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</si>
  <si>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</si>
  <si>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</si>
  <si>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</si>
  <si>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</si>
  <si>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</si>
  <si>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</si>
  <si>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</si>
  <si>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</si>
  <si>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</si>
  <si>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</si>
  <si>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</si>
  <si>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</si>
  <si>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</si>
  <si>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</si>
  <si>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</si>
  <si>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</si>
  <si>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</si>
  <si>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</si>
  <si>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</si>
  <si>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</si>
  <si>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</si>
  <si>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</si>
  <si>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</si>
  <si>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</si>
  <si>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</si>
  <si>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</si>
  <si>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</si>
  <si>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</si>
  <si>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</si>
  <si>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</si>
  <si>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</si>
  <si>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</si>
  <si>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</si>
  <si>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</si>
  <si>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</si>
  <si>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</si>
  <si>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</si>
  <si>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</si>
  <si>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</si>
  <si>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</si>
  <si>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</si>
  <si>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</si>
  <si>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</si>
  <si>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</si>
  <si>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</si>
  <si>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</si>
  <si>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</si>
  <si>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</si>
  <si>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</si>
  <si>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</si>
  <si>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</si>
  <si>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</si>
  <si>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</si>
  <si>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</si>
  <si>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</si>
  <si>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</si>
  <si>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</si>
  <si>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</si>
  <si>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</si>
  <si>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</si>
  <si>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</si>
  <si>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</si>
  <si>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</si>
  <si>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</si>
  <si>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</si>
  <si>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</si>
  <si>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</si>
  <si>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</si>
  <si>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</si>
  <si>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</si>
  <si>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</si>
  <si>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</si>
  <si>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</si>
  <si>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</si>
  <si>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</si>
  <si>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</si>
  <si>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</si>
  <si>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</si>
  <si>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</si>
  <si>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</si>
  <si>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</si>
  <si>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</si>
  <si>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</si>
  <si>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</si>
  <si>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</si>
  <si>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</si>
  <si>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</si>
  <si>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</si>
  <si>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</si>
  <si>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</si>
  <si>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</si>
  <si>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</si>
  <si>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</si>
  <si>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</si>
  <si>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</si>
  <si>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</si>
  <si>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</si>
  <si>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</si>
  <si>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</si>
  <si>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</si>
  <si>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</si>
  <si>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</si>
  <si>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</si>
  <si>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</si>
  <si>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</si>
  <si>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</si>
  <si>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</si>
  <si>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</si>
  <si>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</si>
  <si>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</si>
  <si>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</si>
  <si>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</si>
  <si>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</si>
  <si>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</si>
  <si>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</si>
  <si>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</si>
  <si>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</si>
  <si>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</si>
  <si>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</si>
  <si>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</si>
  <si>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</si>
  <si>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</si>
  <si>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</si>
  <si>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</si>
  <si>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</si>
  <si>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</si>
  <si>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</si>
  <si>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</si>
  <si>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</si>
  <si>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</si>
  <si>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</si>
  <si>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</si>
  <si>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</si>
  <si>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</si>
  <si>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</si>
  <si>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</si>
  <si>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</si>
  <si>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</si>
  <si>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</si>
  <si>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</si>
  <si>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</si>
  <si>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</si>
  <si>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</si>
  <si>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</si>
  <si>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</si>
  <si>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</si>
  <si>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</si>
  <si>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</si>
  <si>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</si>
  <si>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</si>
  <si>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</si>
  <si>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</si>
  <si>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</si>
  <si>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</si>
  <si>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</si>
  <si>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</si>
  <si>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</si>
  <si>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</si>
  <si>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</si>
  <si>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</si>
  <si>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</si>
  <si>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</si>
  <si>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</si>
  <si>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</si>
  <si>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</si>
  <si>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</si>
  <si>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</si>
  <si>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</si>
  <si>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</si>
  <si>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</si>
  <si>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</si>
  <si>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</si>
  <si>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</si>
  <si>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</si>
  <si>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</si>
  <si>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</si>
  <si>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</si>
  <si>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</si>
  <si>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</si>
  <si>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</si>
  <si>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</si>
  <si>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</si>
  <si>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</si>
  <si>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</si>
  <si>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</si>
  <si>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</si>
  <si>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</si>
  <si>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</si>
  <si>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</si>
  <si>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</si>
  <si>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</si>
  <si>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</si>
  <si>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</si>
  <si>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</si>
  <si>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</si>
  <si>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</si>
  <si>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</si>
  <si>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</si>
  <si>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</si>
  <si>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</si>
  <si>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</si>
  <si>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</si>
  <si>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</si>
  <si>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</si>
  <si>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</si>
  <si>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</si>
  <si>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</si>
  <si>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</si>
  <si>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</si>
  <si>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</si>
  <si>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</si>
  <si>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</si>
  <si>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</si>
  <si>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</si>
  <si>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</si>
  <si>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</si>
  <si>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</si>
  <si>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</si>
  <si>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</si>
  <si>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</si>
  <si>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</si>
  <si>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</si>
  <si>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</si>
  <si>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</si>
  <si>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</si>
  <si>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</si>
  <si>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</si>
  <si>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</si>
  <si>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</si>
  <si>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</si>
  <si>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</si>
  <si>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</si>
  <si>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</si>
  <si>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</si>
  <si>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</si>
  <si>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</si>
  <si>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</si>
  <si>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</si>
  <si>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</si>
  <si>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</si>
  <si>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</si>
  <si>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</si>
  <si>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</si>
  <si>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</si>
  <si>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</si>
  <si>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</si>
  <si>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</si>
  <si>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</si>
  <si>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</si>
  <si>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</si>
  <si>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</si>
  <si>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</si>
  <si>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</si>
  <si>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</si>
  <si>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</si>
  <si>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</si>
  <si>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</si>
  <si>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</si>
  <si>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</si>
  <si>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</si>
  <si>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</si>
  <si>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</si>
  <si>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</si>
  <si>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</si>
  <si>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</si>
  <si>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</si>
  <si>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</si>
  <si>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</si>
  <si>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</si>
  <si>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</si>
  <si>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</si>
  <si>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</si>
  <si>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</si>
  <si>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</si>
  <si>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</si>
  <si>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</si>
  <si>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</si>
  <si>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</si>
  <si>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</si>
  <si>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</si>
  <si>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</si>
  <si>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</si>
  <si>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</si>
  <si>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</si>
  <si>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</si>
  <si>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</si>
  <si>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</si>
  <si>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</si>
  <si>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</si>
  <si>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</si>
  <si>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</si>
  <si>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</si>
  <si>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</si>
  <si>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</si>
  <si>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</si>
  <si>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</si>
  <si>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</si>
  <si>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</si>
  <si>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</si>
  <si>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</si>
  <si>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</si>
  <si>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</si>
  <si>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</si>
  <si>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</si>
  <si>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</si>
  <si>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</si>
  <si>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</si>
  <si>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</si>
  <si>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</si>
  <si>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</si>
  <si>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</si>
  <si>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</si>
  <si>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</si>
  <si>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</si>
  <si>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</si>
  <si>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</si>
  <si>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</si>
  <si>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</si>
  <si>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</si>
  <si>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</si>
  <si>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</si>
  <si>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</si>
  <si>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</si>
  <si>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</si>
  <si>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</si>
  <si>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</si>
  <si>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</si>
  <si>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</si>
  <si>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</si>
  <si>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</si>
  <si>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</si>
  <si>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</si>
  <si>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</si>
  <si>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</si>
  <si>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</si>
  <si>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</si>
  <si>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</si>
  <si>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</si>
  <si>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</si>
  <si>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</si>
  <si>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</si>
  <si>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</si>
  <si>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</si>
  <si>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</si>
  <si>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</si>
  <si>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</si>
  <si>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</si>
  <si>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</si>
  <si>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</si>
  <si>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</si>
  <si>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</si>
  <si>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</si>
  <si>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</si>
  <si>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</si>
  <si>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</si>
  <si>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</si>
  <si>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</si>
  <si>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</si>
  <si>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</si>
  <si>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</si>
  <si>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</si>
  <si>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</si>
  <si>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</si>
  <si>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</si>
  <si>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</si>
  <si>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</si>
  <si>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</si>
  <si>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</si>
  <si>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</si>
  <si>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</si>
  <si>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</si>
  <si>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</si>
  <si>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</si>
  <si>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</si>
  <si>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</si>
  <si>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</si>
  <si>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</si>
  <si>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</si>
  <si>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</si>
  <si>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</si>
  <si>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</si>
  <si>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</si>
  <si>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</si>
  <si>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</si>
  <si>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</si>
  <si>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</si>
  <si>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</si>
  <si>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</si>
  <si>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</si>
  <si>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</si>
  <si>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</si>
  <si>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</si>
  <si>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</si>
  <si>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</si>
  <si>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</si>
  <si>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</si>
  <si>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</si>
  <si>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</si>
  <si>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</si>
  <si>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</si>
  <si>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</si>
  <si>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</si>
  <si>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</si>
  <si>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</si>
  <si>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</si>
  <si>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</si>
  <si>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</si>
  <si>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</si>
  <si>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</si>
  <si>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</si>
  <si>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</si>
  <si>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</si>
  <si>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</si>
  <si>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</si>
  <si>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</si>
  <si>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</si>
  <si>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</si>
  <si>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</si>
  <si>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</si>
  <si>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</si>
  <si>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</si>
  <si>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</si>
  <si>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</si>
  <si>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</si>
  <si>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</si>
  <si>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</si>
  <si>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</si>
  <si>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</si>
  <si>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</si>
  <si>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</si>
  <si>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</si>
  <si>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</si>
  <si>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</si>
  <si>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</si>
  <si>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</si>
  <si>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</si>
  <si>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</si>
  <si>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</si>
  <si>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</si>
  <si>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</si>
  <si>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</si>
  <si>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</si>
  <si>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</si>
  <si>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</si>
  <si>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</si>
  <si>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</si>
  <si>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</si>
  <si>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</si>
  <si>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</si>
  <si>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</si>
  <si>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</si>
  <si>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</si>
  <si>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</si>
  <si>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</si>
  <si>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</si>
  <si>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</si>
  <si>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</si>
  <si>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</si>
  <si>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</si>
  <si>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</si>
  <si>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</si>
  <si>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</si>
  <si>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</si>
  <si>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</si>
  <si>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</si>
  <si>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</si>
  <si>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</si>
  <si>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</si>
  <si>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</si>
  <si>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</si>
  <si>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</si>
  <si>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</si>
  <si>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</si>
  <si>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</si>
  <si>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</si>
  <si>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</si>
  <si>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</si>
  <si>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</si>
  <si>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</si>
  <si>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</si>
  <si>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</si>
  <si>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</si>
  <si>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</si>
  <si>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</si>
  <si>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</si>
  <si>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</si>
  <si>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</si>
  <si>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</si>
  <si>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</si>
  <si>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</si>
  <si>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</si>
  <si>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</si>
  <si>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</si>
  <si>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</si>
  <si>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</si>
  <si>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</si>
  <si>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</si>
  <si>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</si>
  <si>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</si>
  <si>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</si>
  <si>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</si>
  <si>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</si>
  <si>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</si>
  <si>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</si>
  <si>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</si>
  <si>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</si>
  <si>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</si>
  <si>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</si>
  <si>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</si>
  <si>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</si>
  <si>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</si>
  <si>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</si>
  <si>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</si>
  <si>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</si>
  <si>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</si>
  <si>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</si>
  <si>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</si>
  <si>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</si>
  <si>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</si>
  <si>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</si>
  <si>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</si>
  <si>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</si>
  <si>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</si>
  <si>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</si>
  <si>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</si>
  <si>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</si>
  <si>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</si>
  <si>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</si>
  <si>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</si>
  <si>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</si>
  <si>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</si>
  <si>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</si>
  <si>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</si>
  <si>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</si>
  <si>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</si>
  <si>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</si>
  <si>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</si>
  <si>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</si>
  <si>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</si>
  <si>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</si>
  <si>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</si>
  <si>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</si>
  <si>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</si>
  <si>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</si>
  <si>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</si>
  <si>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</si>
  <si>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</si>
  <si>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</si>
  <si>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</si>
  <si>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</si>
  <si>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</si>
  <si>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</si>
  <si>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</si>
  <si>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</si>
  <si>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</si>
  <si>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</si>
  <si>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</si>
  <si>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</si>
  <si>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</si>
  <si>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</si>
  <si>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</si>
  <si>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</si>
  <si>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</si>
  <si>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</si>
  <si>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</si>
  <si>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</si>
  <si>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</si>
  <si>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</si>
  <si>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</si>
  <si>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</si>
  <si>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</si>
  <si>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</si>
  <si>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</si>
  <si>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</si>
  <si>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</si>
  <si>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</si>
  <si>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</si>
  <si>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</si>
  <si>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</si>
  <si>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</si>
  <si>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</si>
  <si>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</si>
  <si>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</si>
  <si>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</si>
  <si>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</si>
  <si>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</si>
  <si>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</si>
  <si>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</si>
  <si>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</si>
  <si>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</si>
  <si>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</si>
  <si>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</si>
  <si>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</si>
  <si>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</si>
  <si>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</si>
  <si>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</si>
  <si>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</si>
  <si>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</si>
  <si>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</si>
  <si>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</si>
  <si>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</si>
  <si>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</si>
  <si>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</si>
  <si>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</si>
  <si>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</si>
  <si>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</si>
  <si>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</si>
  <si>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</si>
  <si>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</si>
  <si>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</si>
  <si>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</si>
  <si>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</si>
  <si>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</si>
  <si>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</si>
  <si>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</si>
  <si>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</si>
  <si>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</si>
  <si>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</si>
  <si>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</si>
  <si>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</si>
  <si>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</si>
  <si>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</si>
  <si>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</si>
  <si>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</si>
  <si>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</si>
  <si>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</si>
  <si>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</si>
  <si>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</si>
  <si>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</si>
  <si>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</si>
  <si>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</si>
  <si>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</si>
  <si>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</si>
  <si>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</si>
  <si>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</si>
  <si>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</si>
  <si>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</si>
  <si>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</si>
  <si>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</si>
  <si>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</si>
  <si>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</si>
  <si>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</si>
  <si>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</si>
  <si>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</si>
  <si>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</si>
  <si>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</si>
  <si>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</si>
  <si>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</si>
  <si>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</si>
  <si>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</si>
  <si>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</si>
  <si>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</si>
  <si>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</si>
  <si>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</si>
  <si>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</si>
  <si>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</si>
  <si>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</si>
  <si>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</si>
  <si>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</si>
  <si>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</si>
  <si>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</si>
  <si>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</si>
  <si>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</si>
  <si>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</si>
  <si>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</si>
  <si>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</si>
  <si>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</si>
  <si>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</si>
  <si>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</si>
  <si>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</si>
  <si>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</si>
  <si>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</si>
  <si>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</si>
  <si>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</si>
  <si>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</si>
  <si>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</si>
  <si>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</si>
  <si>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</si>
  <si>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</si>
  <si>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</si>
  <si>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</si>
  <si>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</si>
  <si>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</si>
  <si>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</si>
  <si>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</si>
  <si>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</si>
  <si>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</si>
  <si>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</si>
  <si>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</si>
  <si>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</si>
  <si>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</si>
  <si>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</si>
  <si>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</si>
  <si>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</si>
  <si>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</si>
  <si>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</si>
  <si>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</si>
  <si>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</si>
  <si>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</si>
  <si>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</si>
  <si>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</si>
  <si>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</si>
  <si>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</si>
  <si>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</si>
  <si>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</si>
  <si>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</si>
  <si>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</si>
  <si>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</si>
  <si>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</si>
  <si>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</si>
  <si>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</si>
  <si>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</si>
  <si>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</si>
  <si>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</si>
  <si>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</si>
  <si>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</si>
  <si>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</si>
  <si>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</si>
  <si>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</si>
  <si>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</si>
  <si>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</si>
  <si>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</si>
  <si>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</si>
  <si>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</si>
  <si>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</si>
  <si>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</si>
  <si>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</si>
  <si>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</si>
  <si>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</si>
  <si>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</si>
  <si>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</si>
  <si>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</si>
  <si>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</si>
  <si>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</si>
  <si>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 xml:space="preserve">SUPPLY 64 BOTTLES </t>
  </si>
  <si>
    <t>184 tins expired 2/2019</t>
  </si>
  <si>
    <t>KIIZA PETER</t>
  </si>
  <si>
    <t>Stores Officer</t>
  </si>
  <si>
    <t>Expired</t>
  </si>
  <si>
    <t>Supply 40 tins</t>
  </si>
  <si>
    <t>Supply 650packs</t>
  </si>
  <si>
    <t>Supply 11,000packs</t>
  </si>
  <si>
    <t>Supply up to 1500 tins since more clients are still being switched</t>
  </si>
  <si>
    <t>121 PREVIOUSLY WAS LEFT OUT</t>
  </si>
  <si>
    <t xml:space="preserve">supply up additional 600 tins we hope to transion 94 children </t>
  </si>
  <si>
    <t>Kiiza Peter</t>
  </si>
  <si>
    <t>Recd 100 from IDI and issued 10 to Lubaga</t>
  </si>
  <si>
    <t>issued 2000 to Kisenyi HCV &amp; 1000 to Mildmay</t>
  </si>
  <si>
    <t>supply up to 18000 tins as more clients being transitioned</t>
  </si>
  <si>
    <t>STORES OFFICER</t>
  </si>
  <si>
    <t>estimated consumption for 2 patients</t>
  </si>
  <si>
    <t>supply 100 tins 1st line peads on abc/3tc/efv switched to abc/3tc/lpvr</t>
  </si>
  <si>
    <t>To Kisenyi HCV. Don’t supply</t>
  </si>
  <si>
    <t xml:space="preserve"> TO MILDMAY HSS</t>
  </si>
  <si>
    <t>TO MILDMAY</t>
  </si>
  <si>
    <t xml:space="preserve"> TO MILDMAY but don’t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</si>
</sst>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indexed="64"/>
      </right>
      <top style="thin">
        <color rgb="FFFFC000"/>
      </top>
      <bottom/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43" fontId="31" fillId="0" borderId="0" applyFont="0" applyFill="0" applyBorder="0" applyAlignment="0" applyProtection="0"/>
  </cellStyleXfs>
  <cellXfs count="24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Border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1" xfId="0" applyNumberFormat="1" applyFont="1" applyBorder="1" applyAlignment="1" applyProtection="1">
      <protection locked="0"/>
    </xf>
    <xf numFmtId="14" fontId="6" fillId="0" borderId="1" xfId="0" applyNumberFormat="1" applyFont="1" applyBorder="1" applyAlignment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 applyBorder="1" applyAlignment="1"/>
    <xf numFmtId="0" fontId="8" fillId="0" borderId="0" xfId="0" applyFont="1" applyFill="1" applyAlignment="1">
      <alignment horizontal="right" vertical="top"/>
    </xf>
    <xf numFmtId="14" fontId="6" fillId="0" borderId="2" xfId="0" applyNumberFormat="1" applyFont="1" applyBorder="1" applyAlignment="1" applyProtection="1">
      <protection locked="0"/>
    </xf>
    <xf numFmtId="14" fontId="4" fillId="0" borderId="2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wrapText="1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 applyProtection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 applyProtection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 applyProtection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 applyProtection="1">
      <alignment horizontal="center" vertical="center" wrapText="1"/>
    </xf>
    <xf numFmtId="3" fontId="9" fillId="0" borderId="0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</xf>
    <xf numFmtId="0" fontId="6" fillId="0" borderId="25" xfId="0" applyFont="1" applyBorder="1" applyAlignment="1" applyProtection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center"/>
    </xf>
    <xf numFmtId="0" fontId="4" fillId="0" borderId="34" xfId="0" applyFont="1" applyFill="1" applyBorder="1" applyAlignment="1">
      <alignment horizontal="left"/>
    </xf>
    <xf numFmtId="0" fontId="4" fillId="0" borderId="33" xfId="0" applyFont="1" applyFill="1" applyBorder="1"/>
    <xf numFmtId="0" fontId="4" fillId="0" borderId="2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5" xfId="0" applyFont="1" applyFill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9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/>
    <xf numFmtId="0" fontId="6" fillId="0" borderId="0" xfId="0" applyFont="1" applyBorder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 applyBorder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6" fillId="0" borderId="41" xfId="0" applyFont="1" applyFill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0" fontId="4" fillId="0" borderId="33" xfId="0" applyFont="1" applyFill="1" applyBorder="1" applyProtection="1"/>
    <xf numFmtId="0" fontId="4" fillId="0" borderId="2" xfId="0" applyFont="1" applyFill="1" applyBorder="1" applyAlignment="1" applyProtection="1">
      <alignment horizontal="left"/>
    </xf>
    <xf numFmtId="3" fontId="5" fillId="0" borderId="25" xfId="0" applyNumberFormat="1" applyFont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left"/>
    </xf>
    <xf numFmtId="0" fontId="4" fillId="0" borderId="33" xfId="0" applyFont="1" applyFill="1" applyBorder="1" applyAlignment="1" applyProtection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Fill="1" applyBorder="1"/>
    <xf numFmtId="0" fontId="4" fillId="0" borderId="24" xfId="0" applyFont="1" applyFill="1" applyBorder="1"/>
    <xf numFmtId="0" fontId="4" fillId="0" borderId="24" xfId="0" applyFont="1" applyFill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0" fontId="30" fillId="0" borderId="47" xfId="3" applyFont="1" applyFill="1" applyBorder="1"/>
    <xf numFmtId="0" fontId="30" fillId="0" borderId="47" xfId="3" applyFont="1" applyFill="1" applyBorder="1" applyAlignment="1">
      <alignment horizontal="center"/>
    </xf>
    <xf numFmtId="0" fontId="1" fillId="0" borderId="0" xfId="3" applyFill="1"/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 applyProtection="1">
      <alignment horizontal="center" vertical="center"/>
    </xf>
    <xf numFmtId="3" fontId="9" fillId="9" borderId="19" xfId="0" applyNumberFormat="1" applyFont="1" applyFill="1" applyBorder="1" applyAlignment="1" applyProtection="1">
      <alignment horizontal="center" vertical="center"/>
    </xf>
    <xf numFmtId="3" fontId="9" fillId="9" borderId="20" xfId="0" applyNumberFormat="1" applyFont="1" applyFill="1" applyBorder="1" applyAlignment="1" applyProtection="1">
      <alignment horizontal="center" vertical="center"/>
    </xf>
    <xf numFmtId="3" fontId="9" fillId="10" borderId="20" xfId="0" applyNumberFormat="1" applyFont="1" applyFill="1" applyBorder="1" applyAlignment="1" applyProtection="1">
      <alignment horizontal="center" vertical="center"/>
    </xf>
    <xf numFmtId="3" fontId="9" fillId="9" borderId="21" xfId="0" applyNumberFormat="1" applyFont="1" applyFill="1" applyBorder="1" applyAlignment="1" applyProtection="1">
      <alignment horizontal="center" vertical="center"/>
    </xf>
    <xf numFmtId="3" fontId="9" fillId="9" borderId="22" xfId="0" applyNumberFormat="1" applyFont="1" applyFill="1" applyBorder="1" applyAlignment="1" applyProtection="1">
      <alignment horizontal="center" vertical="center"/>
    </xf>
    <xf numFmtId="0" fontId="18" fillId="0" borderId="15" xfId="0" applyFont="1" applyBorder="1" applyAlignment="1" applyProtection="1">
      <alignment horizontal="center" vertical="center"/>
    </xf>
    <xf numFmtId="3" fontId="9" fillId="9" borderId="40" xfId="0" applyNumberFormat="1" applyFont="1" applyFill="1" applyBorder="1" applyAlignment="1" applyProtection="1">
      <alignment horizontal="center" vertical="center"/>
    </xf>
    <xf numFmtId="3" fontId="9" fillId="9" borderId="37" xfId="0" applyNumberFormat="1" applyFont="1" applyFill="1" applyBorder="1" applyAlignment="1" applyProtection="1">
      <alignment horizontal="center" vertical="center"/>
    </xf>
    <xf numFmtId="3" fontId="9" fillId="9" borderId="36" xfId="0" applyNumberFormat="1" applyFont="1" applyFill="1" applyBorder="1" applyAlignment="1" applyProtection="1">
      <alignment horizontal="center" vertical="center"/>
    </xf>
    <xf numFmtId="3" fontId="9" fillId="9" borderId="42" xfId="0" applyNumberFormat="1" applyFont="1" applyFill="1" applyBorder="1" applyAlignment="1" applyProtection="1">
      <alignment horizontal="center" vertical="center"/>
    </xf>
    <xf numFmtId="3" fontId="9" fillId="9" borderId="38" xfId="0" applyNumberFormat="1" applyFont="1" applyFill="1" applyBorder="1" applyAlignment="1" applyProtection="1">
      <alignment horizontal="center" vertical="center"/>
    </xf>
    <xf numFmtId="3" fontId="9" fillId="9" borderId="39" xfId="0" applyNumberFormat="1" applyFont="1" applyFill="1" applyBorder="1" applyAlignment="1" applyProtection="1">
      <alignment horizontal="center" vertical="center"/>
    </xf>
    <xf numFmtId="165" fontId="9" fillId="5" borderId="25" xfId="4" quotePrefix="1" applyNumberFormat="1" applyFont="1" applyFill="1" applyBorder="1" applyAlignment="1" applyProtection="1">
      <alignment horizontal="center" vertical="center"/>
    </xf>
    <xf numFmtId="165" fontId="9" fillId="5" borderId="25" xfId="4" applyNumberFormat="1" applyFont="1" applyFill="1" applyBorder="1" applyAlignment="1" applyProtection="1">
      <alignment horizontal="center" vertical="center"/>
    </xf>
    <xf numFmtId="165" fontId="9" fillId="5" borderId="46" xfId="4" applyNumberFormat="1" applyFont="1" applyFill="1" applyBorder="1" applyAlignment="1" applyProtection="1">
      <alignment horizontal="center" vertical="center"/>
    </xf>
    <xf numFmtId="164" fontId="18" fillId="5" borderId="15" xfId="4" applyNumberFormat="1" applyFont="1" applyFill="1" applyBorder="1" applyAlignment="1" applyProtection="1">
      <alignment vertical="center"/>
    </xf>
    <xf numFmtId="165" fontId="18" fillId="5" borderId="15" xfId="4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5" fontId="15" fillId="4" borderId="0" xfId="4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6" fontId="18" fillId="5" borderId="25" xfId="0" applyNumberFormat="1" applyFont="1" applyFill="1" applyBorder="1" applyAlignment="1" applyProtection="1">
      <alignment vertical="center"/>
    </xf>
    <xf numFmtId="1" fontId="18" fillId="5" borderId="25" xfId="0" applyNumberFormat="1" applyFont="1" applyFill="1" applyBorder="1" applyAlignment="1" applyProtection="1">
      <alignment vertical="center"/>
    </xf>
    <xf numFmtId="164" fontId="18" fillId="5" borderId="25" xfId="4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30" fillId="8" borderId="47" xfId="3" applyFont="1" applyFill="1" applyBorder="1"/>
    <xf numFmtId="0" fontId="30" fillId="8" borderId="47" xfId="3" applyFont="1" applyFill="1" applyBorder="1" applyAlignment="1">
      <alignment horizontal="center"/>
    </xf>
    <xf numFmtId="0" fontId="1" fillId="8" borderId="0" xfId="3" applyFill="1"/>
    <xf numFmtId="14" fontId="30" fillId="8" borderId="47" xfId="3" applyNumberFormat="1" applyFont="1" applyFill="1" applyBorder="1"/>
    <xf numFmtId="14" fontId="30" fillId="8" borderId="47" xfId="3" applyNumberFormat="1" applyFont="1" applyFill="1" applyBorder="1" applyAlignment="1">
      <alignment horizontal="right"/>
    </xf>
    <xf numFmtId="17" fontId="1" fillId="8" borderId="0" xfId="3" applyNumberFormat="1" applyFill="1"/>
    <xf numFmtId="14" fontId="30" fillId="0" borderId="47" xfId="3" applyNumberFormat="1" applyFont="1" applyFill="1" applyBorder="1"/>
    <xf numFmtId="14" fontId="30" fillId="0" borderId="47" xfId="3" applyNumberFormat="1" applyFont="1" applyFill="1" applyBorder="1" applyAlignment="1">
      <alignment horizontal="right"/>
    </xf>
    <xf numFmtId="17" fontId="1" fillId="0" borderId="0" xfId="3" applyNumberFormat="1" applyFill="1"/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 applyProtection="1">
      <protection locked="0"/>
    </xf>
    <xf numFmtId="14" fontId="23" fillId="0" borderId="1" xfId="0" applyNumberFormat="1" applyFont="1" applyBorder="1" applyAlignment="1" applyProtection="1">
      <protection locked="0"/>
    </xf>
    <xf numFmtId="0" fontId="23" fillId="0" borderId="1" xfId="0" applyFont="1" applyBorder="1" applyAlignment="1" applyProtection="1">
      <alignment horizontal="left" indent="1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0" borderId="1" xfId="0" applyNumberFormat="1" applyFont="1" applyBorder="1" applyAlignment="1" applyProtection="1"/>
    <xf numFmtId="14" fontId="23" fillId="0" borderId="1" xfId="0" applyNumberFormat="1" applyFont="1" applyBorder="1" applyAlignment="1" applyProtection="1">
      <protection hidden="1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3" fontId="9" fillId="0" borderId="20" xfId="0" applyNumberFormat="1" applyFont="1" applyBorder="1" applyAlignment="1" applyProtection="1">
      <alignment horizontal="center" vertical="center"/>
      <protection locked="0" hidden="1"/>
    </xf>
    <xf numFmtId="3" fontId="9" fillId="0" borderId="21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Fill="1" applyBorder="1" applyAlignment="1" applyProtection="1">
      <alignment horizontal="center" vertical="center"/>
      <protection locked="0"/>
    </xf>
    <xf numFmtId="3" fontId="9" fillId="0" borderId="22" xfId="0" applyNumberFormat="1" applyFont="1" applyBorder="1" applyAlignment="1" applyProtection="1">
      <alignment horizontal="center" vertical="center"/>
      <protection locked="0" hidden="1"/>
    </xf>
    <xf numFmtId="3" fontId="9" fillId="0" borderId="21" xfId="0" applyNumberFormat="1" applyFont="1" applyBorder="1" applyAlignment="1" applyProtection="1">
      <alignment horizontal="center" vertical="center"/>
      <protection locked="0"/>
    </xf>
    <xf numFmtId="3" fontId="9" fillId="0" borderId="48" xfId="0" applyNumberFormat="1" applyFont="1" applyBorder="1" applyAlignment="1" applyProtection="1">
      <alignment horizontal="center" vertical="center"/>
      <protection locked="0"/>
    </xf>
    <xf numFmtId="3" fontId="9" fillId="0" borderId="49" xfId="0" applyNumberFormat="1" applyFont="1" applyBorder="1" applyAlignment="1" applyProtection="1">
      <alignment horizontal="center" vertical="center"/>
      <protection locked="0"/>
    </xf>
    <xf numFmtId="3" fontId="9" fillId="0" borderId="39" xfId="0" applyNumberFormat="1" applyFont="1" applyBorder="1" applyAlignment="1" applyProtection="1">
      <alignment horizontal="center" vertical="center"/>
      <protection locked="0"/>
    </xf>
    <xf numFmtId="3" fontId="9" fillId="0" borderId="50" xfId="0" applyNumberFormat="1" applyFont="1" applyBorder="1" applyAlignment="1" applyProtection="1">
      <alignment horizontal="center" vertical="center"/>
      <protection locked="0"/>
    </xf>
    <xf numFmtId="3" fontId="9" fillId="0" borderId="20" xfId="0" applyNumberFormat="1" applyFont="1" applyFill="1" applyBorder="1" applyAlignment="1" applyProtection="1">
      <alignment horizontal="center" vertical="center"/>
      <protection locked="0" hidden="1"/>
    </xf>
    <xf numFmtId="3" fontId="9" fillId="0" borderId="51" xfId="0" applyNumberFormat="1" applyFont="1" applyBorder="1" applyAlignment="1" applyProtection="1">
      <alignment horizontal="center" vertical="center"/>
      <protection locked="0"/>
    </xf>
    <xf numFmtId="3" fontId="9" fillId="0" borderId="52" xfId="0" applyNumberFormat="1" applyFont="1" applyBorder="1" applyAlignment="1" applyProtection="1">
      <alignment horizontal="center" vertical="center"/>
      <protection locked="0"/>
    </xf>
    <xf numFmtId="3" fontId="9" fillId="0" borderId="53" xfId="0" applyNumberFormat="1" applyFont="1" applyBorder="1" applyAlignment="1" applyProtection="1">
      <alignment horizontal="center" vertical="center"/>
      <protection locked="0"/>
    </xf>
    <xf numFmtId="3" fontId="9" fillId="0" borderId="38" xfId="0" applyNumberFormat="1" applyFont="1" applyBorder="1" applyAlignment="1" applyProtection="1">
      <alignment horizontal="center" vertical="center"/>
      <protection locked="0"/>
    </xf>
    <xf numFmtId="3" fontId="9" fillId="0" borderId="42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  <xf numFmtId="0" fontId="21" fillId="3" borderId="23" xfId="0" applyFont="1" applyFill="1" applyBorder="1" applyAlignment="1" applyProtection="1">
      <alignment horizontal="center" vertical="center" wrapText="1"/>
    </xf>
    <xf numFmtId="0" fontId="21" fillId="3" borderId="2" xfId="0" applyFont="1" applyFill="1" applyBorder="1" applyAlignment="1" applyProtection="1">
      <alignment horizontal="center" vertical="center" wrapText="1"/>
    </xf>
    <xf numFmtId="0" fontId="21" fillId="3" borderId="24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horizontal="left" vertical="center" wrapText="1"/>
    </xf>
    <xf numFmtId="0" fontId="17" fillId="0" borderId="2" xfId="0" applyFont="1" applyBorder="1" applyAlignment="1" applyProtection="1">
      <alignment horizontal="left" vertical="center" wrapText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Fill="1" applyBorder="1" applyAlignment="1" applyProtection="1">
      <alignment vertical="center"/>
      <protection hidden="1"/>
    </xf>
    <xf numFmtId="0" fontId="6" fillId="0" borderId="44" xfId="0" applyFont="1" applyFill="1" applyBorder="1" applyAlignment="1" applyProtection="1">
      <alignment vertical="center"/>
      <protection hidden="1"/>
    </xf>
    <xf numFmtId="0" fontId="6" fillId="0" borderId="45" xfId="0" applyFont="1" applyFill="1" applyBorder="1" applyAlignment="1" applyProtection="1">
      <alignment vertical="center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17" fillId="0" borderId="16" xfId="0" applyFont="1" applyFill="1" applyBorder="1" applyAlignment="1" applyProtection="1">
      <alignment vertical="center" wrapText="1"/>
      <protection locked="0" hidden="1"/>
    </xf>
    <xf numFmtId="0" fontId="17" fillId="0" borderId="17" xfId="0" applyFont="1" applyFill="1" applyBorder="1" applyAlignment="1" applyProtection="1">
      <alignment vertical="center" wrapText="1"/>
      <protection locked="0"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 applyProtection="1">
      <alignment vertical="center" wrapText="1"/>
      <protection hidden="1"/>
    </xf>
    <xf numFmtId="0" fontId="17" fillId="0" borderId="17" xfId="0" applyFont="1" applyFill="1" applyBorder="1" applyAlignment="1" applyProtection="1">
      <alignment vertical="center" wrapText="1"/>
      <protection hidden="1"/>
    </xf>
  </cellXfs>
  <cellStyles count="5">
    <cellStyle name="Comma" xfId="4" builtinId="3"/>
    <cellStyle name="Normal" xfId="0" builtinId="0"/>
    <cellStyle name="Normal 18" xfId="1" xr:uid="{00000000-0005-0000-0000-000002000000}"/>
    <cellStyle name="Normal 2" xfId="3" xr:uid="{00000000-0005-0000-0000-000003000000}"/>
    <cellStyle name="Normal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.kiiza\AppData\Local\Microsoft\Windows\INetCache\Content.Outlook\6EUG1D60\ART%20%20E-MTCT%20Order%20Tool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'18"/>
      <sheetName val="Feb'19"/>
    </sheetNames>
    <sheetDataSet>
      <sheetData sheetId="0">
        <row r="25">
          <cell r="M25">
            <v>103</v>
          </cell>
        </row>
        <row r="26">
          <cell r="M26">
            <v>422</v>
          </cell>
        </row>
        <row r="27">
          <cell r="M27">
            <v>413</v>
          </cell>
        </row>
        <row r="28">
          <cell r="M28">
            <v>147</v>
          </cell>
        </row>
        <row r="29">
          <cell r="M29">
            <v>3</v>
          </cell>
        </row>
        <row r="30">
          <cell r="M30">
            <v>28</v>
          </cell>
        </row>
        <row r="31">
          <cell r="M31">
            <v>327</v>
          </cell>
        </row>
        <row r="32">
          <cell r="M32">
            <v>0</v>
          </cell>
        </row>
        <row r="48">
          <cell r="M48">
            <v>423</v>
          </cell>
        </row>
        <row r="49">
          <cell r="M49">
            <v>25</v>
          </cell>
        </row>
        <row r="51">
          <cell r="M51">
            <v>0</v>
          </cell>
        </row>
        <row r="52">
          <cell r="M5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R108"/>
  <sheetViews>
    <sheetView showGridLines="0" tabSelected="1" view="pageBreakPreview" zoomScale="70" zoomScaleNormal="70" zoomScaleSheetLayoutView="70" workbookViewId="0">
      <selection activeCell="M6" sqref="M6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20.8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66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5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66" t="str">
        <f>'Feb''19'!C3</f>
        <v>Mengo Hospital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43616</v>
      </c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191">
        <f>'April''19'!M11</f>
        <v>7300</v>
      </c>
      <c r="H11" s="54">
        <v>3252</v>
      </c>
      <c r="I11" s="54">
        <v>5362</v>
      </c>
      <c r="J11" s="54">
        <v>0</v>
      </c>
      <c r="K11" s="54">
        <v>0</v>
      </c>
      <c r="L11" s="142">
        <f t="shared" ref="L11:L53" si="0">IF( I11*30/(60-K11)= 0,"",I11*30/(60-K11) )</f>
        <v>2681</v>
      </c>
      <c r="M11" s="40">
        <f>4728+462</f>
        <v>5190</v>
      </c>
      <c r="N11" s="145">
        <f t="shared" ref="N11:N23" si="1">IFERROR(M11/L11,"")</f>
        <v>1.9358448340171577</v>
      </c>
      <c r="O11" s="146">
        <f t="shared" ref="O11:O23" si="2">IFERROR(4*L11-M11, "")</f>
        <v>5534</v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191">
        <f>'April''19'!M12</f>
        <v>7924</v>
      </c>
      <c r="H12" s="54">
        <v>1500</v>
      </c>
      <c r="I12" s="54">
        <v>6085</v>
      </c>
      <c r="J12" s="54">
        <v>0</v>
      </c>
      <c r="K12" s="54">
        <v>0</v>
      </c>
      <c r="L12" s="142">
        <f t="shared" si="0"/>
        <v>3042.5</v>
      </c>
      <c r="M12" s="40">
        <f>639+2700</f>
        <v>3339</v>
      </c>
      <c r="N12" s="145">
        <f t="shared" si="1"/>
        <v>1.0974527526705011</v>
      </c>
      <c r="O12" s="146">
        <f t="shared" si="2"/>
        <v>8831</v>
      </c>
      <c r="P12" s="41" t="s">
        <v>901</v>
      </c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191">
        <f>'April''19'!M13</f>
        <v>2001</v>
      </c>
      <c r="H13" s="54">
        <v>0</v>
      </c>
      <c r="I13" s="54">
        <f>72+144+72+348</f>
        <v>636</v>
      </c>
      <c r="J13" s="54">
        <v>-432</v>
      </c>
      <c r="K13" s="54">
        <v>0</v>
      </c>
      <c r="L13" s="142">
        <f t="shared" si="0"/>
        <v>318</v>
      </c>
      <c r="M13" s="40">
        <v>933</v>
      </c>
      <c r="N13" s="145">
        <f t="shared" si="1"/>
        <v>2.9339622641509435</v>
      </c>
      <c r="O13" s="146">
        <f t="shared" si="2"/>
        <v>339</v>
      </c>
      <c r="P13" s="41" t="s">
        <v>908</v>
      </c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191">
        <f>'April''19'!M14</f>
        <v>1378</v>
      </c>
      <c r="H14" s="54">
        <v>610</v>
      </c>
      <c r="I14" s="54">
        <v>1007</v>
      </c>
      <c r="J14" s="54">
        <v>0</v>
      </c>
      <c r="K14" s="54">
        <v>0</v>
      </c>
      <c r="L14" s="142">
        <f t="shared" si="0"/>
        <v>503.5</v>
      </c>
      <c r="M14" s="40">
        <f>394+540+47</f>
        <v>981</v>
      </c>
      <c r="N14" s="145">
        <f t="shared" si="1"/>
        <v>1.948361469712016</v>
      </c>
      <c r="O14" s="146">
        <f t="shared" si="2"/>
        <v>1033</v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191">
        <f>'April''19'!M15</f>
        <v>5832</v>
      </c>
      <c r="H15" s="54">
        <v>0</v>
      </c>
      <c r="I15" s="54">
        <v>422</v>
      </c>
      <c r="J15" s="54">
        <v>-3000</v>
      </c>
      <c r="K15" s="54">
        <v>0</v>
      </c>
      <c r="L15" s="142">
        <f t="shared" si="0"/>
        <v>211</v>
      </c>
      <c r="M15" s="40">
        <f>2320+90</f>
        <v>2410</v>
      </c>
      <c r="N15" s="145">
        <f t="shared" si="1"/>
        <v>11.421800947867299</v>
      </c>
      <c r="O15" s="146">
        <f t="shared" si="2"/>
        <v>-1566</v>
      </c>
      <c r="P15" s="41" t="s">
        <v>900</v>
      </c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191">
        <f>'April''19'!M16</f>
        <v>732</v>
      </c>
      <c r="H16" s="54">
        <v>0</v>
      </c>
      <c r="I16" s="54">
        <v>370</v>
      </c>
      <c r="J16" s="54">
        <v>0</v>
      </c>
      <c r="K16" s="54">
        <v>0</v>
      </c>
      <c r="L16" s="142">
        <f t="shared" si="0"/>
        <v>185</v>
      </c>
      <c r="M16" s="40">
        <f>146+216</f>
        <v>362</v>
      </c>
      <c r="N16" s="145">
        <f t="shared" si="1"/>
        <v>1.9567567567567568</v>
      </c>
      <c r="O16" s="146">
        <f t="shared" si="2"/>
        <v>378</v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191">
        <f>'April''19'!M17</f>
        <v>761</v>
      </c>
      <c r="H17" s="54">
        <v>597</v>
      </c>
      <c r="I17" s="54">
        <v>827</v>
      </c>
      <c r="J17" s="54">
        <v>0</v>
      </c>
      <c r="K17" s="54">
        <v>0</v>
      </c>
      <c r="L17" s="142">
        <f t="shared" si="0"/>
        <v>413.5</v>
      </c>
      <c r="M17" s="40">
        <v>531</v>
      </c>
      <c r="N17" s="145">
        <f t="shared" si="1"/>
        <v>1.2841596130592503</v>
      </c>
      <c r="O17" s="146">
        <f t="shared" si="2"/>
        <v>1123</v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191">
        <f>'April''19'!M18</f>
        <v>287</v>
      </c>
      <c r="H18" s="54">
        <v>119</v>
      </c>
      <c r="I18" s="54">
        <v>282</v>
      </c>
      <c r="J18" s="54">
        <v>0</v>
      </c>
      <c r="K18" s="54">
        <v>0</v>
      </c>
      <c r="L18" s="142">
        <f t="shared" si="0"/>
        <v>141</v>
      </c>
      <c r="M18" s="40">
        <v>124</v>
      </c>
      <c r="N18" s="145">
        <f t="shared" si="1"/>
        <v>0.87943262411347523</v>
      </c>
      <c r="O18" s="146">
        <f t="shared" si="2"/>
        <v>440</v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'April''19'!M19</f>
        <v>123</v>
      </c>
      <c r="H19" s="54">
        <v>0</v>
      </c>
      <c r="I19" s="54">
        <v>191</v>
      </c>
      <c r="J19" s="54">
        <v>90</v>
      </c>
      <c r="K19" s="54">
        <v>10</v>
      </c>
      <c r="L19" s="142">
        <f t="shared" si="0"/>
        <v>114.6</v>
      </c>
      <c r="M19" s="40">
        <v>22</v>
      </c>
      <c r="N19" s="145">
        <f t="shared" si="1"/>
        <v>0.19197207678883071</v>
      </c>
      <c r="O19" s="146">
        <f t="shared" si="2"/>
        <v>436.4</v>
      </c>
      <c r="P19" s="41" t="s">
        <v>899</v>
      </c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191">
        <f>'April''19'!M20</f>
        <v>1730</v>
      </c>
      <c r="H20" s="54">
        <v>0</v>
      </c>
      <c r="I20" s="54">
        <v>402</v>
      </c>
      <c r="J20" s="54">
        <v>0</v>
      </c>
      <c r="K20" s="54">
        <v>0</v>
      </c>
      <c r="L20" s="142">
        <f t="shared" si="0"/>
        <v>201</v>
      </c>
      <c r="M20" s="40">
        <f>192+288+288+560</f>
        <v>1328</v>
      </c>
      <c r="N20" s="145">
        <f t="shared" si="1"/>
        <v>6.6069651741293534</v>
      </c>
      <c r="O20" s="146">
        <f t="shared" si="2"/>
        <v>-524</v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191">
        <f>'April''19'!M21</f>
        <v>1468</v>
      </c>
      <c r="H21" s="54">
        <v>0</v>
      </c>
      <c r="I21" s="54">
        <v>192</v>
      </c>
      <c r="J21" s="54">
        <v>-384</v>
      </c>
      <c r="K21" s="54">
        <v>0</v>
      </c>
      <c r="L21" s="142">
        <f t="shared" si="0"/>
        <v>96</v>
      </c>
      <c r="M21" s="40">
        <f>218+674</f>
        <v>892</v>
      </c>
      <c r="N21" s="145">
        <f t="shared" si="1"/>
        <v>9.2916666666666661</v>
      </c>
      <c r="O21" s="146">
        <f t="shared" si="2"/>
        <v>-508</v>
      </c>
      <c r="P21" s="41" t="s">
        <v>907</v>
      </c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191">
        <f>'April''19'!M22</f>
        <v>0</v>
      </c>
      <c r="H22" s="54">
        <v>0</v>
      </c>
      <c r="I22" s="54">
        <v>0</v>
      </c>
      <c r="J22" s="54">
        <v>0</v>
      </c>
      <c r="K22" s="54">
        <v>0</v>
      </c>
      <c r="L22" s="142" t="str">
        <f t="shared" si="0"/>
        <v/>
      </c>
      <c r="M22" s="40">
        <v>0</v>
      </c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191">
        <f>'April''19'!M25</f>
        <v>252</v>
      </c>
      <c r="H25" s="54">
        <v>600</v>
      </c>
      <c r="I25" s="54">
        <v>471</v>
      </c>
      <c r="J25" s="54">
        <v>0</v>
      </c>
      <c r="K25" s="54">
        <v>0</v>
      </c>
      <c r="L25" s="142">
        <f>IF( I25*30/(60-K25)= 0,"",I25*30/(60-K25) )</f>
        <v>235.5</v>
      </c>
      <c r="M25" s="40">
        <f>69+312</f>
        <v>381</v>
      </c>
      <c r="N25" s="156">
        <f t="shared" ref="N25:N32" si="3">IFERROR(M25/L25,"")</f>
        <v>1.6178343949044587</v>
      </c>
      <c r="O25" s="157">
        <f t="shared" ref="O25:O32" si="4">IFERROR(4*L25-M25, "")</f>
        <v>561</v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191">
        <f>'April''19'!M26</f>
        <v>337</v>
      </c>
      <c r="H26" s="54">
        <v>0</v>
      </c>
      <c r="I26" s="54">
        <v>10</v>
      </c>
      <c r="J26" s="54">
        <v>-150</v>
      </c>
      <c r="K26" s="54">
        <v>0</v>
      </c>
      <c r="L26" s="142">
        <f t="shared" si="0"/>
        <v>5</v>
      </c>
      <c r="M26" s="40">
        <v>177</v>
      </c>
      <c r="N26" s="156">
        <f t="shared" si="3"/>
        <v>35.4</v>
      </c>
      <c r="O26" s="157">
        <f t="shared" si="4"/>
        <v>-157</v>
      </c>
      <c r="P26" s="41" t="s">
        <v>907</v>
      </c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191">
        <f>'April''19'!M27</f>
        <v>530</v>
      </c>
      <c r="H27" s="54">
        <v>0</v>
      </c>
      <c r="I27" s="54">
        <v>91</v>
      </c>
      <c r="J27" s="54">
        <v>-200</v>
      </c>
      <c r="K27" s="54">
        <v>0</v>
      </c>
      <c r="L27" s="142">
        <f t="shared" si="0"/>
        <v>45.5</v>
      </c>
      <c r="M27" s="40">
        <v>239</v>
      </c>
      <c r="N27" s="156">
        <f t="shared" si="3"/>
        <v>5.2527472527472527</v>
      </c>
      <c r="O27" s="157">
        <f t="shared" si="4"/>
        <v>-57</v>
      </c>
      <c r="P27" s="41" t="s">
        <v>907</v>
      </c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191">
        <f>'April''19'!M28</f>
        <v>174</v>
      </c>
      <c r="H28" s="54">
        <v>0</v>
      </c>
      <c r="I28" s="54">
        <v>43</v>
      </c>
      <c r="J28" s="54">
        <v>0</v>
      </c>
      <c r="K28" s="54">
        <v>0</v>
      </c>
      <c r="L28" s="142">
        <f t="shared" si="0"/>
        <v>21.5</v>
      </c>
      <c r="M28" s="40">
        <f>47+84</f>
        <v>131</v>
      </c>
      <c r="N28" s="156">
        <f t="shared" si="3"/>
        <v>6.0930232558139537</v>
      </c>
      <c r="O28" s="157">
        <f t="shared" si="4"/>
        <v>-45</v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191">
        <f>'April''19'!M29</f>
        <v>108</v>
      </c>
      <c r="H29" s="54">
        <v>224</v>
      </c>
      <c r="I29" s="54">
        <v>80</v>
      </c>
      <c r="J29" s="54">
        <v>0</v>
      </c>
      <c r="K29" s="54">
        <v>0</v>
      </c>
      <c r="L29" s="142">
        <f t="shared" si="0"/>
        <v>40</v>
      </c>
      <c r="M29" s="40">
        <v>252</v>
      </c>
      <c r="N29" s="156">
        <f t="shared" si="3"/>
        <v>6.3</v>
      </c>
      <c r="O29" s="157">
        <f t="shared" si="4"/>
        <v>-92</v>
      </c>
      <c r="P29" s="41" t="s">
        <v>904</v>
      </c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191">
        <f>'April''19'!M30</f>
        <v>45</v>
      </c>
      <c r="H30" s="54">
        <v>101</v>
      </c>
      <c r="I30" s="54">
        <v>81</v>
      </c>
      <c r="J30" s="54">
        <v>0</v>
      </c>
      <c r="K30" s="54">
        <v>0</v>
      </c>
      <c r="L30" s="142">
        <f t="shared" si="0"/>
        <v>40.5</v>
      </c>
      <c r="M30" s="40">
        <v>65</v>
      </c>
      <c r="N30" s="156">
        <f t="shared" si="3"/>
        <v>1.6049382716049383</v>
      </c>
      <c r="O30" s="157">
        <f t="shared" si="4"/>
        <v>97</v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191">
        <f>'April''19'!M31</f>
        <v>567</v>
      </c>
      <c r="H31" s="54">
        <v>0</v>
      </c>
      <c r="I31" s="54">
        <v>18</v>
      </c>
      <c r="J31" s="54">
        <v>-300</v>
      </c>
      <c r="K31" s="54">
        <v>0</v>
      </c>
      <c r="L31" s="142">
        <f t="shared" si="0"/>
        <v>9</v>
      </c>
      <c r="M31" s="40">
        <v>249</v>
      </c>
      <c r="N31" s="156">
        <f t="shared" si="3"/>
        <v>27.666666666666668</v>
      </c>
      <c r="O31" s="157">
        <f t="shared" si="4"/>
        <v>-213</v>
      </c>
      <c r="P31" s="41" t="s">
        <v>906</v>
      </c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191">
        <f>'April''19'!M32</f>
        <v>100</v>
      </c>
      <c r="H32" s="54">
        <v>0</v>
      </c>
      <c r="I32" s="54">
        <v>0</v>
      </c>
      <c r="J32" s="54"/>
      <c r="K32" s="54"/>
      <c r="L32" s="142" t="str">
        <f t="shared" si="0"/>
        <v/>
      </c>
      <c r="M32" s="40">
        <v>100</v>
      </c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191">
        <f>'April''19'!M34</f>
        <v>96</v>
      </c>
      <c r="H34" s="37">
        <v>32</v>
      </c>
      <c r="I34" s="37">
        <f>32+32</f>
        <v>64</v>
      </c>
      <c r="J34" s="37">
        <v>0</v>
      </c>
      <c r="K34" s="37">
        <v>0</v>
      </c>
      <c r="L34" s="142">
        <f t="shared" si="0"/>
        <v>32</v>
      </c>
      <c r="M34" s="40">
        <v>64</v>
      </c>
      <c r="N34" s="156">
        <f t="shared" ref="N34" si="5">IFERROR(M34/L34,"")</f>
        <v>2</v>
      </c>
      <c r="O34" s="157">
        <f t="shared" ref="O34" si="6">IFERROR(4*L34-M34, "")</f>
        <v>64</v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191">
        <f>'April''19'!M36</f>
        <v>0</v>
      </c>
      <c r="H36" s="54">
        <v>0</v>
      </c>
      <c r="I36" s="54">
        <v>4</v>
      </c>
      <c r="J36" s="54"/>
      <c r="K36" s="54"/>
      <c r="L36" s="142">
        <f t="shared" si="0"/>
        <v>2</v>
      </c>
      <c r="M36" s="40">
        <v>0</v>
      </c>
      <c r="N36" s="156">
        <f t="shared" ref="N36:N43" si="7">IFERROR(M36/L36,"")</f>
        <v>0</v>
      </c>
      <c r="O36" s="157">
        <f t="shared" ref="O36:O43" si="8">IFERROR(4*L36-M36, "")</f>
        <v>8</v>
      </c>
      <c r="P36" s="41" t="s">
        <v>903</v>
      </c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191">
        <f>'April''19'!M37</f>
        <v>0</v>
      </c>
      <c r="H37" s="54"/>
      <c r="I37" s="54"/>
      <c r="J37" s="54"/>
      <c r="K37" s="54"/>
      <c r="L37" s="142" t="str">
        <f t="shared" si="0"/>
        <v/>
      </c>
      <c r="M37" s="40">
        <v>0</v>
      </c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191">
        <f>'April''19'!M38</f>
        <v>0</v>
      </c>
      <c r="H38" s="54"/>
      <c r="I38" s="54"/>
      <c r="J38" s="54"/>
      <c r="K38" s="54"/>
      <c r="L38" s="142" t="str">
        <f t="shared" si="0"/>
        <v/>
      </c>
      <c r="M38" s="40">
        <v>0</v>
      </c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191">
        <f>'April''19'!M39</f>
        <v>0</v>
      </c>
      <c r="H39" s="54"/>
      <c r="I39" s="54"/>
      <c r="J39" s="54"/>
      <c r="K39" s="54"/>
      <c r="L39" s="142" t="str">
        <f t="shared" si="0"/>
        <v/>
      </c>
      <c r="M39" s="40">
        <v>0</v>
      </c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191">
        <f>'April''19'!M40</f>
        <v>0</v>
      </c>
      <c r="H40" s="54"/>
      <c r="I40" s="54"/>
      <c r="J40" s="54"/>
      <c r="K40" s="54"/>
      <c r="L40" s="142" t="str">
        <f t="shared" si="0"/>
        <v/>
      </c>
      <c r="M40" s="40">
        <v>0</v>
      </c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191">
        <f>'April''19'!M41</f>
        <v>0</v>
      </c>
      <c r="H41" s="54">
        <v>0</v>
      </c>
      <c r="I41" s="54">
        <v>4</v>
      </c>
      <c r="J41" s="54">
        <v>0</v>
      </c>
      <c r="K41" s="54">
        <v>0</v>
      </c>
      <c r="L41" s="142">
        <f t="shared" si="0"/>
        <v>2</v>
      </c>
      <c r="M41" s="40">
        <v>0</v>
      </c>
      <c r="N41" s="156">
        <f t="shared" si="7"/>
        <v>0</v>
      </c>
      <c r="O41" s="157">
        <f t="shared" si="8"/>
        <v>8</v>
      </c>
      <c r="P41" s="41" t="s">
        <v>903</v>
      </c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191">
        <f>'April''19'!M42</f>
        <v>0</v>
      </c>
      <c r="H42" s="54"/>
      <c r="I42" s="54"/>
      <c r="J42" s="54"/>
      <c r="K42" s="54"/>
      <c r="L42" s="142" t="str">
        <f t="shared" si="0"/>
        <v/>
      </c>
      <c r="M42" s="40">
        <v>0</v>
      </c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'April''19'!M43</f>
        <v>0</v>
      </c>
      <c r="H43" s="54"/>
      <c r="I43" s="54"/>
      <c r="J43" s="54"/>
      <c r="K43" s="54"/>
      <c r="L43" s="142" t="str">
        <f t="shared" si="0"/>
        <v/>
      </c>
      <c r="M43" s="40">
        <v>0</v>
      </c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'April''19'!M48</f>
        <v>313</v>
      </c>
      <c r="H48" s="54">
        <v>0</v>
      </c>
      <c r="I48" s="54">
        <v>81</v>
      </c>
      <c r="J48" s="54">
        <v>-70</v>
      </c>
      <c r="K48" s="54">
        <v>0</v>
      </c>
      <c r="L48" s="129">
        <f t="shared" si="0"/>
        <v>40.5</v>
      </c>
      <c r="M48" s="40">
        <f>154+8</f>
        <v>162</v>
      </c>
      <c r="N48" s="158">
        <f t="shared" ref="N48:N53" si="11">IFERROR(M48/L48,"")</f>
        <v>4</v>
      </c>
      <c r="O48" s="157">
        <f t="shared" ref="O48:O53" si="12">IFERROR(4*L48-M48, "")</f>
        <v>0</v>
      </c>
      <c r="P48" s="41" t="s">
        <v>905</v>
      </c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'April''19'!M49</f>
        <v>16</v>
      </c>
      <c r="H49" s="54">
        <v>92</v>
      </c>
      <c r="I49" s="54">
        <v>44</v>
      </c>
      <c r="J49" s="54">
        <v>0</v>
      </c>
      <c r="K49" s="54">
        <v>0</v>
      </c>
      <c r="L49" s="129">
        <f t="shared" si="0"/>
        <v>22</v>
      </c>
      <c r="M49" s="40">
        <f>10+54</f>
        <v>64</v>
      </c>
      <c r="N49" s="158">
        <f t="shared" si="11"/>
        <v>2.9090909090909092</v>
      </c>
      <c r="O49" s="157">
        <f t="shared" si="12"/>
        <v>24</v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'April''19'!M50</f>
        <v>0</v>
      </c>
      <c r="H50" s="54">
        <v>76</v>
      </c>
      <c r="I50" s="54">
        <v>0</v>
      </c>
      <c r="J50" s="54">
        <v>0</v>
      </c>
      <c r="K50" s="54">
        <v>0</v>
      </c>
      <c r="L50" s="129" t="str">
        <f t="shared" si="0"/>
        <v/>
      </c>
      <c r="M50" s="40">
        <v>76</v>
      </c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'April''19'!M51</f>
        <v>10</v>
      </c>
      <c r="H51" s="54">
        <v>10</v>
      </c>
      <c r="I51" s="54">
        <v>0</v>
      </c>
      <c r="J51" s="54">
        <v>0</v>
      </c>
      <c r="K51" s="54">
        <v>0</v>
      </c>
      <c r="L51" s="129" t="str">
        <f t="shared" si="0"/>
        <v/>
      </c>
      <c r="M51" s="40">
        <v>20</v>
      </c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'April''19'!M52</f>
        <v>0</v>
      </c>
      <c r="H52" s="54">
        <v>0</v>
      </c>
      <c r="I52" s="54">
        <v>0</v>
      </c>
      <c r="J52" s="54"/>
      <c r="K52" s="54"/>
      <c r="L52" s="129" t="str">
        <f t="shared" si="0"/>
        <v/>
      </c>
      <c r="M52" s="40">
        <v>0</v>
      </c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'April''19'!M53</f>
        <v>101</v>
      </c>
      <c r="H53" s="54">
        <v>0</v>
      </c>
      <c r="I53" s="54">
        <v>0</v>
      </c>
      <c r="J53" s="54"/>
      <c r="K53" s="54"/>
      <c r="L53" s="129" t="str">
        <f t="shared" si="0"/>
        <v/>
      </c>
      <c r="M53" s="40">
        <v>101</v>
      </c>
      <c r="N53" s="158" t="str">
        <f t="shared" si="11"/>
        <v/>
      </c>
      <c r="O53" s="157" t="str">
        <f t="shared" si="12"/>
        <v/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>
        <v>3017</v>
      </c>
      <c r="D58" s="54">
        <v>36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165</v>
      </c>
      <c r="D59" s="54">
        <v>0</v>
      </c>
      <c r="E59" s="88"/>
      <c r="F59" s="67"/>
      <c r="G59" s="103" t="s">
        <v>96</v>
      </c>
      <c r="H59" s="104"/>
      <c r="I59" s="90">
        <v>16</v>
      </c>
      <c r="J59" s="90">
        <v>3</v>
      </c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1914</v>
      </c>
      <c r="D60" s="54">
        <v>71</v>
      </c>
      <c r="E60" s="88"/>
      <c r="F60" s="67"/>
      <c r="G60" s="106" t="s">
        <v>97</v>
      </c>
      <c r="H60" s="104"/>
      <c r="I60" s="90">
        <v>2</v>
      </c>
      <c r="J60" s="90">
        <v>0</v>
      </c>
      <c r="K60" s="38">
        <v>0</v>
      </c>
      <c r="L60" s="38">
        <v>0</v>
      </c>
      <c r="M60" s="38">
        <v>2</v>
      </c>
      <c r="N60" s="38">
        <v>0</v>
      </c>
      <c r="O60" s="38">
        <v>0</v>
      </c>
      <c r="P60" s="38">
        <v>0</v>
      </c>
    </row>
    <row r="61" spans="1:16" ht="20.05" customHeight="1" x14ac:dyDescent="0.25">
      <c r="A61" s="6"/>
      <c r="B61" s="74" t="s">
        <v>108</v>
      </c>
      <c r="C61" s="54">
        <v>673</v>
      </c>
      <c r="D61" s="54">
        <v>0</v>
      </c>
      <c r="E61" s="88"/>
      <c r="F61" s="67"/>
      <c r="G61" s="106" t="s">
        <v>98</v>
      </c>
      <c r="H61" s="104"/>
      <c r="I61" s="136"/>
      <c r="J61" s="136"/>
      <c r="K61" s="38">
        <v>38</v>
      </c>
      <c r="L61" s="38">
        <v>2</v>
      </c>
      <c r="M61" s="38">
        <v>15</v>
      </c>
      <c r="N61" s="38">
        <v>0</v>
      </c>
      <c r="O61" s="38">
        <v>2</v>
      </c>
      <c r="P61" s="38">
        <v>0</v>
      </c>
    </row>
    <row r="62" spans="1:16" ht="20.05" customHeight="1" x14ac:dyDescent="0.25">
      <c r="A62" s="6"/>
      <c r="B62" s="74" t="s">
        <v>109</v>
      </c>
      <c r="C62" s="54">
        <v>295</v>
      </c>
      <c r="D62" s="54">
        <v>0</v>
      </c>
      <c r="E62" s="88"/>
      <c r="F62" s="67"/>
      <c r="G62" s="106" t="s">
        <v>99</v>
      </c>
      <c r="H62" s="104"/>
      <c r="I62" s="38">
        <v>1</v>
      </c>
      <c r="J62" s="38">
        <v>0</v>
      </c>
      <c r="K62" s="38">
        <v>14</v>
      </c>
      <c r="L62" s="38">
        <v>0</v>
      </c>
      <c r="M62" s="38">
        <v>7</v>
      </c>
      <c r="N62" s="38">
        <v>0</v>
      </c>
      <c r="O62" s="38">
        <v>5</v>
      </c>
      <c r="P62" s="38">
        <v>0</v>
      </c>
    </row>
    <row r="63" spans="1:16" ht="20.05" customHeight="1" x14ac:dyDescent="0.25">
      <c r="A63" s="6"/>
      <c r="B63" s="74" t="s">
        <v>110</v>
      </c>
      <c r="C63" s="54">
        <v>12</v>
      </c>
      <c r="D63" s="54">
        <v>1</v>
      </c>
      <c r="E63" s="88"/>
      <c r="F63" s="67"/>
      <c r="G63" s="106" t="s">
        <v>100</v>
      </c>
      <c r="H63" s="104"/>
      <c r="I63" s="136"/>
      <c r="J63" s="136"/>
      <c r="K63" s="38">
        <v>6</v>
      </c>
      <c r="L63" s="38">
        <v>0</v>
      </c>
      <c r="M63" s="38">
        <v>6</v>
      </c>
      <c r="N63" s="38">
        <v>0</v>
      </c>
      <c r="O63" s="38">
        <v>3</v>
      </c>
      <c r="P63" s="38">
        <v>0</v>
      </c>
    </row>
    <row r="64" spans="1:16" ht="20.05" customHeight="1" x14ac:dyDescent="0.25">
      <c r="A64" s="6"/>
      <c r="B64" s="74" t="s">
        <v>111</v>
      </c>
      <c r="C64" s="54">
        <v>81</v>
      </c>
      <c r="D64" s="54">
        <v>2</v>
      </c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>
        <v>17</v>
      </c>
      <c r="P64" s="38">
        <v>0</v>
      </c>
    </row>
    <row r="65" spans="1:16" ht="20.05" customHeight="1" x14ac:dyDescent="0.25">
      <c r="A65" s="6"/>
      <c r="B65" s="74" t="s">
        <v>112</v>
      </c>
      <c r="C65" s="54">
        <v>2</v>
      </c>
      <c r="D65" s="54">
        <v>0</v>
      </c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>
        <v>0</v>
      </c>
      <c r="P65" s="38">
        <v>0</v>
      </c>
    </row>
    <row r="66" spans="1:16" ht="20.05" customHeight="1" x14ac:dyDescent="0.25">
      <c r="A66" s="6"/>
      <c r="B66" s="76" t="s">
        <v>113</v>
      </c>
      <c r="C66" s="54">
        <v>1</v>
      </c>
      <c r="D66" s="54">
        <v>0</v>
      </c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>
        <v>0</v>
      </c>
      <c r="P66" s="38">
        <v>0</v>
      </c>
    </row>
    <row r="67" spans="1:16" ht="20.05" customHeight="1" x14ac:dyDescent="0.25">
      <c r="A67" s="6"/>
      <c r="B67" s="91" t="s">
        <v>76</v>
      </c>
      <c r="C67" s="101">
        <f>SUM(C58:C66)</f>
        <v>6160</v>
      </c>
      <c r="D67" s="101">
        <f>SUM(D58:D66)</f>
        <v>110</v>
      </c>
      <c r="E67" s="93"/>
      <c r="F67" s="67"/>
      <c r="G67" s="108" t="s">
        <v>104</v>
      </c>
      <c r="H67" s="109"/>
      <c r="I67" s="110">
        <f>SUM(I59:I66)</f>
        <v>19</v>
      </c>
      <c r="J67" s="110">
        <f t="shared" ref="J67:O67" si="13">SUM(J59:J66)</f>
        <v>3</v>
      </c>
      <c r="K67" s="110">
        <f t="shared" si="13"/>
        <v>58</v>
      </c>
      <c r="L67" s="110">
        <f t="shared" si="13"/>
        <v>2</v>
      </c>
      <c r="M67" s="110">
        <f t="shared" si="13"/>
        <v>30</v>
      </c>
      <c r="N67" s="110">
        <f t="shared" si="13"/>
        <v>0</v>
      </c>
      <c r="O67" s="110">
        <f t="shared" si="13"/>
        <v>27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>
        <v>215</v>
      </c>
      <c r="D71" s="54">
        <v>2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>
        <v>53</v>
      </c>
      <c r="D72" s="54">
        <v>0</v>
      </c>
      <c r="E72" s="88"/>
      <c r="F72" s="67"/>
      <c r="G72" s="112" t="s">
        <v>130</v>
      </c>
      <c r="H72" s="113"/>
      <c r="I72" s="130"/>
      <c r="J72" s="131"/>
      <c r="K72" s="38">
        <v>0</v>
      </c>
      <c r="L72" s="38">
        <v>0</v>
      </c>
      <c r="M72" s="38">
        <v>1</v>
      </c>
      <c r="N72" s="38">
        <v>0</v>
      </c>
      <c r="O72" s="38">
        <v>1</v>
      </c>
      <c r="P72" s="38">
        <v>0</v>
      </c>
    </row>
    <row r="73" spans="1:16" ht="20.05" customHeight="1" x14ac:dyDescent="0.25">
      <c r="B73" s="74" t="s">
        <v>72</v>
      </c>
      <c r="C73" s="54">
        <v>109</v>
      </c>
      <c r="D73" s="54">
        <v>0</v>
      </c>
      <c r="E73" s="88"/>
      <c r="F73" s="67"/>
      <c r="G73" s="75" t="s">
        <v>96</v>
      </c>
      <c r="H73" s="114"/>
      <c r="I73" s="130"/>
      <c r="J73" s="131"/>
      <c r="K73" s="38">
        <v>25</v>
      </c>
      <c r="L73" s="38">
        <v>0</v>
      </c>
      <c r="M73" s="38">
        <v>16</v>
      </c>
      <c r="N73" s="38">
        <v>0</v>
      </c>
      <c r="O73" s="38">
        <v>6</v>
      </c>
      <c r="P73" s="38">
        <v>0</v>
      </c>
    </row>
    <row r="74" spans="1:16" ht="20.05" customHeight="1" x14ac:dyDescent="0.25">
      <c r="B74" s="74" t="s">
        <v>74</v>
      </c>
      <c r="C74" s="54">
        <v>48</v>
      </c>
      <c r="D74" s="54">
        <v>0</v>
      </c>
      <c r="E74" s="88"/>
      <c r="F74" s="67"/>
      <c r="G74" s="75" t="s">
        <v>131</v>
      </c>
      <c r="H74" s="114"/>
      <c r="I74" s="130"/>
      <c r="J74" s="131"/>
      <c r="K74" s="38">
        <v>0</v>
      </c>
      <c r="L74" s="38">
        <v>0</v>
      </c>
      <c r="M74" s="38">
        <v>1</v>
      </c>
      <c r="N74" s="38">
        <v>0</v>
      </c>
      <c r="O74" s="38">
        <v>0</v>
      </c>
      <c r="P74" s="38">
        <v>0</v>
      </c>
    </row>
    <row r="75" spans="1:16" ht="20.05" customHeight="1" x14ac:dyDescent="0.25">
      <c r="B75" s="74" t="s">
        <v>116</v>
      </c>
      <c r="C75" s="54">
        <v>33</v>
      </c>
      <c r="D75" s="54">
        <v>0</v>
      </c>
      <c r="E75" s="88"/>
      <c r="F75" s="67"/>
      <c r="G75" s="75" t="s">
        <v>132</v>
      </c>
      <c r="H75" s="114"/>
      <c r="I75" s="130"/>
      <c r="J75" s="131"/>
      <c r="K75" s="38">
        <v>9</v>
      </c>
      <c r="L75" s="38">
        <v>0</v>
      </c>
      <c r="M75" s="38">
        <v>3</v>
      </c>
      <c r="N75" s="38">
        <v>0</v>
      </c>
      <c r="O75" s="38">
        <v>0</v>
      </c>
      <c r="P75" s="38">
        <v>0</v>
      </c>
    </row>
    <row r="76" spans="1:16" ht="20.05" customHeight="1" x14ac:dyDescent="0.25">
      <c r="B76" s="74" t="s">
        <v>117</v>
      </c>
      <c r="C76" s="54">
        <v>81</v>
      </c>
      <c r="D76" s="54">
        <v>4</v>
      </c>
      <c r="E76" s="88"/>
      <c r="F76" s="67"/>
      <c r="G76" s="75" t="s">
        <v>133</v>
      </c>
      <c r="H76" s="114"/>
      <c r="I76" s="130"/>
      <c r="J76" s="131"/>
      <c r="K76" s="38">
        <v>0</v>
      </c>
      <c r="L76" s="38">
        <v>0</v>
      </c>
      <c r="M76" s="38">
        <v>0</v>
      </c>
      <c r="N76" s="38">
        <v>0</v>
      </c>
      <c r="O76" s="38">
        <v>13</v>
      </c>
      <c r="P76" s="38">
        <v>0</v>
      </c>
    </row>
    <row r="77" spans="1:16" ht="20.05" customHeight="1" x14ac:dyDescent="0.25">
      <c r="B77" s="91" t="s">
        <v>120</v>
      </c>
      <c r="C77" s="101">
        <f>SUM(C71:C76)</f>
        <v>539</v>
      </c>
      <c r="D77" s="101">
        <f>SUM(D71:D76)</f>
        <v>6</v>
      </c>
      <c r="E77" s="93"/>
      <c r="G77" s="75" t="s">
        <v>134</v>
      </c>
      <c r="H77" s="114"/>
      <c r="I77" s="130"/>
      <c r="J77" s="131"/>
      <c r="K77" s="38">
        <v>0</v>
      </c>
      <c r="L77" s="38">
        <v>3</v>
      </c>
      <c r="M77" s="38">
        <v>1</v>
      </c>
      <c r="N77" s="38">
        <v>0</v>
      </c>
      <c r="O77" s="38">
        <v>1</v>
      </c>
      <c r="P77" s="38">
        <v>0</v>
      </c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34</v>
      </c>
      <c r="L79" s="110">
        <f t="shared" si="14"/>
        <v>3</v>
      </c>
      <c r="M79" s="110">
        <f t="shared" si="14"/>
        <v>22</v>
      </c>
      <c r="N79" s="110">
        <f t="shared" si="14"/>
        <v>0</v>
      </c>
      <c r="O79" s="110">
        <f t="shared" si="14"/>
        <v>21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>
        <v>1</v>
      </c>
      <c r="D96" s="54">
        <v>0</v>
      </c>
      <c r="E96" s="88"/>
      <c r="G96" s="80" t="s">
        <v>160</v>
      </c>
      <c r="H96" s="5" t="s">
        <v>889</v>
      </c>
      <c r="I96" s="5"/>
      <c r="J96" s="5"/>
      <c r="K96" s="5"/>
      <c r="L96" s="154"/>
      <c r="M96" s="81"/>
      <c r="N96" s="4" t="s">
        <v>75</v>
      </c>
      <c r="O96" s="5"/>
      <c r="P96" s="5" t="s">
        <v>898</v>
      </c>
    </row>
    <row r="97" spans="2:16" ht="16.3" x14ac:dyDescent="0.25">
      <c r="B97" s="74" t="s">
        <v>154</v>
      </c>
      <c r="C97" s="54">
        <v>30</v>
      </c>
      <c r="D97" s="54">
        <v>0</v>
      </c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>
        <v>18</v>
      </c>
      <c r="D98" s="54">
        <v>0</v>
      </c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 t="s">
        <v>902</v>
      </c>
      <c r="J100" s="5"/>
      <c r="K100" s="5"/>
      <c r="L100" s="154"/>
      <c r="M100" s="81"/>
      <c r="N100" s="4" t="s">
        <v>77</v>
      </c>
      <c r="O100" s="209"/>
      <c r="P100" s="5">
        <v>702077583</v>
      </c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2678</v>
      </c>
      <c r="D102" s="89">
        <v>231</v>
      </c>
    </row>
    <row r="103" spans="2:16" ht="16.3" x14ac:dyDescent="0.25">
      <c r="B103" s="99" t="s">
        <v>156</v>
      </c>
      <c r="C103" s="89">
        <v>16</v>
      </c>
      <c r="D103" s="89"/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220" yWindow="340" count="13">
    <dataValidation type="list" allowBlank="1" showInputMessage="1" showErrorMessage="1" promptTitle="Cycle" prompt="Insert the Distribution Cycle" sqref="M2" xr:uid="{00000000-0002-0000-02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200-000001000000}"/>
    <dataValidation allowBlank="1" showInputMessage="1" showErrorMessage="1" promptTitle="Closing Balance" prompt="Write in the result of the physical count. This is the actual stock available for use." sqref="M11:M22" xr:uid="{00000000-0002-0000-0200-000002000000}"/>
    <dataValidation allowBlank="1" showInputMessage="1" showErrorMessage="1" promptTitle="Facility Name" prompt="Insert the name of the Health Facility" sqref="D2:E3 C2" xr:uid="{00000000-0002-0000-0200-000003000000}"/>
    <dataValidation allowBlank="1" showInputMessage="1" showErrorMessage="1" promptTitle="Delivery Zone" prompt="Insert sector to which the HF is allocated" sqref="C6:E6" xr:uid="{00000000-0002-0000-0200-000004000000}"/>
    <dataValidation allowBlank="1" showInputMessage="1" showErrorMessage="1" promptTitle="District" prompt="Insert District where the  Health Facility is located" sqref="C4:E4" xr:uid="{00000000-0002-0000-0200-000005000000}"/>
    <dataValidation allowBlank="1" showInputMessage="1" showErrorMessage="1" promptTitle="Warehouse" prompt="Insert name of the warehouse where the HF obtains drugs" sqref="C5:E5" xr:uid="{00000000-0002-0000-0200-000006000000}"/>
    <dataValidation allowBlank="1" showInputMessage="1" showErrorMessage="1" promptTitle="Date Prepared" prompt="Insert the date the report was prepared" sqref="M5:P5" xr:uid="{00000000-0002-0000-0200-000007000000}"/>
    <dataValidation allowBlank="1" showInputMessage="1" showErrorMessage="1" promptTitle="End Date" prompt="Insert date at the end of the reporting cycle" sqref="N4:P4" xr:uid="{00000000-0002-0000-0200-000008000000}"/>
    <dataValidation allowBlank="1" showInputMessage="1" showErrorMessage="1" promptTitle="Cycle" prompt="Insert the Distribution Cycle" sqref="N2:P2" xr:uid="{00000000-0002-0000-02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11:K23 G25:G32 K25 H26:K32 I25" xr:uid="{00000000-0002-0000-02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2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200-00000C000000}"/>
  </dataValidations>
  <printOptions horizontalCentered="1" verticalCentered="1"/>
  <pageMargins left="0.25" right="0.25" top="0.24" bottom="0.32" header="0.23" footer="0.3"/>
  <pageSetup paperSize="9" scale="53" fitToHeight="0" orientation="landscape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00000000-0002-0000-02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R108"/>
  <sheetViews>
    <sheetView showGridLines="0" view="pageBreakPreview" topLeftCell="A68" zoomScale="64" zoomScaleNormal="70" zoomScaleSheetLayoutView="64" workbookViewId="0">
      <selection activeCell="O100" sqref="O100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19.12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66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3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67" t="s">
        <v>462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43501</v>
      </c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37">
        <v>8360</v>
      </c>
      <c r="H11" s="194">
        <v>4744</v>
      </c>
      <c r="I11" s="38">
        <v>6288</v>
      </c>
      <c r="J11" s="194">
        <v>0</v>
      </c>
      <c r="K11" s="195">
        <v>0</v>
      </c>
      <c r="L11" s="142">
        <f t="shared" ref="L11:L53" si="0">IF( I11*30/(60-K11)= 0,"",I11*30/(60-K11) )</f>
        <v>3144</v>
      </c>
      <c r="M11" s="197">
        <v>6816</v>
      </c>
      <c r="N11" s="145">
        <f t="shared" ref="N11:N23" si="1">IFERROR(M11/L11,"")</f>
        <v>2.16793893129771</v>
      </c>
      <c r="O11" s="146">
        <f t="shared" ref="O11:O23" si="2">IFERROR(4*L11-M11, "")</f>
        <v>5760</v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37">
        <v>2539</v>
      </c>
      <c r="H12" s="194">
        <v>1801</v>
      </c>
      <c r="I12" s="38">
        <v>3252</v>
      </c>
      <c r="J12" s="194">
        <v>0</v>
      </c>
      <c r="K12" s="195">
        <v>0</v>
      </c>
      <c r="L12" s="142">
        <f t="shared" si="0"/>
        <v>1626</v>
      </c>
      <c r="M12" s="197">
        <v>1088</v>
      </c>
      <c r="N12" s="145">
        <f t="shared" si="1"/>
        <v>0.66912669126691271</v>
      </c>
      <c r="O12" s="146">
        <f t="shared" si="2"/>
        <v>5416</v>
      </c>
      <c r="P12" s="41" t="s">
        <v>894</v>
      </c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37">
        <v>3212</v>
      </c>
      <c r="H13" s="194">
        <v>892</v>
      </c>
      <c r="I13" s="38">
        <v>1235</v>
      </c>
      <c r="J13" s="194">
        <v>0</v>
      </c>
      <c r="K13" s="195">
        <v>0</v>
      </c>
      <c r="L13" s="142">
        <f t="shared" si="0"/>
        <v>617.5</v>
      </c>
      <c r="M13" s="197">
        <v>2869</v>
      </c>
      <c r="N13" s="145">
        <f t="shared" si="1"/>
        <v>4.6461538461538465</v>
      </c>
      <c r="O13" s="146">
        <f t="shared" si="2"/>
        <v>-399</v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37">
        <v>1128</v>
      </c>
      <c r="H14" s="194">
        <v>1424</v>
      </c>
      <c r="I14" s="38">
        <v>1038</v>
      </c>
      <c r="J14" s="194">
        <v>0</v>
      </c>
      <c r="K14" s="195">
        <v>0</v>
      </c>
      <c r="L14" s="142">
        <f t="shared" si="0"/>
        <v>519</v>
      </c>
      <c r="M14" s="197">
        <v>1514</v>
      </c>
      <c r="N14" s="145">
        <f t="shared" si="1"/>
        <v>2.9171483622350673</v>
      </c>
      <c r="O14" s="146">
        <f t="shared" si="2"/>
        <v>562</v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37">
        <v>1098</v>
      </c>
      <c r="H15" s="194">
        <v>6628</v>
      </c>
      <c r="I15" s="38">
        <v>1067</v>
      </c>
      <c r="J15" s="194">
        <v>0</v>
      </c>
      <c r="K15" s="195">
        <v>0</v>
      </c>
      <c r="L15" s="142">
        <f t="shared" si="0"/>
        <v>533.5</v>
      </c>
      <c r="M15" s="197">
        <v>6659</v>
      </c>
      <c r="N15" s="145">
        <f t="shared" si="1"/>
        <v>12.481724461105905</v>
      </c>
      <c r="O15" s="146">
        <f t="shared" si="2"/>
        <v>-4525</v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37">
        <v>216</v>
      </c>
      <c r="H16" s="194">
        <v>356</v>
      </c>
      <c r="I16" s="38">
        <v>257</v>
      </c>
      <c r="J16" s="194">
        <v>0</v>
      </c>
      <c r="K16" s="195">
        <v>11</v>
      </c>
      <c r="L16" s="142">
        <f t="shared" si="0"/>
        <v>157.34693877551021</v>
      </c>
      <c r="M16" s="197">
        <v>315</v>
      </c>
      <c r="N16" s="145">
        <f t="shared" si="1"/>
        <v>2.0019455252918288</v>
      </c>
      <c r="O16" s="146">
        <f t="shared" si="2"/>
        <v>314.38775510204084</v>
      </c>
      <c r="P16" s="41" t="s">
        <v>893</v>
      </c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37">
        <v>605</v>
      </c>
      <c r="H17" s="194">
        <v>673</v>
      </c>
      <c r="I17" s="38">
        <v>720</v>
      </c>
      <c r="J17" s="194">
        <v>0</v>
      </c>
      <c r="K17" s="195">
        <v>0</v>
      </c>
      <c r="L17" s="142">
        <f t="shared" si="0"/>
        <v>360</v>
      </c>
      <c r="M17" s="197">
        <v>558</v>
      </c>
      <c r="N17" s="145">
        <f t="shared" si="1"/>
        <v>1.55</v>
      </c>
      <c r="O17" s="146">
        <f t="shared" si="2"/>
        <v>882</v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37">
        <v>239</v>
      </c>
      <c r="H18" s="194">
        <v>235</v>
      </c>
      <c r="I18" s="196">
        <v>245</v>
      </c>
      <c r="J18" s="194">
        <v>0</v>
      </c>
      <c r="K18" s="195">
        <v>0</v>
      </c>
      <c r="L18" s="142">
        <f t="shared" si="0"/>
        <v>122.5</v>
      </c>
      <c r="M18" s="197">
        <v>229</v>
      </c>
      <c r="N18" s="145">
        <f t="shared" si="1"/>
        <v>1.8693877551020408</v>
      </c>
      <c r="O18" s="146">
        <f t="shared" si="2"/>
        <v>261</v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37">
        <v>58</v>
      </c>
      <c r="H19" s="194">
        <v>174</v>
      </c>
      <c r="I19" s="196">
        <v>54</v>
      </c>
      <c r="J19" s="194">
        <v>0</v>
      </c>
      <c r="K19" s="195">
        <v>11</v>
      </c>
      <c r="L19" s="142">
        <f t="shared" si="0"/>
        <v>33.061224489795919</v>
      </c>
      <c r="M19" s="197">
        <v>178</v>
      </c>
      <c r="N19" s="145">
        <f t="shared" si="1"/>
        <v>5.3839506172839506</v>
      </c>
      <c r="O19" s="146">
        <f t="shared" si="2"/>
        <v>-45.755102040816325</v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37">
        <v>1584</v>
      </c>
      <c r="H20" s="194">
        <v>1112</v>
      </c>
      <c r="I20" s="38">
        <v>567</v>
      </c>
      <c r="J20" s="194">
        <v>0</v>
      </c>
      <c r="K20" s="195">
        <v>0</v>
      </c>
      <c r="L20" s="142">
        <f t="shared" si="0"/>
        <v>283.5</v>
      </c>
      <c r="M20" s="197">
        <v>2129</v>
      </c>
      <c r="N20" s="145">
        <f t="shared" si="1"/>
        <v>7.5097001763668434</v>
      </c>
      <c r="O20" s="146">
        <f t="shared" si="2"/>
        <v>-995</v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37">
        <v>704</v>
      </c>
      <c r="H21" s="194">
        <v>1154</v>
      </c>
      <c r="I21" s="38">
        <v>87</v>
      </c>
      <c r="J21" s="194">
        <v>0</v>
      </c>
      <c r="K21" s="195">
        <v>0</v>
      </c>
      <c r="L21" s="142">
        <f t="shared" si="0"/>
        <v>43.5</v>
      </c>
      <c r="M21" s="197">
        <v>1771</v>
      </c>
      <c r="N21" s="145">
        <f t="shared" si="1"/>
        <v>40.712643678160923</v>
      </c>
      <c r="O21" s="146">
        <f t="shared" si="2"/>
        <v>-1597</v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37">
        <v>0</v>
      </c>
      <c r="H22" s="194">
        <v>0</v>
      </c>
      <c r="I22" s="38">
        <v>0</v>
      </c>
      <c r="J22" s="194">
        <v>0</v>
      </c>
      <c r="K22" s="195">
        <v>0</v>
      </c>
      <c r="L22" s="142" t="str">
        <f t="shared" si="0"/>
        <v/>
      </c>
      <c r="M22" s="197">
        <v>0</v>
      </c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54">
        <f>'[1]Dec''18'!M25</f>
        <v>103</v>
      </c>
      <c r="H25" s="38">
        <v>507</v>
      </c>
      <c r="I25" s="38">
        <v>319</v>
      </c>
      <c r="J25" s="38">
        <v>0</v>
      </c>
      <c r="K25" s="198">
        <v>0</v>
      </c>
      <c r="L25" s="142">
        <f t="shared" si="0"/>
        <v>159.5</v>
      </c>
      <c r="M25" s="40">
        <v>291</v>
      </c>
      <c r="N25" s="156">
        <f t="shared" ref="N25:N32" si="3">IFERROR(M25/L25,"")</f>
        <v>1.8244514106583072</v>
      </c>
      <c r="O25" s="55">
        <f t="shared" ref="O25:O32" si="4">IFERROR(4*L25-M25, "")</f>
        <v>347</v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54">
        <f>'[1]Dec''18'!M26</f>
        <v>422</v>
      </c>
      <c r="H26" s="38">
        <v>0</v>
      </c>
      <c r="I26" s="38">
        <v>156</v>
      </c>
      <c r="J26" s="38">
        <v>-184</v>
      </c>
      <c r="K26" s="198">
        <v>0</v>
      </c>
      <c r="L26" s="142">
        <f t="shared" si="0"/>
        <v>78</v>
      </c>
      <c r="M26" s="40">
        <v>82</v>
      </c>
      <c r="N26" s="156">
        <f t="shared" si="3"/>
        <v>1.0512820512820513</v>
      </c>
      <c r="O26" s="55">
        <f t="shared" si="4"/>
        <v>230</v>
      </c>
      <c r="P26" s="41" t="s">
        <v>888</v>
      </c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54">
        <f>'[1]Dec''18'!M27</f>
        <v>413</v>
      </c>
      <c r="H27" s="38">
        <v>0</v>
      </c>
      <c r="I27" s="38">
        <v>209</v>
      </c>
      <c r="J27" s="38">
        <v>-182</v>
      </c>
      <c r="K27" s="198">
        <v>15</v>
      </c>
      <c r="L27" s="142">
        <f t="shared" si="0"/>
        <v>139.33333333333334</v>
      </c>
      <c r="M27" s="40">
        <v>22</v>
      </c>
      <c r="N27" s="156">
        <f t="shared" si="3"/>
        <v>0.15789473684210525</v>
      </c>
      <c r="O27" s="55">
        <f t="shared" si="4"/>
        <v>535.33333333333337</v>
      </c>
      <c r="P27" s="41" t="s">
        <v>891</v>
      </c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54">
        <f>'[1]Dec''18'!M28</f>
        <v>147</v>
      </c>
      <c r="H28" s="38">
        <v>0</v>
      </c>
      <c r="I28" s="38">
        <v>112</v>
      </c>
      <c r="J28" s="38">
        <v>0</v>
      </c>
      <c r="K28" s="198">
        <v>0</v>
      </c>
      <c r="L28" s="142">
        <f t="shared" si="0"/>
        <v>56</v>
      </c>
      <c r="M28" s="40">
        <v>35</v>
      </c>
      <c r="N28" s="156">
        <f t="shared" si="3"/>
        <v>0.625</v>
      </c>
      <c r="O28" s="55">
        <f t="shared" si="4"/>
        <v>189</v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54">
        <f>'[1]Dec''18'!M29</f>
        <v>3</v>
      </c>
      <c r="H29" s="38">
        <v>189</v>
      </c>
      <c r="I29" s="38">
        <v>112</v>
      </c>
      <c r="J29" s="38">
        <v>0</v>
      </c>
      <c r="K29" s="198">
        <v>11</v>
      </c>
      <c r="L29" s="142">
        <f t="shared" si="0"/>
        <v>68.571428571428569</v>
      </c>
      <c r="M29" s="40">
        <v>80</v>
      </c>
      <c r="N29" s="156">
        <f t="shared" si="3"/>
        <v>1.1666666666666667</v>
      </c>
      <c r="O29" s="55">
        <f t="shared" si="4"/>
        <v>194.28571428571428</v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54">
        <f>'[1]Dec''18'!M30</f>
        <v>28</v>
      </c>
      <c r="H30" s="38">
        <v>84</v>
      </c>
      <c r="I30" s="38">
        <v>59</v>
      </c>
      <c r="J30" s="38">
        <v>0</v>
      </c>
      <c r="K30" s="198">
        <v>0</v>
      </c>
      <c r="L30" s="142">
        <f t="shared" si="0"/>
        <v>29.5</v>
      </c>
      <c r="M30" s="40">
        <v>53</v>
      </c>
      <c r="N30" s="156">
        <f t="shared" si="3"/>
        <v>1.7966101694915255</v>
      </c>
      <c r="O30" s="55">
        <f t="shared" si="4"/>
        <v>65</v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54">
        <f>'[1]Dec''18'!M31</f>
        <v>327</v>
      </c>
      <c r="H31" s="38">
        <v>0</v>
      </c>
      <c r="I31" s="38">
        <v>292</v>
      </c>
      <c r="J31" s="38">
        <v>0</v>
      </c>
      <c r="K31" s="198">
        <v>0</v>
      </c>
      <c r="L31" s="142">
        <f t="shared" si="0"/>
        <v>146</v>
      </c>
      <c r="M31" s="40">
        <v>35</v>
      </c>
      <c r="N31" s="156">
        <f t="shared" si="3"/>
        <v>0.23972602739726026</v>
      </c>
      <c r="O31" s="55">
        <f t="shared" si="4"/>
        <v>549</v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54">
        <f>'[1]Dec''18'!M32</f>
        <v>0</v>
      </c>
      <c r="H32" s="38">
        <v>100</v>
      </c>
      <c r="I32" s="38">
        <v>0</v>
      </c>
      <c r="J32" s="38">
        <v>0</v>
      </c>
      <c r="K32" s="198">
        <v>0</v>
      </c>
      <c r="L32" s="142" t="str">
        <f t="shared" si="0"/>
        <v/>
      </c>
      <c r="M32" s="40">
        <v>100</v>
      </c>
      <c r="N32" s="156" t="str">
        <f t="shared" si="3"/>
        <v/>
      </c>
      <c r="O32" s="55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37">
        <v>32</v>
      </c>
      <c r="H34" s="194">
        <v>160</v>
      </c>
      <c r="I34" s="38">
        <v>64</v>
      </c>
      <c r="J34" s="38">
        <v>0</v>
      </c>
      <c r="K34" s="198">
        <v>11</v>
      </c>
      <c r="L34" s="142">
        <f t="shared" si="0"/>
        <v>39.183673469387756</v>
      </c>
      <c r="M34" s="40">
        <v>128</v>
      </c>
      <c r="N34" s="156">
        <f t="shared" ref="N34" si="5">IFERROR(M34/L34,"")</f>
        <v>3.2666666666666666</v>
      </c>
      <c r="O34" s="157">
        <f t="shared" ref="O34" si="6">IFERROR(4*L34-M34, "")</f>
        <v>28.734693877551024</v>
      </c>
      <c r="P34" s="41" t="s">
        <v>887</v>
      </c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>
        <f>'[1]Dec''18'!M48</f>
        <v>423</v>
      </c>
      <c r="H48" s="38">
        <v>0</v>
      </c>
      <c r="I48" s="38">
        <v>48</v>
      </c>
      <c r="J48" s="38">
        <v>0</v>
      </c>
      <c r="K48" s="198">
        <v>0</v>
      </c>
      <c r="L48" s="129">
        <f t="shared" si="0"/>
        <v>24</v>
      </c>
      <c r="M48" s="40">
        <v>375</v>
      </c>
      <c r="N48" s="158">
        <f t="shared" ref="N48:N53" si="11">IFERROR(M48/L48,"")</f>
        <v>15.625</v>
      </c>
      <c r="O48" s="157">
        <f t="shared" ref="O48:O53" si="12">IFERROR(4*L48-M48, "")</f>
        <v>-279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>
        <f>'[1]Dec''18'!M49</f>
        <v>25</v>
      </c>
      <c r="H49" s="38">
        <v>17</v>
      </c>
      <c r="I49" s="38">
        <v>17</v>
      </c>
      <c r="J49" s="38">
        <v>5</v>
      </c>
      <c r="K49" s="198">
        <v>0</v>
      </c>
      <c r="L49" s="129">
        <f t="shared" si="0"/>
        <v>8.5</v>
      </c>
      <c r="M49" s="40">
        <v>30</v>
      </c>
      <c r="N49" s="158">
        <f t="shared" si="11"/>
        <v>3.5294117647058822</v>
      </c>
      <c r="O49" s="157">
        <f t="shared" si="12"/>
        <v>4</v>
      </c>
      <c r="P49" s="41" t="s">
        <v>892</v>
      </c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>
        <v>38</v>
      </c>
      <c r="H50" s="38">
        <v>0</v>
      </c>
      <c r="I50" s="38">
        <v>0</v>
      </c>
      <c r="J50" s="38">
        <v>0</v>
      </c>
      <c r="K50" s="198">
        <v>0</v>
      </c>
      <c r="L50" s="129" t="str">
        <f t="shared" si="0"/>
        <v/>
      </c>
      <c r="M50" s="40">
        <v>38</v>
      </c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>
        <f>'[1]Dec''18'!M51</f>
        <v>0</v>
      </c>
      <c r="H51" s="38">
        <v>20</v>
      </c>
      <c r="I51" s="38">
        <v>0</v>
      </c>
      <c r="J51" s="38">
        <v>0</v>
      </c>
      <c r="K51" s="198">
        <v>0</v>
      </c>
      <c r="L51" s="129" t="str">
        <f t="shared" si="0"/>
        <v/>
      </c>
      <c r="M51" s="40">
        <v>20</v>
      </c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>
        <f>'[1]Dec''18'!M52</f>
        <v>0</v>
      </c>
      <c r="H52" s="38">
        <v>0</v>
      </c>
      <c r="I52" s="38">
        <v>0</v>
      </c>
      <c r="J52" s="38">
        <v>0</v>
      </c>
      <c r="K52" s="198">
        <v>0</v>
      </c>
      <c r="L52" s="129" t="str">
        <f t="shared" si="0"/>
        <v/>
      </c>
      <c r="M52" s="40">
        <v>0</v>
      </c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>
        <v>5</v>
      </c>
      <c r="H53" s="199">
        <v>21</v>
      </c>
      <c r="I53" s="199">
        <v>10</v>
      </c>
      <c r="J53" s="199">
        <v>100</v>
      </c>
      <c r="K53" s="200">
        <v>0</v>
      </c>
      <c r="L53" s="129">
        <f t="shared" si="0"/>
        <v>5</v>
      </c>
      <c r="M53" s="201">
        <v>116</v>
      </c>
      <c r="N53" s="158">
        <f t="shared" si="11"/>
        <v>23.2</v>
      </c>
      <c r="O53" s="157">
        <f t="shared" si="12"/>
        <v>-96</v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>
        <v>3227</v>
      </c>
      <c r="D58" s="202">
        <v>46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220</v>
      </c>
      <c r="D59" s="202">
        <v>0</v>
      </c>
      <c r="E59" s="88"/>
      <c r="F59" s="67"/>
      <c r="G59" s="103" t="s">
        <v>96</v>
      </c>
      <c r="H59" s="104"/>
      <c r="I59" s="90">
        <v>19</v>
      </c>
      <c r="J59" s="90">
        <v>0</v>
      </c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1268</v>
      </c>
      <c r="D60" s="202">
        <v>31</v>
      </c>
      <c r="E60" s="88"/>
      <c r="F60" s="67"/>
      <c r="G60" s="106" t="s">
        <v>97</v>
      </c>
      <c r="H60" s="104"/>
      <c r="I60" s="38">
        <v>2</v>
      </c>
      <c r="J60" s="38">
        <v>2</v>
      </c>
      <c r="K60" s="38">
        <v>0</v>
      </c>
      <c r="L60" s="38">
        <v>0</v>
      </c>
      <c r="M60" s="38">
        <v>1</v>
      </c>
      <c r="N60" s="38">
        <v>0</v>
      </c>
      <c r="O60" s="38">
        <v>0</v>
      </c>
      <c r="P60" s="204">
        <v>0</v>
      </c>
    </row>
    <row r="61" spans="1:16" ht="20.05" customHeight="1" x14ac:dyDescent="0.25">
      <c r="A61" s="6"/>
      <c r="B61" s="74" t="s">
        <v>108</v>
      </c>
      <c r="C61" s="54">
        <v>881</v>
      </c>
      <c r="D61" s="202">
        <v>4</v>
      </c>
      <c r="E61" s="88"/>
      <c r="F61" s="67"/>
      <c r="G61" s="106" t="s">
        <v>98</v>
      </c>
      <c r="H61" s="104"/>
      <c r="I61" s="136"/>
      <c r="J61" s="136"/>
      <c r="K61" s="38">
        <v>27</v>
      </c>
      <c r="L61" s="38">
        <v>4</v>
      </c>
      <c r="M61" s="203"/>
      <c r="N61" s="203"/>
      <c r="O61" s="38">
        <v>14</v>
      </c>
      <c r="P61" s="204">
        <v>0</v>
      </c>
    </row>
    <row r="62" spans="1:16" ht="20.05" customHeight="1" x14ac:dyDescent="0.25">
      <c r="A62" s="6"/>
      <c r="B62" s="74" t="s">
        <v>109</v>
      </c>
      <c r="C62" s="54">
        <v>398</v>
      </c>
      <c r="D62" s="202">
        <v>0</v>
      </c>
      <c r="E62" s="88"/>
      <c r="F62" s="67"/>
      <c r="G62" s="106" t="s">
        <v>99</v>
      </c>
      <c r="H62" s="104"/>
      <c r="I62" s="38">
        <v>2</v>
      </c>
      <c r="J62" s="38">
        <v>0</v>
      </c>
      <c r="K62" s="38">
        <v>16</v>
      </c>
      <c r="L62" s="38">
        <v>1</v>
      </c>
      <c r="M62" s="38">
        <v>17</v>
      </c>
      <c r="N62" s="38">
        <v>0</v>
      </c>
      <c r="O62" s="38">
        <v>10</v>
      </c>
      <c r="P62" s="204">
        <v>0</v>
      </c>
    </row>
    <row r="63" spans="1:16" ht="20.05" customHeight="1" x14ac:dyDescent="0.25">
      <c r="A63" s="6"/>
      <c r="B63" s="74" t="s">
        <v>110</v>
      </c>
      <c r="C63" s="54">
        <v>10</v>
      </c>
      <c r="D63" s="202">
        <v>2</v>
      </c>
      <c r="E63" s="88"/>
      <c r="F63" s="67"/>
      <c r="G63" s="106" t="s">
        <v>100</v>
      </c>
      <c r="H63" s="104"/>
      <c r="I63" s="136"/>
      <c r="J63" s="136"/>
      <c r="K63" s="38">
        <v>9</v>
      </c>
      <c r="L63" s="38">
        <v>0</v>
      </c>
      <c r="M63" s="38">
        <v>12</v>
      </c>
      <c r="N63" s="38">
        <v>0</v>
      </c>
      <c r="O63" s="38">
        <v>5</v>
      </c>
      <c r="P63" s="204">
        <v>0</v>
      </c>
    </row>
    <row r="64" spans="1:16" ht="20.05" customHeight="1" x14ac:dyDescent="0.25">
      <c r="A64" s="6"/>
      <c r="B64" s="74" t="s">
        <v>111</v>
      </c>
      <c r="C64" s="54">
        <v>66</v>
      </c>
      <c r="D64" s="202">
        <v>6</v>
      </c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>
        <v>9</v>
      </c>
      <c r="P64" s="204">
        <v>0</v>
      </c>
    </row>
    <row r="65" spans="1:16" ht="20.05" customHeight="1" x14ac:dyDescent="0.25">
      <c r="A65" s="6"/>
      <c r="B65" s="74" t="s">
        <v>112</v>
      </c>
      <c r="C65" s="54">
        <v>3</v>
      </c>
      <c r="D65" s="202">
        <v>0</v>
      </c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>
        <v>0</v>
      </c>
      <c r="P65" s="204">
        <v>0</v>
      </c>
    </row>
    <row r="66" spans="1:16" ht="20.05" customHeight="1" x14ac:dyDescent="0.25">
      <c r="A66" s="6"/>
      <c r="B66" s="76" t="s">
        <v>113</v>
      </c>
      <c r="C66" s="54">
        <v>2</v>
      </c>
      <c r="D66" s="202">
        <v>0</v>
      </c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205">
        <v>0</v>
      </c>
      <c r="P66" s="206">
        <v>0</v>
      </c>
    </row>
    <row r="67" spans="1:16" ht="20.05" customHeight="1" x14ac:dyDescent="0.25">
      <c r="A67" s="6"/>
      <c r="B67" s="91" t="s">
        <v>76</v>
      </c>
      <c r="C67" s="101">
        <f>SUM(C58:C66)</f>
        <v>6075</v>
      </c>
      <c r="D67" s="101">
        <f>SUM(D58:D66)</f>
        <v>89</v>
      </c>
      <c r="E67" s="93"/>
      <c r="F67" s="67"/>
      <c r="G67" s="108" t="s">
        <v>104</v>
      </c>
      <c r="H67" s="109"/>
      <c r="I67" s="110">
        <f>SUM(I59:I66)</f>
        <v>23</v>
      </c>
      <c r="J67" s="110">
        <f t="shared" ref="J67:O67" si="13">SUM(J59:J66)</f>
        <v>2</v>
      </c>
      <c r="K67" s="110">
        <f t="shared" si="13"/>
        <v>52</v>
      </c>
      <c r="L67" s="110">
        <f t="shared" si="13"/>
        <v>5</v>
      </c>
      <c r="M67" s="110">
        <f t="shared" si="13"/>
        <v>30</v>
      </c>
      <c r="N67" s="110">
        <f t="shared" si="13"/>
        <v>0</v>
      </c>
      <c r="O67" s="110">
        <f t="shared" si="13"/>
        <v>38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>
        <v>199</v>
      </c>
      <c r="D71" s="202">
        <v>0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>
        <v>45</v>
      </c>
      <c r="D72" s="202">
        <v>0</v>
      </c>
      <c r="E72" s="88"/>
      <c r="F72" s="67"/>
      <c r="G72" s="112" t="s">
        <v>130</v>
      </c>
      <c r="H72" s="113"/>
      <c r="I72" s="130"/>
      <c r="J72" s="131"/>
      <c r="K72" s="38">
        <v>0</v>
      </c>
      <c r="L72" s="38">
        <v>0</v>
      </c>
      <c r="M72" s="38">
        <v>1</v>
      </c>
      <c r="N72" s="38">
        <v>0</v>
      </c>
      <c r="O72" s="38">
        <v>2</v>
      </c>
      <c r="P72" s="204">
        <v>0</v>
      </c>
    </row>
    <row r="73" spans="1:16" ht="20.05" customHeight="1" x14ac:dyDescent="0.25">
      <c r="B73" s="74" t="s">
        <v>72</v>
      </c>
      <c r="C73" s="54">
        <v>84</v>
      </c>
      <c r="D73" s="202">
        <v>0</v>
      </c>
      <c r="E73" s="88"/>
      <c r="F73" s="67"/>
      <c r="G73" s="75" t="s">
        <v>96</v>
      </c>
      <c r="H73" s="114"/>
      <c r="I73" s="130"/>
      <c r="J73" s="131"/>
      <c r="K73" s="38">
        <v>23</v>
      </c>
      <c r="L73" s="38">
        <v>0</v>
      </c>
      <c r="M73" s="38">
        <v>13</v>
      </c>
      <c r="N73" s="38">
        <v>0</v>
      </c>
      <c r="O73" s="38">
        <v>8</v>
      </c>
      <c r="P73" s="204">
        <v>0</v>
      </c>
    </row>
    <row r="74" spans="1:16" ht="20.05" customHeight="1" x14ac:dyDescent="0.25">
      <c r="B74" s="74" t="s">
        <v>74</v>
      </c>
      <c r="C74" s="54">
        <v>40</v>
      </c>
      <c r="D74" s="202">
        <v>0</v>
      </c>
      <c r="E74" s="88"/>
      <c r="F74" s="67"/>
      <c r="G74" s="75" t="s">
        <v>131</v>
      </c>
      <c r="H74" s="114"/>
      <c r="I74" s="130"/>
      <c r="J74" s="131"/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204">
        <v>0</v>
      </c>
    </row>
    <row r="75" spans="1:16" ht="20.05" customHeight="1" x14ac:dyDescent="0.25">
      <c r="B75" s="74" t="s">
        <v>116</v>
      </c>
      <c r="C75" s="54">
        <v>39</v>
      </c>
      <c r="D75" s="202">
        <v>1</v>
      </c>
      <c r="E75" s="88"/>
      <c r="F75" s="67"/>
      <c r="G75" s="75" t="s">
        <v>132</v>
      </c>
      <c r="H75" s="114"/>
      <c r="I75" s="130"/>
      <c r="J75" s="131"/>
      <c r="K75" s="38">
        <v>2</v>
      </c>
      <c r="L75" s="38">
        <v>0</v>
      </c>
      <c r="M75" s="38">
        <v>0</v>
      </c>
      <c r="N75" s="38">
        <v>0</v>
      </c>
      <c r="O75" s="38">
        <v>0</v>
      </c>
      <c r="P75" s="204">
        <v>0</v>
      </c>
    </row>
    <row r="76" spans="1:16" ht="20.05" customHeight="1" x14ac:dyDescent="0.25">
      <c r="B76" s="74" t="s">
        <v>117</v>
      </c>
      <c r="C76" s="54">
        <v>72</v>
      </c>
      <c r="D76" s="202">
        <v>0</v>
      </c>
      <c r="E76" s="88"/>
      <c r="F76" s="67"/>
      <c r="G76" s="75" t="s">
        <v>133</v>
      </c>
      <c r="H76" s="114"/>
      <c r="I76" s="130"/>
      <c r="J76" s="131"/>
      <c r="K76" s="38">
        <v>0</v>
      </c>
      <c r="L76" s="38">
        <v>0</v>
      </c>
      <c r="M76" s="38">
        <v>4</v>
      </c>
      <c r="N76" s="38">
        <v>0</v>
      </c>
      <c r="O76" s="38">
        <v>7</v>
      </c>
      <c r="P76" s="204">
        <v>0</v>
      </c>
    </row>
    <row r="77" spans="1:16" ht="20.05" customHeight="1" x14ac:dyDescent="0.25">
      <c r="B77" s="91" t="s">
        <v>120</v>
      </c>
      <c r="C77" s="101">
        <f>SUM(C71:C76)</f>
        <v>479</v>
      </c>
      <c r="D77" s="101">
        <f>SUM(D71:D76)</f>
        <v>1</v>
      </c>
      <c r="E77" s="93"/>
      <c r="G77" s="75" t="s">
        <v>134</v>
      </c>
      <c r="H77" s="114"/>
      <c r="I77" s="130"/>
      <c r="J77" s="131"/>
      <c r="K77" s="38">
        <v>0</v>
      </c>
      <c r="L77" s="38">
        <v>0</v>
      </c>
      <c r="M77" s="38">
        <v>0</v>
      </c>
      <c r="N77" s="38">
        <v>0</v>
      </c>
      <c r="O77" s="38">
        <v>1</v>
      </c>
      <c r="P77" s="204">
        <v>0</v>
      </c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>
        <v>0</v>
      </c>
      <c r="O78" s="38"/>
      <c r="P78" s="204">
        <v>0</v>
      </c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25</v>
      </c>
      <c r="L79" s="110">
        <f t="shared" si="14"/>
        <v>0</v>
      </c>
      <c r="M79" s="110">
        <f t="shared" si="14"/>
        <v>18</v>
      </c>
      <c r="N79" s="110">
        <f t="shared" si="14"/>
        <v>0</v>
      </c>
      <c r="O79" s="110">
        <f t="shared" si="14"/>
        <v>19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>
        <v>48</v>
      </c>
      <c r="D96" s="202">
        <v>1</v>
      </c>
      <c r="E96" s="88"/>
      <c r="G96" s="80" t="s">
        <v>160</v>
      </c>
      <c r="H96" s="5" t="s">
        <v>889</v>
      </c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>
        <v>0</v>
      </c>
      <c r="D97" s="202">
        <v>0</v>
      </c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207">
        <v>0</v>
      </c>
      <c r="D98" s="201">
        <v>0</v>
      </c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 t="s">
        <v>890</v>
      </c>
      <c r="I100" s="5"/>
      <c r="J100" s="5"/>
      <c r="K100" s="5"/>
      <c r="L100" s="154"/>
      <c r="M100" s="81"/>
      <c r="N100" s="4" t="s">
        <v>77</v>
      </c>
      <c r="O100" s="5">
        <v>782933042</v>
      </c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1106</v>
      </c>
      <c r="D102" s="208">
        <v>185</v>
      </c>
    </row>
    <row r="103" spans="2:16" ht="16.3" x14ac:dyDescent="0.25">
      <c r="B103" s="99" t="s">
        <v>156</v>
      </c>
      <c r="C103" s="207">
        <v>28</v>
      </c>
      <c r="D103" s="201">
        <v>0</v>
      </c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88" yWindow="260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0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0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000-000002000000}"/>
    <dataValidation allowBlank="1" showInputMessage="1" showErrorMessage="1" promptTitle="Cycle" prompt="Insert the Distribution Cycle" sqref="N2:P2" xr:uid="{00000000-0002-0000-0000-000003000000}"/>
    <dataValidation allowBlank="1" showInputMessage="1" showErrorMessage="1" promptTitle="End Date" prompt="Insert date at the end of the reporting cycle" sqref="N4:P4" xr:uid="{00000000-0002-0000-0000-000004000000}"/>
    <dataValidation allowBlank="1" showInputMessage="1" showErrorMessage="1" promptTitle="Date Prepared" prompt="Insert the date the report was prepared" sqref="M5:P5" xr:uid="{00000000-0002-0000-0000-000005000000}"/>
    <dataValidation allowBlank="1" showInputMessage="1" showErrorMessage="1" promptTitle="Warehouse" prompt="Insert name of the warehouse where the HF obtains drugs" sqref="C5:E5" xr:uid="{00000000-0002-0000-0000-000006000000}"/>
    <dataValidation allowBlank="1" showInputMessage="1" showErrorMessage="1" promptTitle="District" prompt="Insert District where the  Health Facility is located" sqref="C4:E4" xr:uid="{00000000-0002-0000-0000-000007000000}"/>
    <dataValidation allowBlank="1" showInputMessage="1" showErrorMessage="1" promptTitle="Delivery Zone" prompt="Insert sector to which the HF is allocated" sqref="C6:E6" xr:uid="{00000000-0002-0000-0000-000008000000}"/>
    <dataValidation allowBlank="1" showInputMessage="1" showErrorMessage="1" promptTitle="Facility Name" prompt="Insert the name of the Health Facility" sqref="D2:E3 C2" xr:uid="{00000000-0002-0000-0000-000009000000}"/>
    <dataValidation allowBlank="1" showInputMessage="1" showErrorMessage="1" promptTitle="Closing Balance" prompt="Write in the result of the physical count. This is the actual stock available for use." sqref="M11:M22" xr:uid="{00000000-0002-0000-0000-00000A000000}"/>
    <dataValidation allowBlank="1" showInputMessage="1" showErrorMessage="1" promptTitle="Start Date" prompt="Insert the date at the start of the reporting cycle" sqref="O3:P3 M3:M4" xr:uid="{00000000-0002-0000-0000-00000B000000}"/>
    <dataValidation type="list" allowBlank="1" showInputMessage="1" showErrorMessage="1" promptTitle="Cycle" prompt="Insert the Distribution Cycle" sqref="M2" xr:uid="{00000000-0002-0000-00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8" yWindow="260" count="1">
        <x14:dataValidation type="list" allowBlank="1" showInputMessage="1" showErrorMessage="1" promptTitle="Facility Name" prompt="Insert the name of the Health Facility" xr:uid="{00000000-0002-0000-00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R108"/>
  <sheetViews>
    <sheetView showGridLines="0" view="pageBreakPreview" topLeftCell="A40" zoomScale="64" zoomScaleNormal="70" zoomScaleSheetLayoutView="64" workbookViewId="0">
      <selection activeCell="P12" sqref="P12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22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66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4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66" t="str">
        <f>'Feb''19'!C3</f>
        <v>Mengo Hospital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43559</v>
      </c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191">
        <f>'Feb''19'!M11</f>
        <v>6816</v>
      </c>
      <c r="H11" s="54">
        <v>5760</v>
      </c>
      <c r="I11" s="54">
        <v>5276</v>
      </c>
      <c r="J11" s="54">
        <v>0</v>
      </c>
      <c r="K11" s="54">
        <v>0</v>
      </c>
      <c r="L11" s="142">
        <f t="shared" ref="L11:L53" si="0">IF( I11*30/(60-K11)= 0,"",I11*30/(60-K11) )</f>
        <v>2638</v>
      </c>
      <c r="M11" s="40">
        <v>7300</v>
      </c>
      <c r="N11" s="145">
        <f t="shared" ref="N11:N23" si="1">IFERROR(M11/L11,"")</f>
        <v>2.7672479150871871</v>
      </c>
      <c r="O11" s="146">
        <f t="shared" ref="O11:O23" si="2">IFERROR(4*L11-M11, "")</f>
        <v>3252</v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191">
        <f>'Feb''19'!M12</f>
        <v>1088</v>
      </c>
      <c r="H12" s="54">
        <v>11000</v>
      </c>
      <c r="I12" s="54">
        <v>4164</v>
      </c>
      <c r="J12" s="54">
        <v>0</v>
      </c>
      <c r="K12" s="54">
        <v>0</v>
      </c>
      <c r="L12" s="142">
        <f t="shared" si="0"/>
        <v>2082</v>
      </c>
      <c r="M12" s="40">
        <v>7924</v>
      </c>
      <c r="N12" s="145">
        <f t="shared" si="1"/>
        <v>3.8059558117195005</v>
      </c>
      <c r="O12" s="146">
        <f t="shared" si="2"/>
        <v>404</v>
      </c>
      <c r="P12" s="41" t="s">
        <v>895</v>
      </c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191">
        <f>'Feb''19'!M13</f>
        <v>2869</v>
      </c>
      <c r="H13" s="54">
        <v>0</v>
      </c>
      <c r="I13" s="54">
        <v>868</v>
      </c>
      <c r="J13" s="54">
        <v>0</v>
      </c>
      <c r="K13" s="54">
        <v>0</v>
      </c>
      <c r="L13" s="142">
        <f t="shared" si="0"/>
        <v>434</v>
      </c>
      <c r="M13" s="40">
        <v>2001</v>
      </c>
      <c r="N13" s="145">
        <f t="shared" si="1"/>
        <v>4.6105990783410142</v>
      </c>
      <c r="O13" s="146">
        <f t="shared" si="2"/>
        <v>-265</v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191">
        <f>'Feb''19'!M14</f>
        <v>1514</v>
      </c>
      <c r="H14" s="54">
        <v>562</v>
      </c>
      <c r="I14" s="54">
        <v>994</v>
      </c>
      <c r="J14" s="54">
        <v>0</v>
      </c>
      <c r="K14" s="54">
        <v>0</v>
      </c>
      <c r="L14" s="142">
        <f t="shared" si="0"/>
        <v>497</v>
      </c>
      <c r="M14" s="40">
        <v>1378</v>
      </c>
      <c r="N14" s="145">
        <f t="shared" si="1"/>
        <v>2.7726358148893362</v>
      </c>
      <c r="O14" s="146">
        <f t="shared" si="2"/>
        <v>610</v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191">
        <f>'Feb''19'!M15</f>
        <v>6659</v>
      </c>
      <c r="H15" s="54">
        <v>0</v>
      </c>
      <c r="I15" s="54">
        <v>827</v>
      </c>
      <c r="J15" s="54">
        <v>0</v>
      </c>
      <c r="K15" s="54">
        <v>0</v>
      </c>
      <c r="L15" s="142">
        <f t="shared" si="0"/>
        <v>413.5</v>
      </c>
      <c r="M15" s="40">
        <v>5832</v>
      </c>
      <c r="N15" s="145">
        <f t="shared" si="1"/>
        <v>14.103990326481258</v>
      </c>
      <c r="O15" s="146">
        <f t="shared" si="2"/>
        <v>-4178</v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191">
        <f>'Feb''19'!M16</f>
        <v>315</v>
      </c>
      <c r="H16" s="54">
        <v>650</v>
      </c>
      <c r="I16" s="54">
        <v>250</v>
      </c>
      <c r="J16" s="54">
        <v>0</v>
      </c>
      <c r="K16" s="54">
        <v>0</v>
      </c>
      <c r="L16" s="142">
        <f t="shared" si="0"/>
        <v>125</v>
      </c>
      <c r="M16" s="40">
        <v>732</v>
      </c>
      <c r="N16" s="145">
        <f t="shared" si="1"/>
        <v>5.8559999999999999</v>
      </c>
      <c r="O16" s="146">
        <f t="shared" si="2"/>
        <v>-232</v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191">
        <f>'Feb''19'!M17</f>
        <v>558</v>
      </c>
      <c r="H17" s="54">
        <v>882</v>
      </c>
      <c r="I17" s="54">
        <v>679</v>
      </c>
      <c r="J17" s="54">
        <v>0</v>
      </c>
      <c r="K17" s="54">
        <v>0</v>
      </c>
      <c r="L17" s="142">
        <f t="shared" si="0"/>
        <v>339.5</v>
      </c>
      <c r="M17" s="40">
        <v>761</v>
      </c>
      <c r="N17" s="145">
        <f t="shared" si="1"/>
        <v>2.2415316642120766</v>
      </c>
      <c r="O17" s="146">
        <f t="shared" si="2"/>
        <v>597</v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191">
        <f>'Feb''19'!M18</f>
        <v>229</v>
      </c>
      <c r="H18" s="54">
        <v>261</v>
      </c>
      <c r="I18" s="54">
        <v>203</v>
      </c>
      <c r="J18" s="54">
        <v>0</v>
      </c>
      <c r="K18" s="54">
        <v>0</v>
      </c>
      <c r="L18" s="142">
        <f t="shared" si="0"/>
        <v>101.5</v>
      </c>
      <c r="M18" s="40">
        <v>287</v>
      </c>
      <c r="N18" s="145">
        <f t="shared" si="1"/>
        <v>2.8275862068965516</v>
      </c>
      <c r="O18" s="146">
        <f t="shared" si="2"/>
        <v>119</v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'Feb''19'!M19</f>
        <v>178</v>
      </c>
      <c r="H19" s="54">
        <v>0</v>
      </c>
      <c r="I19" s="54">
        <v>55</v>
      </c>
      <c r="J19" s="54">
        <v>0</v>
      </c>
      <c r="K19" s="54">
        <v>0</v>
      </c>
      <c r="L19" s="142">
        <f t="shared" si="0"/>
        <v>27.5</v>
      </c>
      <c r="M19" s="40">
        <v>123</v>
      </c>
      <c r="N19" s="145">
        <f t="shared" si="1"/>
        <v>4.4727272727272727</v>
      </c>
      <c r="O19" s="146">
        <f t="shared" si="2"/>
        <v>-13</v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191">
        <f>'Feb''19'!M20</f>
        <v>2129</v>
      </c>
      <c r="H20" s="54">
        <v>0</v>
      </c>
      <c r="I20" s="54">
        <v>399</v>
      </c>
      <c r="J20" s="54">
        <v>0</v>
      </c>
      <c r="K20" s="54">
        <v>0</v>
      </c>
      <c r="L20" s="142">
        <f t="shared" si="0"/>
        <v>199.5</v>
      </c>
      <c r="M20" s="40">
        <v>1730</v>
      </c>
      <c r="N20" s="145">
        <f t="shared" si="1"/>
        <v>8.6716791979949868</v>
      </c>
      <c r="O20" s="146">
        <f t="shared" si="2"/>
        <v>-932</v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191">
        <f>'Feb''19'!M21</f>
        <v>1771</v>
      </c>
      <c r="H21" s="54">
        <v>0</v>
      </c>
      <c r="I21" s="54">
        <v>303</v>
      </c>
      <c r="J21" s="54">
        <v>0</v>
      </c>
      <c r="K21" s="54">
        <v>0</v>
      </c>
      <c r="L21" s="142">
        <f t="shared" si="0"/>
        <v>151.5</v>
      </c>
      <c r="M21" s="40">
        <v>1468</v>
      </c>
      <c r="N21" s="145">
        <f t="shared" si="1"/>
        <v>9.6897689768976889</v>
      </c>
      <c r="O21" s="146">
        <f t="shared" si="2"/>
        <v>-862</v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191">
        <f>'Feb''19'!M22</f>
        <v>0</v>
      </c>
      <c r="H22" s="54">
        <v>0</v>
      </c>
      <c r="I22" s="54">
        <v>0</v>
      </c>
      <c r="J22" s="54">
        <v>0</v>
      </c>
      <c r="K22" s="54">
        <v>0</v>
      </c>
      <c r="L22" s="142" t="str">
        <f t="shared" si="0"/>
        <v/>
      </c>
      <c r="M22" s="40">
        <v>0</v>
      </c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191">
        <f>'Feb''19'!M25</f>
        <v>291</v>
      </c>
      <c r="H25" s="54">
        <v>347</v>
      </c>
      <c r="I25" s="54">
        <v>386</v>
      </c>
      <c r="J25" s="54">
        <v>0</v>
      </c>
      <c r="K25" s="54">
        <v>0</v>
      </c>
      <c r="L25" s="142">
        <f t="shared" si="0"/>
        <v>193</v>
      </c>
      <c r="M25" s="40">
        <v>252</v>
      </c>
      <c r="N25" s="156">
        <f t="shared" ref="N25:N32" si="3">IFERROR(M25/L25,"")</f>
        <v>1.3056994818652849</v>
      </c>
      <c r="O25" s="157">
        <f t="shared" ref="O25:O32" si="4">IFERROR(4*L25-M25, "")</f>
        <v>520</v>
      </c>
      <c r="P25" s="41" t="s">
        <v>897</v>
      </c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191">
        <f>'Feb''19'!M26</f>
        <v>82</v>
      </c>
      <c r="H26" s="54">
        <v>230</v>
      </c>
      <c r="I26" s="54">
        <v>96</v>
      </c>
      <c r="J26" s="54">
        <v>121</v>
      </c>
      <c r="K26" s="54">
        <v>0</v>
      </c>
      <c r="L26" s="142">
        <f t="shared" si="0"/>
        <v>48</v>
      </c>
      <c r="M26" s="40">
        <v>337</v>
      </c>
      <c r="N26" s="156">
        <f t="shared" si="3"/>
        <v>7.020833333333333</v>
      </c>
      <c r="O26" s="157">
        <f t="shared" si="4"/>
        <v>-145</v>
      </c>
      <c r="P26" s="41" t="s">
        <v>896</v>
      </c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191">
        <f>'Feb''19'!M27</f>
        <v>22</v>
      </c>
      <c r="H27" s="54">
        <v>535</v>
      </c>
      <c r="I27" s="54">
        <v>27</v>
      </c>
      <c r="J27" s="54">
        <v>0</v>
      </c>
      <c r="K27" s="54">
        <v>0</v>
      </c>
      <c r="L27" s="142">
        <f t="shared" si="0"/>
        <v>13.5</v>
      </c>
      <c r="M27" s="40">
        <v>530</v>
      </c>
      <c r="N27" s="156">
        <f t="shared" si="3"/>
        <v>39.25925925925926</v>
      </c>
      <c r="O27" s="157">
        <f t="shared" si="4"/>
        <v>-476</v>
      </c>
      <c r="P27" s="41"/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191">
        <f>'Feb''19'!M28</f>
        <v>35</v>
      </c>
      <c r="H28" s="54">
        <v>189</v>
      </c>
      <c r="I28" s="54">
        <v>50</v>
      </c>
      <c r="J28" s="54">
        <v>0</v>
      </c>
      <c r="K28" s="54">
        <v>0</v>
      </c>
      <c r="L28" s="142">
        <f t="shared" si="0"/>
        <v>25</v>
      </c>
      <c r="M28" s="40">
        <v>174</v>
      </c>
      <c r="N28" s="156">
        <f t="shared" si="3"/>
        <v>6.96</v>
      </c>
      <c r="O28" s="157">
        <f t="shared" si="4"/>
        <v>-74</v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191">
        <f>'Feb''19'!M29</f>
        <v>80</v>
      </c>
      <c r="H29" s="54">
        <v>194</v>
      </c>
      <c r="I29" s="54">
        <v>166</v>
      </c>
      <c r="J29" s="54">
        <v>0</v>
      </c>
      <c r="K29" s="54">
        <v>0</v>
      </c>
      <c r="L29" s="142">
        <f t="shared" si="0"/>
        <v>83</v>
      </c>
      <c r="M29" s="40">
        <v>108</v>
      </c>
      <c r="N29" s="156">
        <f t="shared" si="3"/>
        <v>1.3012048192771084</v>
      </c>
      <c r="O29" s="157">
        <f t="shared" si="4"/>
        <v>224</v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191">
        <f>'Feb''19'!M30</f>
        <v>53</v>
      </c>
      <c r="H30" s="54">
        <v>65</v>
      </c>
      <c r="I30" s="54">
        <v>73</v>
      </c>
      <c r="J30" s="54">
        <v>0</v>
      </c>
      <c r="K30" s="54">
        <v>0</v>
      </c>
      <c r="L30" s="142">
        <f t="shared" si="0"/>
        <v>36.5</v>
      </c>
      <c r="M30" s="40">
        <v>45</v>
      </c>
      <c r="N30" s="156">
        <f t="shared" si="3"/>
        <v>1.2328767123287672</v>
      </c>
      <c r="O30" s="157">
        <f t="shared" si="4"/>
        <v>101</v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191">
        <f>'Feb''19'!M31</f>
        <v>35</v>
      </c>
      <c r="H31" s="54">
        <v>549</v>
      </c>
      <c r="I31" s="54">
        <v>17</v>
      </c>
      <c r="J31" s="54">
        <v>0</v>
      </c>
      <c r="K31" s="54">
        <v>0</v>
      </c>
      <c r="L31" s="142">
        <f t="shared" si="0"/>
        <v>8.5</v>
      </c>
      <c r="M31" s="40">
        <v>567</v>
      </c>
      <c r="N31" s="156">
        <f t="shared" si="3"/>
        <v>66.705882352941174</v>
      </c>
      <c r="O31" s="157">
        <f t="shared" si="4"/>
        <v>-533</v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191">
        <f>'Feb''19'!M32</f>
        <v>100</v>
      </c>
      <c r="H32" s="54">
        <v>0</v>
      </c>
      <c r="I32" s="54">
        <v>0</v>
      </c>
      <c r="J32" s="54">
        <v>0</v>
      </c>
      <c r="K32" s="54">
        <v>0</v>
      </c>
      <c r="L32" s="142" t="str">
        <f t="shared" si="0"/>
        <v/>
      </c>
      <c r="M32" s="40">
        <v>100</v>
      </c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191">
        <f>'Feb''19'!M34</f>
        <v>128</v>
      </c>
      <c r="H34" s="37">
        <v>64</v>
      </c>
      <c r="I34" s="37">
        <v>64</v>
      </c>
      <c r="J34" s="37">
        <v>0</v>
      </c>
      <c r="K34" s="37">
        <v>0</v>
      </c>
      <c r="L34" s="142">
        <f t="shared" si="0"/>
        <v>32</v>
      </c>
      <c r="M34" s="40">
        <v>96</v>
      </c>
      <c r="N34" s="156">
        <f t="shared" ref="N34" si="5">IFERROR(M34/L34,"")</f>
        <v>3</v>
      </c>
      <c r="O34" s="157">
        <f t="shared" ref="O34" si="6">IFERROR(4*L34-M34, "")</f>
        <v>32</v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191">
        <f>'Feb''19'!M36</f>
        <v>0</v>
      </c>
      <c r="H36" s="54">
        <v>0</v>
      </c>
      <c r="I36" s="54">
        <v>0</v>
      </c>
      <c r="J36" s="54">
        <v>0</v>
      </c>
      <c r="K36" s="54">
        <v>0</v>
      </c>
      <c r="L36" s="142" t="str">
        <f t="shared" si="0"/>
        <v/>
      </c>
      <c r="M36" s="40">
        <v>0</v>
      </c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191">
        <f>'Feb''19'!M37</f>
        <v>0</v>
      </c>
      <c r="H37" s="54">
        <v>0</v>
      </c>
      <c r="I37" s="54">
        <v>0</v>
      </c>
      <c r="J37" s="54">
        <v>0</v>
      </c>
      <c r="K37" s="54">
        <v>0</v>
      </c>
      <c r="L37" s="142" t="str">
        <f t="shared" si="0"/>
        <v/>
      </c>
      <c r="M37" s="40">
        <v>0</v>
      </c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191">
        <f>'Feb''19'!M38</f>
        <v>0</v>
      </c>
      <c r="H38" s="54">
        <v>0</v>
      </c>
      <c r="I38" s="54">
        <v>0</v>
      </c>
      <c r="J38" s="54">
        <v>0</v>
      </c>
      <c r="K38" s="54">
        <v>0</v>
      </c>
      <c r="L38" s="142" t="str">
        <f t="shared" si="0"/>
        <v/>
      </c>
      <c r="M38" s="40">
        <v>0</v>
      </c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191">
        <f>'Feb''19'!M39</f>
        <v>0</v>
      </c>
      <c r="H39" s="54">
        <v>0</v>
      </c>
      <c r="I39" s="54">
        <v>0</v>
      </c>
      <c r="J39" s="54">
        <v>0</v>
      </c>
      <c r="K39" s="54">
        <v>0</v>
      </c>
      <c r="L39" s="142" t="str">
        <f t="shared" si="0"/>
        <v/>
      </c>
      <c r="M39" s="40">
        <v>0</v>
      </c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191">
        <f>'Feb''19'!M40</f>
        <v>0</v>
      </c>
      <c r="H40" s="54">
        <v>0</v>
      </c>
      <c r="I40" s="54"/>
      <c r="J40" s="54">
        <v>0</v>
      </c>
      <c r="K40" s="54">
        <v>0</v>
      </c>
      <c r="L40" s="142" t="str">
        <f t="shared" si="0"/>
        <v/>
      </c>
      <c r="M40" s="40">
        <v>0</v>
      </c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191">
        <f>'Feb''19'!M41</f>
        <v>0</v>
      </c>
      <c r="H41" s="54">
        <v>0</v>
      </c>
      <c r="I41" s="54"/>
      <c r="J41" s="54">
        <v>0</v>
      </c>
      <c r="K41" s="54">
        <v>0</v>
      </c>
      <c r="L41" s="142" t="str">
        <f t="shared" si="0"/>
        <v/>
      </c>
      <c r="M41" s="40">
        <v>0</v>
      </c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191">
        <f>'Feb''19'!M42</f>
        <v>0</v>
      </c>
      <c r="H42" s="54">
        <v>0</v>
      </c>
      <c r="I42" s="54">
        <v>0</v>
      </c>
      <c r="J42" s="54">
        <v>0</v>
      </c>
      <c r="K42" s="54">
        <v>0</v>
      </c>
      <c r="L42" s="142" t="str">
        <f t="shared" si="0"/>
        <v/>
      </c>
      <c r="M42" s="40">
        <v>0</v>
      </c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'Feb''19'!M43</f>
        <v>0</v>
      </c>
      <c r="H43" s="54">
        <v>0</v>
      </c>
      <c r="I43" s="54">
        <v>0</v>
      </c>
      <c r="J43" s="54">
        <v>0</v>
      </c>
      <c r="K43" s="54">
        <v>0</v>
      </c>
      <c r="L43" s="142" t="str">
        <f t="shared" si="0"/>
        <v/>
      </c>
      <c r="M43" s="40">
        <v>0</v>
      </c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'Feb''19'!M48</f>
        <v>375</v>
      </c>
      <c r="H48" s="54">
        <v>0</v>
      </c>
      <c r="I48" s="54">
        <v>62</v>
      </c>
      <c r="J48" s="54">
        <v>0</v>
      </c>
      <c r="K48" s="54">
        <v>0</v>
      </c>
      <c r="L48" s="129">
        <f t="shared" si="0"/>
        <v>31</v>
      </c>
      <c r="M48" s="40">
        <v>313</v>
      </c>
      <c r="N48" s="158">
        <f t="shared" ref="N48:N53" si="11">IFERROR(M48/L48,"")</f>
        <v>10.096774193548388</v>
      </c>
      <c r="O48" s="157">
        <f t="shared" ref="O48:O53" si="12">IFERROR(4*L48-M48, "")</f>
        <v>-189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'Feb''19'!M49</f>
        <v>30</v>
      </c>
      <c r="H49" s="54">
        <v>40</v>
      </c>
      <c r="I49" s="54">
        <v>54</v>
      </c>
      <c r="J49" s="54">
        <v>0</v>
      </c>
      <c r="K49" s="54">
        <v>0</v>
      </c>
      <c r="L49" s="129">
        <f t="shared" si="0"/>
        <v>27</v>
      </c>
      <c r="M49" s="40">
        <v>16</v>
      </c>
      <c r="N49" s="158">
        <f t="shared" si="11"/>
        <v>0.59259259259259256</v>
      </c>
      <c r="O49" s="157">
        <f t="shared" si="12"/>
        <v>92</v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'Feb''19'!M50</f>
        <v>38</v>
      </c>
      <c r="H50" s="54">
        <v>0</v>
      </c>
      <c r="I50" s="54">
        <v>38</v>
      </c>
      <c r="J50" s="54">
        <v>0</v>
      </c>
      <c r="K50" s="54">
        <v>0</v>
      </c>
      <c r="L50" s="129">
        <f t="shared" si="0"/>
        <v>19</v>
      </c>
      <c r="M50" s="40">
        <v>0</v>
      </c>
      <c r="N50" s="158">
        <f t="shared" si="11"/>
        <v>0</v>
      </c>
      <c r="O50" s="157">
        <f t="shared" si="12"/>
        <v>76</v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'Feb''19'!M51</f>
        <v>20</v>
      </c>
      <c r="H51" s="54">
        <v>0</v>
      </c>
      <c r="I51" s="54">
        <v>10</v>
      </c>
      <c r="J51" s="54">
        <v>0</v>
      </c>
      <c r="K51" s="54">
        <v>0</v>
      </c>
      <c r="L51" s="129">
        <f t="shared" si="0"/>
        <v>5</v>
      </c>
      <c r="M51" s="40">
        <v>10</v>
      </c>
      <c r="N51" s="158">
        <f t="shared" si="11"/>
        <v>2</v>
      </c>
      <c r="O51" s="157">
        <f t="shared" si="12"/>
        <v>10</v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'Feb''19'!M52</f>
        <v>0</v>
      </c>
      <c r="H52" s="54"/>
      <c r="I52" s="54"/>
      <c r="J52" s="54"/>
      <c r="K52" s="54"/>
      <c r="L52" s="129" t="str">
        <f t="shared" si="0"/>
        <v/>
      </c>
      <c r="M52" s="40">
        <v>0</v>
      </c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'Feb''19'!M53</f>
        <v>116</v>
      </c>
      <c r="H53" s="54">
        <v>0</v>
      </c>
      <c r="I53" s="54">
        <v>15</v>
      </c>
      <c r="J53" s="54">
        <v>0</v>
      </c>
      <c r="K53" s="54">
        <v>0</v>
      </c>
      <c r="L53" s="129">
        <f t="shared" si="0"/>
        <v>7.5</v>
      </c>
      <c r="M53" s="40">
        <v>101</v>
      </c>
      <c r="N53" s="158">
        <f t="shared" si="11"/>
        <v>13.466666666666667</v>
      </c>
      <c r="O53" s="157">
        <f t="shared" si="12"/>
        <v>-71</v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>
        <v>2939</v>
      </c>
      <c r="D58" s="54">
        <v>78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165</v>
      </c>
      <c r="D59" s="54">
        <v>0</v>
      </c>
      <c r="E59" s="88"/>
      <c r="F59" s="67"/>
      <c r="G59" s="103" t="s">
        <v>96</v>
      </c>
      <c r="H59" s="104"/>
      <c r="I59" s="90">
        <v>15</v>
      </c>
      <c r="J59" s="90">
        <v>1</v>
      </c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1843</v>
      </c>
      <c r="D60" s="54">
        <v>71</v>
      </c>
      <c r="E60" s="88"/>
      <c r="F60" s="67"/>
      <c r="G60" s="106" t="s">
        <v>97</v>
      </c>
      <c r="H60" s="104"/>
      <c r="I60" s="90">
        <v>2</v>
      </c>
      <c r="J60" s="90">
        <v>0</v>
      </c>
      <c r="K60" s="38">
        <v>0</v>
      </c>
      <c r="L60" s="38">
        <v>0</v>
      </c>
      <c r="M60" s="38">
        <v>2</v>
      </c>
      <c r="N60" s="38">
        <v>0</v>
      </c>
      <c r="O60" s="38">
        <v>0</v>
      </c>
      <c r="P60" s="38">
        <v>0</v>
      </c>
    </row>
    <row r="61" spans="1:16" ht="20.05" customHeight="1" x14ac:dyDescent="0.25">
      <c r="A61" s="6"/>
      <c r="B61" s="74" t="s">
        <v>108</v>
      </c>
      <c r="C61" s="54">
        <v>669</v>
      </c>
      <c r="D61" s="54">
        <v>4</v>
      </c>
      <c r="E61" s="88"/>
      <c r="F61" s="67"/>
      <c r="G61" s="106" t="s">
        <v>98</v>
      </c>
      <c r="H61" s="104"/>
      <c r="I61" s="136"/>
      <c r="J61" s="136"/>
      <c r="K61" s="38">
        <v>35</v>
      </c>
      <c r="L61" s="38">
        <v>3</v>
      </c>
      <c r="M61" s="38">
        <v>15</v>
      </c>
      <c r="N61" s="38">
        <v>0</v>
      </c>
      <c r="O61" s="38">
        <v>2</v>
      </c>
      <c r="P61" s="38">
        <v>0</v>
      </c>
    </row>
    <row r="62" spans="1:16" ht="20.05" customHeight="1" x14ac:dyDescent="0.25">
      <c r="A62" s="6"/>
      <c r="B62" s="74" t="s">
        <v>109</v>
      </c>
      <c r="C62" s="54">
        <v>292</v>
      </c>
      <c r="D62" s="54">
        <v>3</v>
      </c>
      <c r="E62" s="88"/>
      <c r="F62" s="67"/>
      <c r="G62" s="106" t="s">
        <v>99</v>
      </c>
      <c r="H62" s="104"/>
      <c r="I62" s="38">
        <v>0</v>
      </c>
      <c r="J62" s="38">
        <v>0</v>
      </c>
      <c r="K62" s="38">
        <v>13</v>
      </c>
      <c r="L62" s="38">
        <v>1</v>
      </c>
      <c r="M62" s="38">
        <v>7</v>
      </c>
      <c r="N62" s="38">
        <v>0</v>
      </c>
      <c r="O62" s="38">
        <v>5</v>
      </c>
      <c r="P62" s="38">
        <v>0</v>
      </c>
    </row>
    <row r="63" spans="1:16" ht="20.05" customHeight="1" x14ac:dyDescent="0.25">
      <c r="A63" s="6"/>
      <c r="B63" s="74" t="s">
        <v>110</v>
      </c>
      <c r="C63" s="54">
        <v>12</v>
      </c>
      <c r="D63" s="54">
        <v>0</v>
      </c>
      <c r="E63" s="88"/>
      <c r="F63" s="67"/>
      <c r="G63" s="106" t="s">
        <v>100</v>
      </c>
      <c r="H63" s="104"/>
      <c r="I63" s="136"/>
      <c r="J63" s="136"/>
      <c r="K63" s="38">
        <v>6</v>
      </c>
      <c r="L63" s="38">
        <v>0</v>
      </c>
      <c r="M63" s="38">
        <v>6</v>
      </c>
      <c r="N63" s="38">
        <v>0</v>
      </c>
      <c r="O63" s="38">
        <v>3</v>
      </c>
      <c r="P63" s="38">
        <v>0</v>
      </c>
    </row>
    <row r="64" spans="1:16" ht="20.05" customHeight="1" x14ac:dyDescent="0.25">
      <c r="A64" s="6"/>
      <c r="B64" s="74" t="s">
        <v>111</v>
      </c>
      <c r="C64" s="54">
        <v>77</v>
      </c>
      <c r="D64" s="54">
        <v>4</v>
      </c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>
        <v>17</v>
      </c>
      <c r="P64" s="38">
        <v>0</v>
      </c>
    </row>
    <row r="65" spans="1:16" ht="20.05" customHeight="1" x14ac:dyDescent="0.25">
      <c r="A65" s="6"/>
      <c r="B65" s="74" t="s">
        <v>112</v>
      </c>
      <c r="C65" s="54">
        <v>2</v>
      </c>
      <c r="D65" s="54">
        <v>0</v>
      </c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>
        <v>0</v>
      </c>
      <c r="P65" s="38">
        <v>0</v>
      </c>
    </row>
    <row r="66" spans="1:16" ht="20.05" customHeight="1" x14ac:dyDescent="0.25">
      <c r="A66" s="6"/>
      <c r="B66" s="76" t="s">
        <v>113</v>
      </c>
      <c r="C66" s="54">
        <v>1</v>
      </c>
      <c r="D66" s="54">
        <v>0</v>
      </c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>
        <v>0</v>
      </c>
      <c r="P66" s="38">
        <v>0</v>
      </c>
    </row>
    <row r="67" spans="1:16" ht="20.05" customHeight="1" x14ac:dyDescent="0.25">
      <c r="A67" s="6"/>
      <c r="B67" s="91" t="s">
        <v>76</v>
      </c>
      <c r="C67" s="101">
        <f>SUM(C58:C66)</f>
        <v>6000</v>
      </c>
      <c r="D67" s="101">
        <f>SUM(D58:D66)</f>
        <v>160</v>
      </c>
      <c r="E67" s="93"/>
      <c r="F67" s="67"/>
      <c r="G67" s="108" t="s">
        <v>104</v>
      </c>
      <c r="H67" s="109"/>
      <c r="I67" s="110">
        <f>SUM(I59:I66)</f>
        <v>17</v>
      </c>
      <c r="J67" s="110">
        <f t="shared" ref="J67:O67" si="13">SUM(J59:J66)</f>
        <v>1</v>
      </c>
      <c r="K67" s="110">
        <f t="shared" si="13"/>
        <v>54</v>
      </c>
      <c r="L67" s="110">
        <f t="shared" si="13"/>
        <v>4</v>
      </c>
      <c r="M67" s="110">
        <f t="shared" si="13"/>
        <v>30</v>
      </c>
      <c r="N67" s="110">
        <f t="shared" si="13"/>
        <v>0</v>
      </c>
      <c r="O67" s="110">
        <f t="shared" si="13"/>
        <v>27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>
        <v>209</v>
      </c>
      <c r="D71" s="54">
        <v>6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>
        <v>51</v>
      </c>
      <c r="D72" s="54">
        <v>2</v>
      </c>
      <c r="E72" s="88"/>
      <c r="F72" s="67"/>
      <c r="G72" s="112" t="s">
        <v>130</v>
      </c>
      <c r="H72" s="113"/>
      <c r="I72" s="130"/>
      <c r="J72" s="131"/>
      <c r="K72" s="38">
        <v>0</v>
      </c>
      <c r="L72" s="38">
        <v>0</v>
      </c>
      <c r="M72" s="38">
        <v>1</v>
      </c>
      <c r="N72" s="38">
        <v>0</v>
      </c>
      <c r="O72" s="38">
        <v>1</v>
      </c>
      <c r="P72" s="38">
        <v>0</v>
      </c>
    </row>
    <row r="73" spans="1:16" ht="20.05" customHeight="1" x14ac:dyDescent="0.25">
      <c r="B73" s="74" t="s">
        <v>72</v>
      </c>
      <c r="C73" s="54">
        <v>109</v>
      </c>
      <c r="D73" s="54">
        <v>0</v>
      </c>
      <c r="E73" s="88"/>
      <c r="F73" s="67"/>
      <c r="G73" s="75" t="s">
        <v>96</v>
      </c>
      <c r="H73" s="114"/>
      <c r="I73" s="130"/>
      <c r="J73" s="131"/>
      <c r="K73" s="38">
        <v>24</v>
      </c>
      <c r="L73" s="38">
        <v>1</v>
      </c>
      <c r="M73" s="38">
        <v>16</v>
      </c>
      <c r="N73" s="38">
        <v>0</v>
      </c>
      <c r="O73" s="38">
        <v>6</v>
      </c>
      <c r="P73" s="38">
        <v>0</v>
      </c>
    </row>
    <row r="74" spans="1:16" ht="20.05" customHeight="1" x14ac:dyDescent="0.25">
      <c r="B74" s="74" t="s">
        <v>74</v>
      </c>
      <c r="C74" s="54">
        <v>48</v>
      </c>
      <c r="D74" s="54">
        <v>0</v>
      </c>
      <c r="E74" s="88"/>
      <c r="F74" s="67"/>
      <c r="G74" s="75" t="s">
        <v>131</v>
      </c>
      <c r="H74" s="114"/>
      <c r="I74" s="130"/>
      <c r="J74" s="131"/>
      <c r="K74" s="38">
        <v>0</v>
      </c>
      <c r="L74" s="38">
        <v>0</v>
      </c>
      <c r="M74" s="38">
        <v>1</v>
      </c>
      <c r="N74" s="38">
        <v>0</v>
      </c>
      <c r="O74" s="38">
        <v>0</v>
      </c>
      <c r="P74" s="38">
        <v>0</v>
      </c>
    </row>
    <row r="75" spans="1:16" ht="20.05" customHeight="1" x14ac:dyDescent="0.25">
      <c r="B75" s="74" t="s">
        <v>116</v>
      </c>
      <c r="C75" s="54">
        <v>32</v>
      </c>
      <c r="D75" s="54">
        <v>1</v>
      </c>
      <c r="E75" s="88"/>
      <c r="F75" s="67"/>
      <c r="G75" s="75" t="s">
        <v>132</v>
      </c>
      <c r="H75" s="114"/>
      <c r="I75" s="130"/>
      <c r="J75" s="131"/>
      <c r="K75" s="38">
        <v>9</v>
      </c>
      <c r="L75" s="38">
        <v>0</v>
      </c>
      <c r="M75" s="38">
        <v>3</v>
      </c>
      <c r="N75" s="38">
        <v>0</v>
      </c>
      <c r="O75" s="38">
        <v>0</v>
      </c>
      <c r="P75" s="38">
        <v>0</v>
      </c>
    </row>
    <row r="76" spans="1:16" ht="20.05" customHeight="1" x14ac:dyDescent="0.25">
      <c r="B76" s="74" t="s">
        <v>117</v>
      </c>
      <c r="C76" s="54">
        <v>79</v>
      </c>
      <c r="D76" s="54">
        <v>2</v>
      </c>
      <c r="E76" s="88"/>
      <c r="F76" s="67"/>
      <c r="G76" s="75" t="s">
        <v>133</v>
      </c>
      <c r="H76" s="114"/>
      <c r="I76" s="130"/>
      <c r="J76" s="131"/>
      <c r="K76" s="38">
        <v>0</v>
      </c>
      <c r="L76" s="38">
        <v>0</v>
      </c>
      <c r="M76" s="38">
        <v>0</v>
      </c>
      <c r="N76" s="38">
        <v>0</v>
      </c>
      <c r="O76" s="38">
        <v>13</v>
      </c>
      <c r="P76" s="38">
        <v>0</v>
      </c>
    </row>
    <row r="77" spans="1:16" ht="20.05" customHeight="1" x14ac:dyDescent="0.25">
      <c r="B77" s="91" t="s">
        <v>120</v>
      </c>
      <c r="C77" s="101">
        <f>SUM(C71:C76)</f>
        <v>528</v>
      </c>
      <c r="D77" s="101">
        <f>SUM(D71:D76)</f>
        <v>11</v>
      </c>
      <c r="E77" s="93"/>
      <c r="G77" s="75" t="s">
        <v>134</v>
      </c>
      <c r="H77" s="114"/>
      <c r="I77" s="130"/>
      <c r="J77" s="131"/>
      <c r="K77" s="38">
        <v>0</v>
      </c>
      <c r="L77" s="38">
        <v>0</v>
      </c>
      <c r="M77" s="38">
        <v>1</v>
      </c>
      <c r="N77" s="38">
        <v>0</v>
      </c>
      <c r="O77" s="38">
        <v>1</v>
      </c>
      <c r="P77" s="38">
        <v>0</v>
      </c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33</v>
      </c>
      <c r="L79" s="110">
        <f t="shared" si="14"/>
        <v>1</v>
      </c>
      <c r="M79" s="110">
        <f t="shared" si="14"/>
        <v>22</v>
      </c>
      <c r="N79" s="110">
        <f t="shared" si="14"/>
        <v>0</v>
      </c>
      <c r="O79" s="110">
        <f t="shared" si="14"/>
        <v>21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>
        <v>0</v>
      </c>
      <c r="D83" s="54">
        <v>0</v>
      </c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>
        <v>0</v>
      </c>
      <c r="D84" s="54">
        <v>0</v>
      </c>
      <c r="E84" s="88"/>
      <c r="G84" s="72" t="s">
        <v>139</v>
      </c>
      <c r="H84" s="73"/>
      <c r="I84" s="131"/>
      <c r="J84" s="131"/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18"/>
    </row>
    <row r="85" spans="2:17" ht="20.05" customHeight="1" x14ac:dyDescent="0.3">
      <c r="B85" s="74" t="s">
        <v>140</v>
      </c>
      <c r="C85" s="54">
        <v>0</v>
      </c>
      <c r="D85" s="54">
        <v>0</v>
      </c>
      <c r="E85" s="88"/>
      <c r="G85" s="75" t="s">
        <v>138</v>
      </c>
      <c r="H85" s="73"/>
      <c r="I85" s="131"/>
      <c r="J85" s="131"/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81"/>
    </row>
    <row r="86" spans="2:17" ht="16.3" x14ac:dyDescent="0.25">
      <c r="B86" s="74" t="s">
        <v>141</v>
      </c>
      <c r="C86" s="54">
        <v>0</v>
      </c>
      <c r="D86" s="54">
        <v>0</v>
      </c>
      <c r="E86" s="88"/>
      <c r="G86" s="75" t="s">
        <v>144</v>
      </c>
      <c r="H86" s="73"/>
      <c r="I86" s="131"/>
      <c r="J86" s="131"/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</row>
    <row r="87" spans="2:17" ht="20.05" customHeight="1" x14ac:dyDescent="0.25">
      <c r="B87" s="74" t="s">
        <v>142</v>
      </c>
      <c r="C87" s="54">
        <v>0</v>
      </c>
      <c r="D87" s="54">
        <v>0</v>
      </c>
      <c r="E87" s="88"/>
      <c r="G87" s="75" t="s">
        <v>150</v>
      </c>
      <c r="H87" s="73"/>
      <c r="I87" s="131"/>
      <c r="J87" s="131"/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</row>
    <row r="88" spans="2:17" ht="16.3" x14ac:dyDescent="0.25">
      <c r="B88" s="74" t="s">
        <v>143</v>
      </c>
      <c r="C88" s="54">
        <v>0</v>
      </c>
      <c r="D88" s="54">
        <v>0</v>
      </c>
      <c r="E88" s="88"/>
      <c r="G88" s="75" t="s">
        <v>146</v>
      </c>
      <c r="H88" s="73"/>
      <c r="I88" s="131"/>
      <c r="J88" s="131"/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</row>
    <row r="89" spans="2:17" ht="20.05" customHeight="1" x14ac:dyDescent="0.25">
      <c r="B89" s="74" t="s">
        <v>144</v>
      </c>
      <c r="C89" s="54">
        <v>0</v>
      </c>
      <c r="D89" s="54">
        <v>0</v>
      </c>
      <c r="E89" s="88"/>
      <c r="G89" s="75" t="s">
        <v>151</v>
      </c>
      <c r="H89" s="73"/>
      <c r="I89" s="131"/>
      <c r="J89" s="131"/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</row>
    <row r="90" spans="2:17" ht="20.05" customHeight="1" x14ac:dyDescent="0.25">
      <c r="B90" s="74" t="s">
        <v>145</v>
      </c>
      <c r="C90" s="54">
        <v>0</v>
      </c>
      <c r="D90" s="54">
        <v>0</v>
      </c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>
        <v>48</v>
      </c>
      <c r="D96" s="54">
        <v>1</v>
      </c>
      <c r="E96" s="88"/>
      <c r="G96" s="80" t="s">
        <v>160</v>
      </c>
      <c r="H96" s="5" t="s">
        <v>889</v>
      </c>
      <c r="I96" s="5"/>
      <c r="J96" s="5"/>
      <c r="K96" s="5"/>
      <c r="L96" s="154"/>
      <c r="M96" s="81"/>
      <c r="N96" s="4" t="s">
        <v>75</v>
      </c>
      <c r="O96" s="5" t="s">
        <v>898</v>
      </c>
      <c r="P96" s="5"/>
    </row>
    <row r="97" spans="2:16" ht="16.3" x14ac:dyDescent="0.25">
      <c r="B97" s="74" t="s">
        <v>154</v>
      </c>
      <c r="C97" s="54">
        <v>0</v>
      </c>
      <c r="D97" s="54">
        <v>0</v>
      </c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>
        <v>0</v>
      </c>
      <c r="D98" s="54">
        <v>0</v>
      </c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 t="s">
        <v>890</v>
      </c>
      <c r="J100" s="5"/>
      <c r="K100" s="5"/>
      <c r="L100" s="154"/>
      <c r="M100" s="81"/>
      <c r="N100" s="4" t="s">
        <v>77</v>
      </c>
      <c r="O100" s="5"/>
      <c r="P100" s="5">
        <v>782933042</v>
      </c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6423</v>
      </c>
      <c r="D102" s="89">
        <v>234</v>
      </c>
    </row>
    <row r="103" spans="2:16" ht="16.3" x14ac:dyDescent="0.25">
      <c r="B103" s="99" t="s">
        <v>156</v>
      </c>
      <c r="C103" s="89">
        <v>28</v>
      </c>
      <c r="D103" s="89">
        <v>0</v>
      </c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681" yWindow="662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1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1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00000000-0002-0000-0100-000002000000}"/>
    <dataValidation allowBlank="1" showInputMessage="1" showErrorMessage="1" promptTitle="Cycle" prompt="Insert the Distribution Cycle" sqref="N2:P2" xr:uid="{00000000-0002-0000-0100-000003000000}"/>
    <dataValidation allowBlank="1" showInputMessage="1" showErrorMessage="1" promptTitle="End Date" prompt="Insert date at the end of the reporting cycle" sqref="N4:P4" xr:uid="{00000000-0002-0000-0100-000004000000}"/>
    <dataValidation allowBlank="1" showInputMessage="1" showErrorMessage="1" promptTitle="Date Prepared" prompt="Insert the date the report was prepared" sqref="M5:P5" xr:uid="{00000000-0002-0000-0100-000005000000}"/>
    <dataValidation allowBlank="1" showInputMessage="1" showErrorMessage="1" promptTitle="Warehouse" prompt="Insert name of the warehouse where the HF obtains drugs" sqref="C5:E5" xr:uid="{00000000-0002-0000-0100-000006000000}"/>
    <dataValidation allowBlank="1" showInputMessage="1" showErrorMessage="1" promptTitle="District" prompt="Insert District where the  Health Facility is located" sqref="C4:E4" xr:uid="{00000000-0002-0000-0100-000007000000}"/>
    <dataValidation allowBlank="1" showInputMessage="1" showErrorMessage="1" promptTitle="Delivery Zone" prompt="Insert sector to which the HF is allocated" sqref="C6:E6" xr:uid="{00000000-0002-0000-0100-000008000000}"/>
    <dataValidation allowBlank="1" showInputMessage="1" showErrorMessage="1" promptTitle="Facility Name" prompt="Insert the name of the Health Facility" sqref="D2:E3 C2" xr:uid="{00000000-0002-0000-0100-000009000000}"/>
    <dataValidation allowBlank="1" showInputMessage="1" showErrorMessage="1" promptTitle="Closing Balance" prompt="Write in the result of the physical count. This is the actual stock available for use." sqref="M11:M22" xr:uid="{00000000-0002-0000-0100-00000A000000}"/>
    <dataValidation allowBlank="1" showInputMessage="1" showErrorMessage="1" promptTitle="Start Date" prompt="Insert the date at the start of the reporting cycle" sqref="O3:P3 M3:M4" xr:uid="{00000000-0002-0000-0100-00000B000000}"/>
    <dataValidation type="list" allowBlank="1" showInputMessage="1" showErrorMessage="1" promptTitle="Cycle" prompt="Insert the Distribution Cycle" sqref="M2" xr:uid="{00000000-0002-0000-01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681" yWindow="662" count="1">
        <x14:dataValidation type="list" allowBlank="1" showInputMessage="1" showErrorMessage="1" promptTitle="Facility Name" prompt="Insert the name of the Health Facility" xr:uid="{00000000-0002-0000-01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20.62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66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6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66" t="str">
        <f>'Feb''19'!C3</f>
        <v>Mengo Hospital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191">
        <f>'Jun''19'!M11</f>
        <v>5190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191">
        <f>'Jun''19'!M12</f>
        <v>3339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191">
        <f>'Jun''19'!M13</f>
        <v>933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191">
        <f>'Jun''19'!M14</f>
        <v>981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191">
        <f>'Jun''19'!M15</f>
        <v>2410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191">
        <f>'Jun''19'!M16</f>
        <v>362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191">
        <f>'Jun''19'!M17</f>
        <v>531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191">
        <f>'Jun''19'!M18</f>
        <v>124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'Jun''19'!M19</f>
        <v>22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191">
        <f>'Jun''19'!M20</f>
        <v>1328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191">
        <f>'Jun''19'!M21</f>
        <v>892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191">
        <f>'Jun''19'!M22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191">
        <f>'Jun''19'!M25</f>
        <v>381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191">
        <f>'Jun''19'!M26</f>
        <v>177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191">
        <f>'Jun''19'!M27</f>
        <v>239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191">
        <f>'Jun''19'!M28</f>
        <v>131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191">
        <f>'Jun''19'!M29</f>
        <v>252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191">
        <f>'Jun''19'!M30</f>
        <v>65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191">
        <f>'Jun''19'!M31</f>
        <v>249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191">
        <f>'Jun''19'!M32</f>
        <v>100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191">
        <f>'Jun''19'!M34</f>
        <v>64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191">
        <f>'Jun''19'!M36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191">
        <f>'Jun''19'!M37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191">
        <f>'Jun''19'!M38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191">
        <f>'Jun''19'!M39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191">
        <f>'Jun''19'!M40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191">
        <f>'Jun''19'!M41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191">
        <f>'Jun''19'!M42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'Jun''19'!M43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'Jun''19'!M48</f>
        <v>162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'Jun''19'!M49</f>
        <v>64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'Jun''19'!M50</f>
        <v>76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'Jun''19'!M51</f>
        <v>20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'Jun''19'!M52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'Jun''19'!M53</f>
        <v>101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type="list" allowBlank="1" showInputMessage="1" showErrorMessage="1" promptTitle="Cycle" prompt="Insert the Distribution Cycle" sqref="M2" xr:uid="{00000000-0002-0000-03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300-000001000000}"/>
    <dataValidation allowBlank="1" showInputMessage="1" showErrorMessage="1" promptTitle="Closing Balance" prompt="Write in the result of the physical count. This is the actual stock available for use." sqref="M11:M22" xr:uid="{00000000-0002-0000-0300-000002000000}"/>
    <dataValidation allowBlank="1" showInputMessage="1" showErrorMessage="1" promptTitle="Facility Name" prompt="Insert the name of the Health Facility" sqref="D2:E3 C2" xr:uid="{00000000-0002-0000-0300-000003000000}"/>
    <dataValidation allowBlank="1" showInputMessage="1" showErrorMessage="1" promptTitle="Delivery Zone" prompt="Insert sector to which the HF is allocated" sqref="C6:E6" xr:uid="{00000000-0002-0000-0300-000004000000}"/>
    <dataValidation allowBlank="1" showInputMessage="1" showErrorMessage="1" promptTitle="District" prompt="Insert District where the  Health Facility is located" sqref="C4:E4" xr:uid="{00000000-0002-0000-0300-000005000000}"/>
    <dataValidation allowBlank="1" showInputMessage="1" showErrorMessage="1" promptTitle="Warehouse" prompt="Insert name of the warehouse where the HF obtains drugs" sqref="C5:E5" xr:uid="{00000000-0002-0000-0300-000006000000}"/>
    <dataValidation allowBlank="1" showInputMessage="1" showErrorMessage="1" promptTitle="Date Prepared" prompt="Insert the date the report was prepared" sqref="M5:P5" xr:uid="{00000000-0002-0000-0300-000007000000}"/>
    <dataValidation allowBlank="1" showInputMessage="1" showErrorMessage="1" promptTitle="End Date" prompt="Insert date at the end of the reporting cycle" sqref="N4:P4" xr:uid="{00000000-0002-0000-0300-000008000000}"/>
    <dataValidation allowBlank="1" showInputMessage="1" showErrorMessage="1" promptTitle="Cycle" prompt="Insert the Distribution Cycle" sqref="N2:P2" xr:uid="{00000000-0002-0000-03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00000000-0002-0000-03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3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3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3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20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66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1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66" t="str">
        <f>'Feb''19'!C3</f>
        <v>Mengo Hospital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191">
        <f>'Aug''19'!M11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191">
        <f>'Aug''19'!M12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191">
        <f>'Aug''19'!M13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191">
        <f>'Aug''19'!M14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191">
        <f>'Aug''19'!M15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191">
        <f>'Aug''19'!M16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191">
        <f>'Aug''19'!M17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191">
        <f>'Aug''19'!M18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'Aug''19'!M19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191">
        <f>'Aug''19'!M20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191">
        <f>'Aug''19'!M21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191">
        <f>'Aug''19'!M22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191">
        <f>'Aug''19'!M25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191">
        <f>'Aug''19'!M26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191">
        <f>'Aug''19'!M27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191">
        <f>'Aug''19'!M28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191">
        <f>'Aug''19'!M29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191">
        <f>'Aug''19'!M30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191">
        <f>'Aug''19'!M31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191">
        <f>'Aug''19'!M32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191">
        <f>'Aug''19'!M34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191">
        <f>'Aug''19'!M36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191">
        <f>'Aug''19'!M37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191">
        <f>'Aug''19'!M38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191">
        <f>'Aug''19'!M39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191">
        <f>'Aug''19'!M40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191">
        <f>'Aug''19'!M41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191">
        <f>'Aug''19'!M42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'Aug''19'!M43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'Aug''19'!M48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'Aug''19'!M49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'Aug''19'!M50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'Aug''19'!M51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'Aug''19'!M52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'Aug''19'!M53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4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4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00000000-0002-0000-0400-000002000000}"/>
    <dataValidation allowBlank="1" showInputMessage="1" showErrorMessage="1" promptTitle="Cycle" prompt="Insert the Distribution Cycle" sqref="N2:P2" xr:uid="{00000000-0002-0000-0400-000003000000}"/>
    <dataValidation allowBlank="1" showInputMessage="1" showErrorMessage="1" promptTitle="End Date" prompt="Insert date at the end of the reporting cycle" sqref="N4:P4" xr:uid="{00000000-0002-0000-0400-000004000000}"/>
    <dataValidation allowBlank="1" showInputMessage="1" showErrorMessage="1" promptTitle="Date Prepared" prompt="Insert the date the report was prepared" sqref="M5:P5" xr:uid="{00000000-0002-0000-0400-000005000000}"/>
    <dataValidation allowBlank="1" showInputMessage="1" showErrorMessage="1" promptTitle="Warehouse" prompt="Insert name of the warehouse where the HF obtains drugs" sqref="C5:E5" xr:uid="{00000000-0002-0000-0400-000006000000}"/>
    <dataValidation allowBlank="1" showInputMessage="1" showErrorMessage="1" promptTitle="District" prompt="Insert District where the  Health Facility is located" sqref="C4:E4" xr:uid="{00000000-0002-0000-0400-000007000000}"/>
    <dataValidation allowBlank="1" showInputMessage="1" showErrorMessage="1" promptTitle="Delivery Zone" prompt="Insert sector to which the HF is allocated" sqref="C6:E6" xr:uid="{00000000-0002-0000-0400-000008000000}"/>
    <dataValidation allowBlank="1" showInputMessage="1" showErrorMessage="1" promptTitle="Facility Name" prompt="Insert the name of the Health Facility" sqref="D2:E3 C2" xr:uid="{00000000-0002-0000-0400-000009000000}"/>
    <dataValidation allowBlank="1" showInputMessage="1" showErrorMessage="1" promptTitle="Closing Balance" prompt="Write in the result of the physical count. This is the actual stock available for use." sqref="M11:M22" xr:uid="{00000000-0002-0000-0400-00000A000000}"/>
    <dataValidation allowBlank="1" showInputMessage="1" showErrorMessage="1" promptTitle="Start Date" prompt="Insert the date at the start of the reporting cycle" sqref="O3:P3 M3:M4" xr:uid="{00000000-0002-0000-0400-00000B000000}"/>
    <dataValidation type="list" allowBlank="1" showInputMessage="1" showErrorMessage="1" promptTitle="Cycle" prompt="Insert the Distribution Cycle" sqref="M2" xr:uid="{00000000-0002-0000-04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4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19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87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9">
        <v>2</v>
      </c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87" t="str">
        <f>'Feb''19'!C3</f>
        <v>Mengo Hospital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87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5"/>
      <c r="O4" s="15"/>
      <c r="P4" s="15"/>
    </row>
    <row r="5" spans="1:18" ht="23.3" customHeight="1" x14ac:dyDescent="0.35">
      <c r="B5" s="4" t="s">
        <v>168</v>
      </c>
      <c r="C5" s="18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62"/>
      <c r="L7" s="162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63" t="s">
        <v>162</v>
      </c>
      <c r="L8" s="163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191">
        <f>'Oct''19'!M11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191">
        <f>'Oct''19'!M12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191">
        <f>'Oct''19'!M13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191">
        <f>'Oct''19'!M14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191">
        <f>'Oct''19'!M15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191">
        <f>'Oct''19'!M16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191">
        <f>'Oct''19'!M17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191">
        <f>'Oct''19'!M18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'Oct''19'!M19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191">
        <f>'Oct''19'!M20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191">
        <f>'Oct''19'!M21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191">
        <f>'Oct''19'!M22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191">
        <f>'Oct''19'!M25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191">
        <f>'Oct''19'!M26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191">
        <f>'Oct''19'!M27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191">
        <f>'Oct''19'!M28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191">
        <f>'Oct''19'!M29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191">
        <f>'Oct''19'!M30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191">
        <f>'Oct''19'!M31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191">
        <f>'Oct''19'!M32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191">
        <f>'Oct''19'!M34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191">
        <f>'Oct''19'!M36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191">
        <f>'Oct''19'!M37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191">
        <f>'Oct''19'!M38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191">
        <f>'Oct''19'!M39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191">
        <f>'Oct''19'!M40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191">
        <f>'Oct''19'!M41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191">
        <f>'Oct''19'!M42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'Oct''19'!M43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'Oct''19'!M48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'Oct''19'!M49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'Oct''19'!M50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'Oct''19'!M51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'Oct''19'!M52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'Oct''19'!M53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571" yWindow="303" count="13">
    <dataValidation type="list" allowBlank="1" showInputMessage="1" showErrorMessage="1" promptTitle="Cycle" prompt="Insert the Distribution Cycle" sqref="M2" xr:uid="{00000000-0002-0000-05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500-000001000000}"/>
    <dataValidation allowBlank="1" showInputMessage="1" showErrorMessage="1" promptTitle="Closing Balance" prompt="Write in the result of the physical count. This is the actual stock available for use." sqref="M11:M22" xr:uid="{00000000-0002-0000-0500-000002000000}"/>
    <dataValidation allowBlank="1" showInputMessage="1" showErrorMessage="1" promptTitle="Facility Name" prompt="Insert the name of the Health Facility" sqref="D2:E3 C2" xr:uid="{00000000-0002-0000-0500-000003000000}"/>
    <dataValidation allowBlank="1" showInputMessage="1" showErrorMessage="1" promptTitle="Delivery Zone" prompt="Insert sector to which the HF is allocated" sqref="C6:E6" xr:uid="{00000000-0002-0000-0500-000004000000}"/>
    <dataValidation allowBlank="1" showInputMessage="1" showErrorMessage="1" promptTitle="District" prompt="Insert District where the  Health Facility is located" sqref="C4:E4" xr:uid="{00000000-0002-0000-0500-000005000000}"/>
    <dataValidation allowBlank="1" showInputMessage="1" showErrorMessage="1" promptTitle="Warehouse" prompt="Insert name of the warehouse where the HF obtains drugs" sqref="C5:E5" xr:uid="{00000000-0002-0000-0500-000006000000}"/>
    <dataValidation allowBlank="1" showInputMessage="1" showErrorMessage="1" promptTitle="Date Prepared" prompt="Insert the date the report was prepared" sqref="M5:P5" xr:uid="{00000000-0002-0000-0500-000007000000}"/>
    <dataValidation allowBlank="1" showInputMessage="1" showErrorMessage="1" promptTitle="End Date" prompt="Insert date at the end of the reporting cycle" sqref="N4:P4" xr:uid="{00000000-0002-0000-0500-000008000000}"/>
    <dataValidation allowBlank="1" showInputMessage="1" showErrorMessage="1" promptTitle="Cycle" prompt="Insert the Distribution Cycle" sqref="N2:P2" xr:uid="{00000000-0002-0000-05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5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5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5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00000000-0002-0000-05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3" customWidth="1"/>
    <col min="13" max="13" width="18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95" customHeight="1" x14ac:dyDescent="0.35">
      <c r="B2" s="4" t="s">
        <v>167</v>
      </c>
      <c r="C2" s="187" t="str">
        <f>VLOOKUP(C3,'Master List'!$B$3:$I$315,3,0)</f>
        <v>CM0068</v>
      </c>
      <c r="D2" s="5"/>
      <c r="E2" s="5"/>
      <c r="H2" s="7"/>
      <c r="I2" s="7"/>
      <c r="K2" s="8"/>
      <c r="L2" s="148" t="s">
        <v>2</v>
      </c>
      <c r="M2" s="185"/>
      <c r="N2" s="10"/>
      <c r="O2" s="10"/>
      <c r="P2" s="10"/>
      <c r="Q2" s="236"/>
      <c r="R2" s="236"/>
    </row>
    <row r="3" spans="1:18" ht="22.95" customHeight="1" x14ac:dyDescent="0.35">
      <c r="B3" s="4" t="s">
        <v>1</v>
      </c>
      <c r="C3" s="187" t="str">
        <f>'Feb''19'!C3</f>
        <v>Mengo Hospital</v>
      </c>
      <c r="D3" s="5"/>
      <c r="E3" s="5"/>
      <c r="H3" s="7"/>
      <c r="I3" s="7"/>
      <c r="K3" s="8"/>
      <c r="L3" s="148" t="s">
        <v>4</v>
      </c>
      <c r="M3" s="186"/>
      <c r="O3" s="11"/>
      <c r="P3" s="11"/>
      <c r="Q3" s="182"/>
      <c r="R3" s="182"/>
    </row>
    <row r="4" spans="1:18" ht="23.3" customHeight="1" x14ac:dyDescent="0.35">
      <c r="B4" s="4" t="s">
        <v>3</v>
      </c>
      <c r="C4" s="187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86"/>
      <c r="N4" s="15"/>
      <c r="O4" s="15"/>
      <c r="P4" s="15"/>
    </row>
    <row r="5" spans="1:18" ht="23.3" customHeight="1" x14ac:dyDescent="0.35">
      <c r="B5" s="4" t="s">
        <v>168</v>
      </c>
      <c r="C5" s="18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36"/>
      <c r="R5" s="236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7" customHeight="1" x14ac:dyDescent="0.3">
      <c r="A7" s="237" t="s">
        <v>7</v>
      </c>
      <c r="B7" s="238"/>
      <c r="C7" s="238"/>
      <c r="D7" s="238"/>
      <c r="E7" s="22"/>
      <c r="F7" s="22"/>
      <c r="G7" s="243" t="s">
        <v>8</v>
      </c>
      <c r="H7" s="243" t="s">
        <v>9</v>
      </c>
      <c r="I7" s="243" t="s">
        <v>95</v>
      </c>
      <c r="J7" s="243" t="s">
        <v>10</v>
      </c>
      <c r="K7" s="183"/>
      <c r="L7" s="183"/>
      <c r="M7" s="243" t="s">
        <v>11</v>
      </c>
      <c r="N7" s="243" t="s">
        <v>165</v>
      </c>
      <c r="O7" s="243" t="s">
        <v>164</v>
      </c>
      <c r="P7" s="245" t="s">
        <v>12</v>
      </c>
      <c r="Q7" s="23"/>
    </row>
    <row r="8" spans="1:18" s="24" customFormat="1" ht="90" customHeight="1" x14ac:dyDescent="0.3">
      <c r="A8" s="239"/>
      <c r="B8" s="240"/>
      <c r="C8" s="240"/>
      <c r="D8" s="240"/>
      <c r="E8" s="25" t="s">
        <v>13</v>
      </c>
      <c r="F8" s="25" t="s">
        <v>14</v>
      </c>
      <c r="G8" s="244"/>
      <c r="H8" s="244"/>
      <c r="I8" s="244"/>
      <c r="J8" s="244"/>
      <c r="K8" s="184" t="s">
        <v>162</v>
      </c>
      <c r="L8" s="184" t="s">
        <v>163</v>
      </c>
      <c r="M8" s="244"/>
      <c r="N8" s="244"/>
      <c r="O8" s="244"/>
      <c r="P8" s="246"/>
      <c r="Q8" s="23"/>
    </row>
    <row r="9" spans="1:18" ht="13.95" customHeight="1" thickBot="1" x14ac:dyDescent="0.3">
      <c r="A9" s="241"/>
      <c r="B9" s="242"/>
      <c r="C9" s="242"/>
      <c r="D9" s="242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47" t="s">
        <v>25</v>
      </c>
      <c r="C11" s="248"/>
      <c r="D11" s="248"/>
      <c r="E11" s="35" t="s">
        <v>26</v>
      </c>
      <c r="F11" s="36">
        <v>110022</v>
      </c>
      <c r="G11" s="54"/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47" t="s">
        <v>78</v>
      </c>
      <c r="C12" s="248"/>
      <c r="D12" s="248"/>
      <c r="E12" s="35" t="s">
        <v>26</v>
      </c>
      <c r="F12" s="36">
        <v>110044</v>
      </c>
      <c r="G12" s="54"/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47" t="s">
        <v>27</v>
      </c>
      <c r="C13" s="248"/>
      <c r="D13" s="248"/>
      <c r="E13" s="35" t="s">
        <v>28</v>
      </c>
      <c r="F13" s="36">
        <v>110028</v>
      </c>
      <c r="G13" s="54"/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32" t="s">
        <v>29</v>
      </c>
      <c r="C14" s="233"/>
      <c r="D14" s="233"/>
      <c r="E14" s="42" t="s">
        <v>26</v>
      </c>
      <c r="F14" s="36">
        <v>110023</v>
      </c>
      <c r="G14" s="54"/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32" t="s">
        <v>30</v>
      </c>
      <c r="C15" s="233"/>
      <c r="D15" s="233"/>
      <c r="E15" s="35" t="s">
        <v>28</v>
      </c>
      <c r="F15" s="36">
        <v>110017</v>
      </c>
      <c r="G15" s="54"/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27" t="s">
        <v>31</v>
      </c>
      <c r="C16" s="228"/>
      <c r="D16" s="228"/>
      <c r="E16" s="43" t="s">
        <v>26</v>
      </c>
      <c r="F16" s="44">
        <v>110003</v>
      </c>
      <c r="G16" s="54"/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29" t="s">
        <v>35</v>
      </c>
      <c r="C17" s="230"/>
      <c r="D17" s="231"/>
      <c r="E17" s="45" t="s">
        <v>26</v>
      </c>
      <c r="F17" s="36">
        <v>120300</v>
      </c>
      <c r="G17" s="54"/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32" t="s">
        <v>36</v>
      </c>
      <c r="C18" s="233"/>
      <c r="D18" s="233"/>
      <c r="E18" s="42" t="s">
        <v>37</v>
      </c>
      <c r="F18" s="36">
        <v>110005</v>
      </c>
      <c r="G18" s="54"/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80" t="s">
        <v>79</v>
      </c>
      <c r="C19" s="181"/>
      <c r="D19" s="100"/>
      <c r="E19" s="45" t="s">
        <v>26</v>
      </c>
      <c r="F19" s="36">
        <v>110045</v>
      </c>
      <c r="G19" s="54"/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32" t="s">
        <v>32</v>
      </c>
      <c r="C20" s="233"/>
      <c r="D20" s="233"/>
      <c r="E20" s="42" t="s">
        <v>26</v>
      </c>
      <c r="F20" s="36">
        <v>110007</v>
      </c>
      <c r="G20" s="54"/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32" t="s">
        <v>33</v>
      </c>
      <c r="C21" s="233"/>
      <c r="D21" s="233"/>
      <c r="E21" s="42" t="s">
        <v>34</v>
      </c>
      <c r="F21" s="36">
        <v>110020</v>
      </c>
      <c r="G21" s="54"/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21" t="s">
        <v>38</v>
      </c>
      <c r="C22" s="222"/>
      <c r="D22" s="222"/>
      <c r="E22" s="46" t="s">
        <v>28</v>
      </c>
      <c r="F22" s="44">
        <v>110026</v>
      </c>
      <c r="G22" s="54"/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34"/>
      <c r="C23" s="235"/>
      <c r="D23" s="235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21" t="s">
        <v>80</v>
      </c>
      <c r="C25" s="222"/>
      <c r="D25" s="222"/>
      <c r="E25" s="46" t="s">
        <v>26</v>
      </c>
      <c r="F25" s="85">
        <v>100043</v>
      </c>
      <c r="G25" s="54"/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21" t="s">
        <v>40</v>
      </c>
      <c r="C26" s="222"/>
      <c r="D26" s="222"/>
      <c r="E26" s="46" t="s">
        <v>28</v>
      </c>
      <c r="F26" s="44">
        <v>110019</v>
      </c>
      <c r="G26" s="54"/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21" t="s">
        <v>41</v>
      </c>
      <c r="C27" s="222"/>
      <c r="D27" s="222"/>
      <c r="E27" s="46" t="s">
        <v>28</v>
      </c>
      <c r="F27" s="44">
        <v>110018</v>
      </c>
      <c r="G27" s="54"/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21" t="s">
        <v>81</v>
      </c>
      <c r="C28" s="222"/>
      <c r="D28" s="222"/>
      <c r="E28" s="46" t="s">
        <v>37</v>
      </c>
      <c r="F28" s="85">
        <v>110042</v>
      </c>
      <c r="G28" s="54"/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21" t="s">
        <v>45</v>
      </c>
      <c r="C29" s="222"/>
      <c r="D29" s="222"/>
      <c r="E29" s="46" t="s">
        <v>28</v>
      </c>
      <c r="F29" s="44">
        <v>110004</v>
      </c>
      <c r="G29" s="54"/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21" t="s">
        <v>42</v>
      </c>
      <c r="C30" s="222"/>
      <c r="D30" s="222"/>
      <c r="E30" s="46" t="s">
        <v>43</v>
      </c>
      <c r="F30" s="44">
        <v>110008</v>
      </c>
      <c r="G30" s="54"/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21" t="s">
        <v>44</v>
      </c>
      <c r="C31" s="222"/>
      <c r="D31" s="222"/>
      <c r="E31" s="46" t="s">
        <v>26</v>
      </c>
      <c r="F31" s="44">
        <v>110031</v>
      </c>
      <c r="G31" s="54"/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23" t="s">
        <v>46</v>
      </c>
      <c r="C32" s="224"/>
      <c r="D32" s="224"/>
      <c r="E32" s="46" t="s">
        <v>28</v>
      </c>
      <c r="F32" s="44">
        <v>110033</v>
      </c>
      <c r="G32" s="54"/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25" t="s">
        <v>48</v>
      </c>
      <c r="C34" s="226"/>
      <c r="D34" s="226"/>
      <c r="E34" s="57" t="s">
        <v>49</v>
      </c>
      <c r="F34" s="44">
        <v>110032</v>
      </c>
      <c r="G34" s="37"/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21" t="s">
        <v>82</v>
      </c>
      <c r="C36" s="222"/>
      <c r="D36" s="222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21" t="s">
        <v>83</v>
      </c>
      <c r="C37" s="222"/>
      <c r="D37" s="222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21" t="s">
        <v>85</v>
      </c>
      <c r="C38" s="222"/>
      <c r="D38" s="222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21" t="s">
        <v>87</v>
      </c>
      <c r="C39" s="222"/>
      <c r="D39" s="222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21" t="s">
        <v>88</v>
      </c>
      <c r="C40" s="222"/>
      <c r="D40" s="222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21" t="s">
        <v>91</v>
      </c>
      <c r="C41" s="222"/>
      <c r="D41" s="222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21" t="s">
        <v>89</v>
      </c>
      <c r="C42" s="222"/>
      <c r="D42" s="222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78" t="s">
        <v>90</v>
      </c>
      <c r="C43" s="179"/>
      <c r="D43" s="179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21" t="s">
        <v>93</v>
      </c>
      <c r="C45" s="222"/>
      <c r="D45" s="222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21" t="s">
        <v>94</v>
      </c>
      <c r="C46" s="222"/>
      <c r="D46" s="222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/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/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/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/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/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/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9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210" t="s">
        <v>114</v>
      </c>
      <c r="C56" s="211"/>
      <c r="D56" s="212"/>
      <c r="E56" s="93"/>
      <c r="F56" s="67"/>
      <c r="G56" s="216" t="s">
        <v>128</v>
      </c>
      <c r="H56" s="217"/>
      <c r="I56" s="217"/>
      <c r="J56" s="217"/>
      <c r="K56" s="217"/>
      <c r="L56" s="217"/>
      <c r="M56" s="217"/>
      <c r="N56" s="217"/>
      <c r="O56" s="217"/>
      <c r="P56" s="218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19" t="s">
        <v>127</v>
      </c>
      <c r="H57" s="220"/>
      <c r="I57" s="219" t="s">
        <v>121</v>
      </c>
      <c r="J57" s="220"/>
      <c r="K57" s="219" t="s">
        <v>122</v>
      </c>
      <c r="L57" s="220"/>
      <c r="M57" s="219" t="s">
        <v>123</v>
      </c>
      <c r="N57" s="220"/>
      <c r="O57" s="219" t="s">
        <v>124</v>
      </c>
      <c r="P57" s="220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210" t="s">
        <v>115</v>
      </c>
      <c r="C69" s="211"/>
      <c r="D69" s="212"/>
      <c r="E69" s="93"/>
      <c r="F69" s="67"/>
      <c r="G69" s="216" t="s">
        <v>129</v>
      </c>
      <c r="H69" s="217"/>
      <c r="I69" s="217"/>
      <c r="J69" s="217"/>
      <c r="K69" s="217"/>
      <c r="L69" s="217"/>
      <c r="M69" s="217"/>
      <c r="N69" s="217"/>
      <c r="O69" s="217"/>
      <c r="P69" s="218"/>
    </row>
    <row r="70" spans="1:16" ht="35.700000000000003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19" t="s">
        <v>127</v>
      </c>
      <c r="H70" s="220"/>
      <c r="I70" s="219" t="s">
        <v>121</v>
      </c>
      <c r="J70" s="220"/>
      <c r="K70" s="219" t="s">
        <v>122</v>
      </c>
      <c r="L70" s="220"/>
      <c r="M70" s="219" t="s">
        <v>123</v>
      </c>
      <c r="N70" s="220"/>
      <c r="O70" s="219" t="s">
        <v>124</v>
      </c>
      <c r="P70" s="220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210" t="s">
        <v>147</v>
      </c>
      <c r="C81" s="211"/>
      <c r="D81" s="212"/>
      <c r="E81" s="93"/>
      <c r="G81" s="216" t="s">
        <v>149</v>
      </c>
      <c r="H81" s="217"/>
      <c r="I81" s="217"/>
      <c r="J81" s="217"/>
      <c r="K81" s="217"/>
      <c r="L81" s="217"/>
      <c r="M81" s="217"/>
      <c r="N81" s="217"/>
      <c r="O81" s="217"/>
      <c r="P81" s="218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19" t="s">
        <v>127</v>
      </c>
      <c r="H82" s="220"/>
      <c r="I82" s="219" t="s">
        <v>121</v>
      </c>
      <c r="J82" s="220"/>
      <c r="K82" s="219" t="s">
        <v>122</v>
      </c>
      <c r="L82" s="220"/>
      <c r="M82" s="219" t="s">
        <v>123</v>
      </c>
      <c r="N82" s="220"/>
      <c r="O82" s="219" t="s">
        <v>124</v>
      </c>
      <c r="P82" s="220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210" t="s">
        <v>59</v>
      </c>
      <c r="C94" s="211"/>
      <c r="D94" s="212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210" t="s">
        <v>155</v>
      </c>
      <c r="C100" s="211"/>
      <c r="D100" s="212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213" t="s">
        <v>157</v>
      </c>
      <c r="C105" s="214"/>
      <c r="D105" s="215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6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6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600-000002000000}"/>
    <dataValidation allowBlank="1" showInputMessage="1" showErrorMessage="1" promptTitle="Cycle" prompt="Insert the Distribution Cycle" sqref="N2:P2" xr:uid="{00000000-0002-0000-0600-000003000000}"/>
    <dataValidation allowBlank="1" showInputMessage="1" showErrorMessage="1" promptTitle="End Date" prompt="Insert date at the end of the reporting cycle" sqref="N4:P4" xr:uid="{00000000-0002-0000-0600-000004000000}"/>
    <dataValidation allowBlank="1" showInputMessage="1" showErrorMessage="1" promptTitle="Date Prepared" prompt="Insert the date the report was prepared" sqref="M5:P5 M3:M4" xr:uid="{00000000-0002-0000-0600-000005000000}"/>
    <dataValidation allowBlank="1" showInputMessage="1" showErrorMessage="1" promptTitle="Warehouse" prompt="Insert name of the warehouse where the HF obtains drugs" sqref="C5:E5" xr:uid="{00000000-0002-0000-0600-000006000000}"/>
    <dataValidation allowBlank="1" showInputMessage="1" showErrorMessage="1" promptTitle="District" prompt="Insert District where the  Health Facility is located" sqref="C4:E4" xr:uid="{00000000-0002-0000-0600-000007000000}"/>
    <dataValidation allowBlank="1" showInputMessage="1" showErrorMessage="1" promptTitle="Delivery Zone" prompt="Insert sector to which the HF is allocated" sqref="C6:E6" xr:uid="{00000000-0002-0000-0600-000008000000}"/>
    <dataValidation allowBlank="1" showInputMessage="1" showErrorMessage="1" promptTitle="Facility Name" prompt="Insert the name of the Health Facility" sqref="D2:E3 C2" xr:uid="{00000000-0002-0000-0600-000009000000}"/>
    <dataValidation allowBlank="1" showInputMessage="1" showErrorMessage="1" promptTitle="Closing Balance" prompt="Write in the result of the physical count. This is the actual stock available for use." sqref="M11:M22" xr:uid="{00000000-0002-0000-0600-00000A000000}"/>
    <dataValidation allowBlank="1" showInputMessage="1" showErrorMessage="1" promptTitle="Start Date" prompt="Insert the date at the start of the reporting cycle" sqref="O3:P3" xr:uid="{00000000-0002-0000-0600-00000B000000}"/>
    <dataValidation type="list" allowBlank="1" showInputMessage="1" showErrorMessage="1" promptTitle="Cycle" prompt="Insert the Distribution Cycle" sqref="M2" xr:uid="{00000000-0002-0000-06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1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6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17"/>
    <col min="2" max="2" width="38.125" style="117" bestFit="1" customWidth="1"/>
    <col min="3" max="3" width="14" style="117" bestFit="1" customWidth="1"/>
    <col min="4" max="4" width="9.125" style="117"/>
    <col min="5" max="5" width="14" style="117" bestFit="1" customWidth="1"/>
    <col min="6" max="6" width="16.125" style="117" customWidth="1"/>
    <col min="7" max="7" width="9.125" style="117" customWidth="1"/>
    <col min="8" max="8" width="7" style="117" customWidth="1"/>
    <col min="9" max="10" width="13" style="117" customWidth="1"/>
    <col min="11" max="13" width="17.875" style="117" customWidth="1"/>
    <col min="14" max="16384" width="9.125" style="117"/>
  </cols>
  <sheetData>
    <row r="2" spans="2:15" x14ac:dyDescent="0.25">
      <c r="B2" s="115" t="s">
        <v>169</v>
      </c>
      <c r="C2" s="115" t="s">
        <v>170</v>
      </c>
      <c r="D2" s="115" t="s">
        <v>167</v>
      </c>
      <c r="E2" s="115" t="s">
        <v>881</v>
      </c>
      <c r="F2" s="115" t="s">
        <v>882</v>
      </c>
      <c r="G2" s="115" t="s">
        <v>883</v>
      </c>
      <c r="H2" s="116" t="s">
        <v>171</v>
      </c>
      <c r="I2" s="115" t="s">
        <v>884</v>
      </c>
    </row>
    <row r="3" spans="2:15" x14ac:dyDescent="0.25">
      <c r="B3" s="118" t="s">
        <v>341</v>
      </c>
      <c r="C3" s="118" t="s">
        <v>339</v>
      </c>
      <c r="D3" s="118" t="s">
        <v>340</v>
      </c>
      <c r="E3" s="118" t="s">
        <v>205</v>
      </c>
      <c r="F3" s="118" t="s">
        <v>342</v>
      </c>
      <c r="G3" s="118" t="s">
        <v>339</v>
      </c>
      <c r="H3" s="119">
        <v>1</v>
      </c>
      <c r="I3" s="118" t="s">
        <v>343</v>
      </c>
      <c r="L3" s="128" t="s">
        <v>338</v>
      </c>
      <c r="O3" s="125"/>
    </row>
    <row r="4" spans="2:15" x14ac:dyDescent="0.25">
      <c r="B4" s="118" t="s">
        <v>176</v>
      </c>
      <c r="C4" s="118" t="s">
        <v>344</v>
      </c>
      <c r="D4" s="118" t="s">
        <v>177</v>
      </c>
      <c r="E4" s="118" t="s">
        <v>205</v>
      </c>
      <c r="F4" s="118" t="s">
        <v>178</v>
      </c>
      <c r="G4" s="118" t="s">
        <v>189</v>
      </c>
      <c r="H4" s="119">
        <v>2</v>
      </c>
      <c r="I4" s="118" t="s">
        <v>345</v>
      </c>
      <c r="K4" s="115" t="s">
        <v>172</v>
      </c>
      <c r="L4" s="115" t="s">
        <v>173</v>
      </c>
      <c r="M4" s="115" t="s">
        <v>174</v>
      </c>
      <c r="O4" s="125"/>
    </row>
    <row r="5" spans="2:15" x14ac:dyDescent="0.25">
      <c r="B5" s="118" t="s">
        <v>179</v>
      </c>
      <c r="C5" s="118" t="s">
        <v>346</v>
      </c>
      <c r="D5" s="118" t="s">
        <v>180</v>
      </c>
      <c r="E5" s="118" t="s">
        <v>205</v>
      </c>
      <c r="F5" s="118" t="s">
        <v>178</v>
      </c>
      <c r="G5" s="118" t="s">
        <v>189</v>
      </c>
      <c r="H5" s="119">
        <v>2</v>
      </c>
      <c r="I5" s="118" t="s">
        <v>345</v>
      </c>
      <c r="K5" s="118">
        <v>3</v>
      </c>
      <c r="L5" s="126">
        <v>43435</v>
      </c>
      <c r="M5" s="127">
        <v>43496</v>
      </c>
      <c r="O5" s="125"/>
    </row>
    <row r="6" spans="2:15" x14ac:dyDescent="0.25">
      <c r="B6" s="118" t="s">
        <v>349</v>
      </c>
      <c r="C6" s="118" t="s">
        <v>347</v>
      </c>
      <c r="D6" s="118" t="s">
        <v>348</v>
      </c>
      <c r="E6" s="118" t="s">
        <v>205</v>
      </c>
      <c r="F6" s="118" t="s">
        <v>183</v>
      </c>
      <c r="G6" s="118" t="s">
        <v>189</v>
      </c>
      <c r="H6" s="119">
        <v>2</v>
      </c>
      <c r="I6" s="118" t="s">
        <v>345</v>
      </c>
      <c r="K6" s="118">
        <v>4</v>
      </c>
      <c r="L6" s="126">
        <v>43497</v>
      </c>
      <c r="M6" s="127">
        <v>43555</v>
      </c>
      <c r="O6" s="125"/>
    </row>
    <row r="7" spans="2:15" s="171" customFormat="1" x14ac:dyDescent="0.25">
      <c r="B7" s="169" t="s">
        <v>351</v>
      </c>
      <c r="C7" s="169" t="s">
        <v>339</v>
      </c>
      <c r="D7" s="169" t="s">
        <v>350</v>
      </c>
      <c r="E7" s="169" t="s">
        <v>205</v>
      </c>
      <c r="F7" s="169" t="s">
        <v>183</v>
      </c>
      <c r="G7" s="169" t="s">
        <v>339</v>
      </c>
      <c r="H7" s="170">
        <v>1</v>
      </c>
      <c r="I7" s="169" t="s">
        <v>352</v>
      </c>
      <c r="K7" s="169">
        <v>5</v>
      </c>
      <c r="L7" s="172">
        <v>43556</v>
      </c>
      <c r="M7" s="173">
        <v>43616</v>
      </c>
      <c r="O7" s="174"/>
    </row>
    <row r="8" spans="2:15" s="124" customFormat="1" x14ac:dyDescent="0.25">
      <c r="B8" s="122" t="s">
        <v>355</v>
      </c>
      <c r="C8" s="122" t="s">
        <v>353</v>
      </c>
      <c r="D8" s="122" t="s">
        <v>354</v>
      </c>
      <c r="E8" s="122" t="s">
        <v>206</v>
      </c>
      <c r="F8" s="122" t="s">
        <v>183</v>
      </c>
      <c r="G8" s="122" t="s">
        <v>353</v>
      </c>
      <c r="H8" s="123">
        <v>3</v>
      </c>
      <c r="I8" s="122" t="s">
        <v>356</v>
      </c>
      <c r="K8" s="122">
        <v>6</v>
      </c>
      <c r="L8" s="175">
        <v>43617</v>
      </c>
      <c r="M8" s="176">
        <v>43677</v>
      </c>
      <c r="O8" s="177"/>
    </row>
    <row r="9" spans="2:15" x14ac:dyDescent="0.25">
      <c r="B9" s="118" t="s">
        <v>181</v>
      </c>
      <c r="C9" s="118" t="s">
        <v>339</v>
      </c>
      <c r="D9" s="118" t="s">
        <v>182</v>
      </c>
      <c r="E9" s="118" t="s">
        <v>205</v>
      </c>
      <c r="F9" s="118" t="s">
        <v>183</v>
      </c>
      <c r="G9" s="118" t="s">
        <v>339</v>
      </c>
      <c r="H9" s="119">
        <v>1</v>
      </c>
      <c r="I9" s="118" t="s">
        <v>357</v>
      </c>
      <c r="K9" s="118">
        <v>1</v>
      </c>
      <c r="L9" s="126">
        <v>43678</v>
      </c>
      <c r="M9" s="127">
        <v>43738</v>
      </c>
    </row>
    <row r="10" spans="2:15" x14ac:dyDescent="0.25">
      <c r="B10" s="118" t="s">
        <v>184</v>
      </c>
      <c r="C10" s="118" t="s">
        <v>358</v>
      </c>
      <c r="D10" s="118" t="s">
        <v>185</v>
      </c>
      <c r="E10" s="118" t="s">
        <v>206</v>
      </c>
      <c r="F10" s="118" t="s">
        <v>178</v>
      </c>
      <c r="G10" s="118" t="s">
        <v>353</v>
      </c>
      <c r="H10" s="119">
        <v>3</v>
      </c>
      <c r="I10" s="118" t="s">
        <v>356</v>
      </c>
      <c r="K10" s="118">
        <v>2</v>
      </c>
      <c r="L10" s="126">
        <v>43739</v>
      </c>
      <c r="M10" s="127">
        <v>43799</v>
      </c>
    </row>
    <row r="11" spans="2:15" x14ac:dyDescent="0.25">
      <c r="B11" s="118" t="s">
        <v>186</v>
      </c>
      <c r="C11" s="118" t="s">
        <v>359</v>
      </c>
      <c r="D11" s="118" t="s">
        <v>187</v>
      </c>
      <c r="E11" s="118" t="s">
        <v>205</v>
      </c>
      <c r="F11" s="118" t="s">
        <v>175</v>
      </c>
      <c r="G11" s="118" t="s">
        <v>189</v>
      </c>
      <c r="H11" s="119">
        <v>2</v>
      </c>
      <c r="I11" s="118" t="s">
        <v>345</v>
      </c>
    </row>
    <row r="12" spans="2:15" x14ac:dyDescent="0.25">
      <c r="B12" s="118" t="s">
        <v>188</v>
      </c>
      <c r="C12" s="118" t="s">
        <v>347</v>
      </c>
      <c r="D12" s="118" t="s">
        <v>190</v>
      </c>
      <c r="E12" s="118" t="s">
        <v>205</v>
      </c>
      <c r="F12" s="118" t="s">
        <v>178</v>
      </c>
      <c r="G12" s="118" t="s">
        <v>189</v>
      </c>
      <c r="H12" s="119">
        <v>2</v>
      </c>
      <c r="I12" s="118" t="s">
        <v>345</v>
      </c>
      <c r="L12" s="128" t="s">
        <v>522</v>
      </c>
    </row>
    <row r="13" spans="2:15" x14ac:dyDescent="0.25">
      <c r="B13" s="118" t="s">
        <v>525</v>
      </c>
      <c r="C13" s="118" t="s">
        <v>523</v>
      </c>
      <c r="D13" s="118" t="s">
        <v>524</v>
      </c>
      <c r="E13" s="118" t="s">
        <v>526</v>
      </c>
      <c r="F13" s="118" t="s">
        <v>178</v>
      </c>
      <c r="G13" s="118" t="s">
        <v>523</v>
      </c>
      <c r="H13" s="119">
        <v>6</v>
      </c>
      <c r="I13" s="118" t="s">
        <v>885</v>
      </c>
      <c r="K13" s="115" t="s">
        <v>172</v>
      </c>
      <c r="L13" s="115" t="s">
        <v>173</v>
      </c>
      <c r="M13" s="115" t="s">
        <v>174</v>
      </c>
    </row>
    <row r="14" spans="2:15" x14ac:dyDescent="0.25">
      <c r="B14" s="118" t="s">
        <v>529</v>
      </c>
      <c r="C14" s="118" t="s">
        <v>527</v>
      </c>
      <c r="D14" s="118" t="s">
        <v>528</v>
      </c>
      <c r="E14" s="118" t="s">
        <v>191</v>
      </c>
      <c r="F14" s="118" t="s">
        <v>178</v>
      </c>
      <c r="G14" s="118" t="s">
        <v>309</v>
      </c>
      <c r="H14" s="119">
        <v>5</v>
      </c>
      <c r="I14" s="118" t="s">
        <v>343</v>
      </c>
      <c r="K14" s="118">
        <v>1</v>
      </c>
      <c r="L14" s="126">
        <v>43344</v>
      </c>
      <c r="M14" s="127">
        <v>43404</v>
      </c>
      <c r="N14" s="125"/>
    </row>
    <row r="15" spans="2:15" x14ac:dyDescent="0.25">
      <c r="B15" s="118" t="s">
        <v>193</v>
      </c>
      <c r="C15" s="118" t="s">
        <v>347</v>
      </c>
      <c r="D15" s="118" t="s">
        <v>194</v>
      </c>
      <c r="E15" s="118" t="s">
        <v>205</v>
      </c>
      <c r="F15" s="118" t="s">
        <v>178</v>
      </c>
      <c r="G15" s="118" t="s">
        <v>189</v>
      </c>
      <c r="H15" s="119">
        <v>2</v>
      </c>
      <c r="I15" s="118" t="s">
        <v>345</v>
      </c>
      <c r="K15" s="118">
        <v>2</v>
      </c>
      <c r="L15" s="126">
        <v>43405</v>
      </c>
      <c r="M15" s="127">
        <v>43465</v>
      </c>
    </row>
    <row r="16" spans="2:15" x14ac:dyDescent="0.25">
      <c r="B16" s="118" t="s">
        <v>195</v>
      </c>
      <c r="C16" s="118" t="s">
        <v>360</v>
      </c>
      <c r="D16" s="118" t="s">
        <v>197</v>
      </c>
      <c r="E16" s="118" t="s">
        <v>205</v>
      </c>
      <c r="F16" s="118" t="s">
        <v>198</v>
      </c>
      <c r="G16" s="118" t="s">
        <v>196</v>
      </c>
      <c r="H16" s="119">
        <v>2</v>
      </c>
      <c r="I16" s="118" t="s">
        <v>361</v>
      </c>
      <c r="K16" s="118">
        <v>3</v>
      </c>
      <c r="L16" s="126">
        <v>43466</v>
      </c>
      <c r="M16" s="127">
        <v>43524</v>
      </c>
    </row>
    <row r="17" spans="2:13" x14ac:dyDescent="0.25">
      <c r="B17" s="118" t="s">
        <v>532</v>
      </c>
      <c r="C17" s="118" t="s">
        <v>530</v>
      </c>
      <c r="D17" s="118" t="s">
        <v>531</v>
      </c>
      <c r="E17" s="118" t="s">
        <v>526</v>
      </c>
      <c r="F17" s="118" t="s">
        <v>342</v>
      </c>
      <c r="G17" s="118" t="s">
        <v>523</v>
      </c>
      <c r="H17" s="119">
        <v>6</v>
      </c>
      <c r="I17" s="118" t="s">
        <v>885</v>
      </c>
      <c r="K17" s="118">
        <v>4</v>
      </c>
      <c r="L17" s="126">
        <v>43525</v>
      </c>
      <c r="M17" s="127">
        <v>43585</v>
      </c>
    </row>
    <row r="18" spans="2:13" x14ac:dyDescent="0.25">
      <c r="B18" s="118" t="s">
        <v>363</v>
      </c>
      <c r="C18" s="118" t="s">
        <v>339</v>
      </c>
      <c r="D18" s="118" t="s">
        <v>362</v>
      </c>
      <c r="E18" s="118" t="s">
        <v>205</v>
      </c>
      <c r="F18" s="118" t="s">
        <v>342</v>
      </c>
      <c r="G18" s="118" t="s">
        <v>339</v>
      </c>
      <c r="H18" s="119">
        <v>1</v>
      </c>
      <c r="I18" s="118" t="s">
        <v>192</v>
      </c>
      <c r="K18" s="118">
        <v>5</v>
      </c>
      <c r="L18" s="126">
        <v>43586</v>
      </c>
      <c r="M18" s="127">
        <v>43646</v>
      </c>
    </row>
    <row r="19" spans="2:13" x14ac:dyDescent="0.25">
      <c r="B19" s="118" t="s">
        <v>199</v>
      </c>
      <c r="C19" s="118" t="s">
        <v>339</v>
      </c>
      <c r="D19" s="118" t="s">
        <v>200</v>
      </c>
      <c r="E19" s="118" t="s">
        <v>205</v>
      </c>
      <c r="F19" s="118" t="s">
        <v>175</v>
      </c>
      <c r="G19" s="118" t="s">
        <v>339</v>
      </c>
      <c r="H19" s="119">
        <v>1</v>
      </c>
      <c r="I19" s="118" t="s">
        <v>352</v>
      </c>
      <c r="K19" s="118">
        <v>6</v>
      </c>
      <c r="L19" s="126">
        <v>43647</v>
      </c>
      <c r="M19" s="127">
        <v>43708</v>
      </c>
    </row>
    <row r="20" spans="2:13" x14ac:dyDescent="0.25">
      <c r="B20" s="118" t="s">
        <v>201</v>
      </c>
      <c r="C20" s="118" t="s">
        <v>364</v>
      </c>
      <c r="D20" s="118" t="s">
        <v>202</v>
      </c>
      <c r="E20" s="118" t="s">
        <v>191</v>
      </c>
      <c r="F20" s="118" t="s">
        <v>198</v>
      </c>
      <c r="G20" s="118" t="s">
        <v>309</v>
      </c>
      <c r="H20" s="119">
        <v>2</v>
      </c>
      <c r="I20" s="118" t="s">
        <v>357</v>
      </c>
    </row>
    <row r="21" spans="2:13" x14ac:dyDescent="0.25">
      <c r="B21" s="118" t="s">
        <v>366</v>
      </c>
      <c r="C21" s="118" t="s">
        <v>339</v>
      </c>
      <c r="D21" s="118" t="s">
        <v>365</v>
      </c>
      <c r="E21" s="118" t="s">
        <v>205</v>
      </c>
      <c r="F21" s="118" t="s">
        <v>342</v>
      </c>
      <c r="G21" s="118" t="s">
        <v>339</v>
      </c>
      <c r="H21" s="119">
        <v>1</v>
      </c>
      <c r="I21" s="118" t="s">
        <v>192</v>
      </c>
    </row>
    <row r="22" spans="2:13" x14ac:dyDescent="0.25">
      <c r="B22" s="118" t="s">
        <v>368</v>
      </c>
      <c r="C22" s="118" t="s">
        <v>364</v>
      </c>
      <c r="D22" s="118" t="s">
        <v>367</v>
      </c>
      <c r="E22" s="118" t="s">
        <v>369</v>
      </c>
      <c r="F22" s="118" t="s">
        <v>178</v>
      </c>
      <c r="G22" s="118" t="s">
        <v>309</v>
      </c>
      <c r="H22" s="119">
        <v>2</v>
      </c>
      <c r="I22" s="118" t="s">
        <v>357</v>
      </c>
    </row>
    <row r="23" spans="2:13" x14ac:dyDescent="0.25">
      <c r="B23" s="118" t="s">
        <v>371</v>
      </c>
      <c r="C23" s="118" t="s">
        <v>339</v>
      </c>
      <c r="D23" s="118" t="s">
        <v>370</v>
      </c>
      <c r="E23" s="118" t="s">
        <v>205</v>
      </c>
      <c r="F23" s="118" t="s">
        <v>342</v>
      </c>
      <c r="G23" s="118" t="s">
        <v>339</v>
      </c>
      <c r="H23" s="119">
        <v>1</v>
      </c>
      <c r="I23" s="118" t="s">
        <v>357</v>
      </c>
    </row>
    <row r="24" spans="2:13" x14ac:dyDescent="0.25">
      <c r="B24" s="118" t="s">
        <v>535</v>
      </c>
      <c r="C24" s="118" t="s">
        <v>533</v>
      </c>
      <c r="D24" s="118" t="s">
        <v>534</v>
      </c>
      <c r="E24" s="118" t="s">
        <v>536</v>
      </c>
      <c r="F24" s="118" t="s">
        <v>178</v>
      </c>
      <c r="G24" s="118" t="s">
        <v>537</v>
      </c>
      <c r="H24" s="119">
        <v>5</v>
      </c>
      <c r="I24" s="118" t="s">
        <v>886</v>
      </c>
    </row>
    <row r="25" spans="2:13" x14ac:dyDescent="0.25">
      <c r="B25" s="118" t="s">
        <v>540</v>
      </c>
      <c r="C25" s="118" t="s">
        <v>538</v>
      </c>
      <c r="D25" s="118" t="s">
        <v>539</v>
      </c>
      <c r="E25" s="118" t="s">
        <v>526</v>
      </c>
      <c r="F25" s="118" t="s">
        <v>178</v>
      </c>
      <c r="G25" s="118" t="s">
        <v>523</v>
      </c>
      <c r="H25" s="119">
        <v>6</v>
      </c>
      <c r="I25" s="118" t="s">
        <v>885</v>
      </c>
    </row>
    <row r="26" spans="2:13" x14ac:dyDescent="0.25">
      <c r="B26" s="118" t="s">
        <v>203</v>
      </c>
      <c r="C26" s="118" t="s">
        <v>360</v>
      </c>
      <c r="D26" s="118" t="s">
        <v>204</v>
      </c>
      <c r="E26" s="118" t="s">
        <v>205</v>
      </c>
      <c r="F26" s="118" t="s">
        <v>178</v>
      </c>
      <c r="G26" s="118" t="s">
        <v>196</v>
      </c>
      <c r="H26" s="119">
        <v>2</v>
      </c>
      <c r="I26" s="118" t="s">
        <v>361</v>
      </c>
    </row>
    <row r="27" spans="2:13" x14ac:dyDescent="0.25">
      <c r="B27" s="118" t="s">
        <v>543</v>
      </c>
      <c r="C27" s="118" t="s">
        <v>541</v>
      </c>
      <c r="D27" s="118" t="s">
        <v>542</v>
      </c>
      <c r="E27" s="118" t="s">
        <v>536</v>
      </c>
      <c r="F27" s="118" t="s">
        <v>178</v>
      </c>
      <c r="G27" s="118" t="s">
        <v>537</v>
      </c>
      <c r="H27" s="119">
        <v>5</v>
      </c>
      <c r="I27" s="118" t="s">
        <v>361</v>
      </c>
    </row>
    <row r="28" spans="2:13" x14ac:dyDescent="0.25">
      <c r="B28" s="118" t="s">
        <v>545</v>
      </c>
      <c r="C28" s="118" t="s">
        <v>523</v>
      </c>
      <c r="D28" s="118" t="s">
        <v>544</v>
      </c>
      <c r="E28" s="118" t="s">
        <v>526</v>
      </c>
      <c r="F28" s="118" t="s">
        <v>178</v>
      </c>
      <c r="G28" s="118" t="s">
        <v>523</v>
      </c>
      <c r="H28" s="119">
        <v>6</v>
      </c>
      <c r="I28" s="118" t="s">
        <v>885</v>
      </c>
    </row>
    <row r="29" spans="2:13" x14ac:dyDescent="0.25">
      <c r="B29" s="118" t="s">
        <v>548</v>
      </c>
      <c r="C29" s="118" t="s">
        <v>546</v>
      </c>
      <c r="D29" s="118" t="s">
        <v>547</v>
      </c>
      <c r="E29" s="118" t="s">
        <v>205</v>
      </c>
      <c r="F29" s="118" t="s">
        <v>178</v>
      </c>
      <c r="G29" s="118" t="s">
        <v>339</v>
      </c>
      <c r="H29" s="119">
        <v>4</v>
      </c>
      <c r="I29" s="118" t="s">
        <v>192</v>
      </c>
    </row>
    <row r="30" spans="2:13" x14ac:dyDescent="0.25">
      <c r="B30" s="118" t="s">
        <v>550</v>
      </c>
      <c r="C30" s="118" t="s">
        <v>546</v>
      </c>
      <c r="D30" s="118" t="s">
        <v>549</v>
      </c>
      <c r="E30" s="118" t="s">
        <v>205</v>
      </c>
      <c r="F30" s="118" t="s">
        <v>342</v>
      </c>
      <c r="G30" s="118" t="s">
        <v>339</v>
      </c>
      <c r="H30" s="119">
        <v>4</v>
      </c>
      <c r="I30" s="118" t="s">
        <v>192</v>
      </c>
    </row>
    <row r="31" spans="2:13" x14ac:dyDescent="0.25">
      <c r="B31" s="118" t="s">
        <v>373</v>
      </c>
      <c r="C31" s="118" t="s">
        <v>339</v>
      </c>
      <c r="D31" s="118" t="s">
        <v>372</v>
      </c>
      <c r="E31" s="118" t="s">
        <v>205</v>
      </c>
      <c r="F31" s="118" t="s">
        <v>342</v>
      </c>
      <c r="G31" s="118" t="s">
        <v>339</v>
      </c>
      <c r="H31" s="119">
        <v>1</v>
      </c>
      <c r="I31" s="118" t="s">
        <v>357</v>
      </c>
    </row>
    <row r="32" spans="2:13" x14ac:dyDescent="0.25">
      <c r="B32" s="118" t="s">
        <v>375</v>
      </c>
      <c r="C32" s="118" t="s">
        <v>339</v>
      </c>
      <c r="D32" s="118" t="s">
        <v>374</v>
      </c>
      <c r="E32" s="118" t="s">
        <v>205</v>
      </c>
      <c r="F32" s="118" t="s">
        <v>342</v>
      </c>
      <c r="G32" s="118" t="s">
        <v>339</v>
      </c>
      <c r="H32" s="119">
        <v>1</v>
      </c>
      <c r="I32" s="118" t="s">
        <v>357</v>
      </c>
    </row>
    <row r="33" spans="2:9" x14ac:dyDescent="0.25">
      <c r="B33" s="118" t="s">
        <v>552</v>
      </c>
      <c r="C33" s="118" t="s">
        <v>546</v>
      </c>
      <c r="D33" s="118" t="s">
        <v>551</v>
      </c>
      <c r="E33" s="118" t="s">
        <v>205</v>
      </c>
      <c r="F33" s="118" t="s">
        <v>342</v>
      </c>
      <c r="G33" s="118" t="s">
        <v>339</v>
      </c>
      <c r="H33" s="119">
        <v>4</v>
      </c>
      <c r="I33" s="118" t="s">
        <v>357</v>
      </c>
    </row>
    <row r="34" spans="2:9" x14ac:dyDescent="0.25">
      <c r="B34" s="118" t="s">
        <v>377</v>
      </c>
      <c r="C34" s="118" t="s">
        <v>339</v>
      </c>
      <c r="D34" s="118" t="s">
        <v>376</v>
      </c>
      <c r="E34" s="118" t="s">
        <v>205</v>
      </c>
      <c r="F34" s="118" t="s">
        <v>342</v>
      </c>
      <c r="G34" s="118" t="s">
        <v>339</v>
      </c>
      <c r="H34" s="119">
        <v>1</v>
      </c>
      <c r="I34" s="118" t="s">
        <v>192</v>
      </c>
    </row>
    <row r="35" spans="2:9" x14ac:dyDescent="0.25">
      <c r="B35" s="118" t="s">
        <v>554</v>
      </c>
      <c r="C35" s="118" t="s">
        <v>546</v>
      </c>
      <c r="D35" s="118" t="s">
        <v>553</v>
      </c>
      <c r="E35" s="118" t="s">
        <v>205</v>
      </c>
      <c r="F35" s="118" t="s">
        <v>342</v>
      </c>
      <c r="G35" s="118" t="s">
        <v>339</v>
      </c>
      <c r="H35" s="119">
        <v>4</v>
      </c>
      <c r="I35" s="118" t="s">
        <v>192</v>
      </c>
    </row>
    <row r="36" spans="2:9" x14ac:dyDescent="0.25">
      <c r="B36" s="118" t="s">
        <v>556</v>
      </c>
      <c r="C36" s="118" t="s">
        <v>538</v>
      </c>
      <c r="D36" s="118" t="s">
        <v>555</v>
      </c>
      <c r="E36" s="118" t="s">
        <v>526</v>
      </c>
      <c r="F36" s="118" t="s">
        <v>342</v>
      </c>
      <c r="G36" s="118" t="s">
        <v>523</v>
      </c>
      <c r="H36" s="119">
        <v>6</v>
      </c>
      <c r="I36" s="118" t="s">
        <v>357</v>
      </c>
    </row>
    <row r="37" spans="2:9" x14ac:dyDescent="0.25">
      <c r="B37" s="118" t="s">
        <v>558</v>
      </c>
      <c r="C37" s="118" t="s">
        <v>538</v>
      </c>
      <c r="D37" s="118" t="s">
        <v>557</v>
      </c>
      <c r="E37" s="118" t="s">
        <v>526</v>
      </c>
      <c r="F37" s="118" t="s">
        <v>342</v>
      </c>
      <c r="G37" s="118" t="s">
        <v>523</v>
      </c>
      <c r="H37" s="119">
        <v>6</v>
      </c>
      <c r="I37" s="118" t="s">
        <v>357</v>
      </c>
    </row>
    <row r="38" spans="2:9" x14ac:dyDescent="0.25">
      <c r="B38" s="118" t="s">
        <v>207</v>
      </c>
      <c r="C38" s="118" t="s">
        <v>339</v>
      </c>
      <c r="D38" s="118" t="s">
        <v>208</v>
      </c>
      <c r="E38" s="118" t="s">
        <v>205</v>
      </c>
      <c r="F38" s="118" t="s">
        <v>183</v>
      </c>
      <c r="G38" s="118" t="s">
        <v>339</v>
      </c>
      <c r="H38" s="119">
        <v>1</v>
      </c>
      <c r="I38" s="118" t="s">
        <v>192</v>
      </c>
    </row>
    <row r="39" spans="2:9" x14ac:dyDescent="0.25">
      <c r="B39" s="118" t="s">
        <v>379</v>
      </c>
      <c r="C39" s="118" t="s">
        <v>339</v>
      </c>
      <c r="D39" s="118" t="s">
        <v>378</v>
      </c>
      <c r="E39" s="118" t="s">
        <v>205</v>
      </c>
      <c r="F39" s="118" t="s">
        <v>342</v>
      </c>
      <c r="G39" s="118" t="s">
        <v>339</v>
      </c>
      <c r="H39" s="119">
        <v>1</v>
      </c>
      <c r="I39" s="118" t="s">
        <v>192</v>
      </c>
    </row>
    <row r="40" spans="2:9" x14ac:dyDescent="0.25">
      <c r="B40" s="118" t="s">
        <v>560</v>
      </c>
      <c r="C40" s="118" t="s">
        <v>541</v>
      </c>
      <c r="D40" s="118" t="s">
        <v>559</v>
      </c>
      <c r="E40" s="118" t="s">
        <v>536</v>
      </c>
      <c r="F40" s="118" t="s">
        <v>178</v>
      </c>
      <c r="G40" s="118" t="s">
        <v>537</v>
      </c>
      <c r="H40" s="119">
        <v>5</v>
      </c>
      <c r="I40" s="118" t="s">
        <v>361</v>
      </c>
    </row>
    <row r="41" spans="2:9" x14ac:dyDescent="0.25">
      <c r="B41" s="118" t="s">
        <v>209</v>
      </c>
      <c r="C41" s="118" t="s">
        <v>347</v>
      </c>
      <c r="D41" s="118" t="s">
        <v>210</v>
      </c>
      <c r="E41" s="118" t="s">
        <v>205</v>
      </c>
      <c r="F41" s="118" t="s">
        <v>178</v>
      </c>
      <c r="G41" s="118" t="s">
        <v>189</v>
      </c>
      <c r="H41" s="119">
        <v>2</v>
      </c>
      <c r="I41" s="118" t="s">
        <v>345</v>
      </c>
    </row>
    <row r="42" spans="2:9" x14ac:dyDescent="0.25">
      <c r="B42" s="118" t="s">
        <v>563</v>
      </c>
      <c r="C42" s="118" t="s">
        <v>561</v>
      </c>
      <c r="D42" s="118" t="s">
        <v>562</v>
      </c>
      <c r="E42" s="118" t="s">
        <v>205</v>
      </c>
      <c r="F42" s="118" t="s">
        <v>178</v>
      </c>
      <c r="G42" s="118" t="s">
        <v>196</v>
      </c>
      <c r="H42" s="119">
        <v>5</v>
      </c>
      <c r="I42" s="118" t="s">
        <v>361</v>
      </c>
    </row>
    <row r="43" spans="2:9" x14ac:dyDescent="0.25">
      <c r="B43" s="118" t="s">
        <v>565</v>
      </c>
      <c r="C43" s="118" t="s">
        <v>546</v>
      </c>
      <c r="D43" s="118" t="s">
        <v>564</v>
      </c>
      <c r="E43" s="118" t="s">
        <v>205</v>
      </c>
      <c r="F43" s="118" t="s">
        <v>342</v>
      </c>
      <c r="G43" s="118" t="s">
        <v>339</v>
      </c>
      <c r="H43" s="119">
        <v>4</v>
      </c>
      <c r="I43" s="118" t="s">
        <v>352</v>
      </c>
    </row>
    <row r="44" spans="2:9" x14ac:dyDescent="0.25">
      <c r="B44" s="118" t="s">
        <v>381</v>
      </c>
      <c r="C44" s="118" t="s">
        <v>339</v>
      </c>
      <c r="D44" s="118" t="s">
        <v>380</v>
      </c>
      <c r="E44" s="118" t="s">
        <v>205</v>
      </c>
      <c r="F44" s="118" t="s">
        <v>342</v>
      </c>
      <c r="G44" s="118" t="s">
        <v>339</v>
      </c>
      <c r="H44" s="119">
        <v>1</v>
      </c>
      <c r="I44" s="118" t="s">
        <v>357</v>
      </c>
    </row>
    <row r="45" spans="2:9" x14ac:dyDescent="0.25">
      <c r="B45" s="118" t="s">
        <v>567</v>
      </c>
      <c r="C45" s="118" t="s">
        <v>546</v>
      </c>
      <c r="D45" s="118" t="s">
        <v>566</v>
      </c>
      <c r="E45" s="118" t="s">
        <v>205</v>
      </c>
      <c r="F45" s="118" t="s">
        <v>342</v>
      </c>
      <c r="G45" s="118" t="s">
        <v>339</v>
      </c>
      <c r="H45" s="119">
        <v>4</v>
      </c>
      <c r="I45" s="118" t="s">
        <v>352</v>
      </c>
    </row>
    <row r="46" spans="2:9" x14ac:dyDescent="0.25">
      <c r="B46" s="118" t="s">
        <v>569</v>
      </c>
      <c r="C46" s="118" t="s">
        <v>546</v>
      </c>
      <c r="D46" s="118" t="s">
        <v>568</v>
      </c>
      <c r="E46" s="118" t="s">
        <v>205</v>
      </c>
      <c r="F46" s="118" t="s">
        <v>342</v>
      </c>
      <c r="G46" s="118" t="s">
        <v>339</v>
      </c>
      <c r="H46" s="119">
        <v>4</v>
      </c>
      <c r="I46" s="118" t="s">
        <v>352</v>
      </c>
    </row>
    <row r="47" spans="2:9" x14ac:dyDescent="0.25">
      <c r="B47" s="118" t="s">
        <v>571</v>
      </c>
      <c r="C47" s="118" t="s">
        <v>546</v>
      </c>
      <c r="D47" s="118" t="s">
        <v>570</v>
      </c>
      <c r="E47" s="118" t="s">
        <v>205</v>
      </c>
      <c r="F47" s="118" t="s">
        <v>342</v>
      </c>
      <c r="G47" s="118" t="s">
        <v>339</v>
      </c>
      <c r="H47" s="119">
        <v>4</v>
      </c>
      <c r="I47" s="118" t="s">
        <v>352</v>
      </c>
    </row>
    <row r="48" spans="2:9" x14ac:dyDescent="0.25">
      <c r="B48" s="118" t="s">
        <v>211</v>
      </c>
      <c r="C48" s="118" t="s">
        <v>339</v>
      </c>
      <c r="D48" s="118" t="s">
        <v>212</v>
      </c>
      <c r="E48" s="118" t="s">
        <v>205</v>
      </c>
      <c r="F48" s="118" t="s">
        <v>183</v>
      </c>
      <c r="G48" s="118" t="s">
        <v>339</v>
      </c>
      <c r="H48" s="119">
        <v>1</v>
      </c>
      <c r="I48" s="118" t="s">
        <v>192</v>
      </c>
    </row>
    <row r="49" spans="2:9" x14ac:dyDescent="0.25">
      <c r="B49" s="118" t="s">
        <v>573</v>
      </c>
      <c r="C49" s="118" t="s">
        <v>538</v>
      </c>
      <c r="D49" s="118" t="s">
        <v>572</v>
      </c>
      <c r="E49" s="118" t="s">
        <v>526</v>
      </c>
      <c r="F49" s="118" t="s">
        <v>178</v>
      </c>
      <c r="G49" s="118" t="s">
        <v>523</v>
      </c>
      <c r="H49" s="119">
        <v>6</v>
      </c>
      <c r="I49" s="118" t="s">
        <v>357</v>
      </c>
    </row>
    <row r="50" spans="2:9" x14ac:dyDescent="0.25">
      <c r="B50" s="118" t="s">
        <v>384</v>
      </c>
      <c r="C50" s="118" t="s">
        <v>382</v>
      </c>
      <c r="D50" s="118" t="s">
        <v>383</v>
      </c>
      <c r="E50" s="118" t="s">
        <v>205</v>
      </c>
      <c r="F50" s="118" t="s">
        <v>178</v>
      </c>
      <c r="G50" s="118" t="s">
        <v>189</v>
      </c>
      <c r="H50" s="119">
        <v>2</v>
      </c>
      <c r="I50" s="118" t="s">
        <v>345</v>
      </c>
    </row>
    <row r="51" spans="2:9" x14ac:dyDescent="0.25">
      <c r="B51" s="118" t="s">
        <v>387</v>
      </c>
      <c r="C51" s="118" t="s">
        <v>385</v>
      </c>
      <c r="D51" s="118" t="s">
        <v>386</v>
      </c>
      <c r="E51" s="118" t="s">
        <v>369</v>
      </c>
      <c r="F51" s="118" t="s">
        <v>198</v>
      </c>
      <c r="G51" s="118" t="s">
        <v>309</v>
      </c>
      <c r="H51" s="119">
        <v>2</v>
      </c>
      <c r="I51" s="118" t="s">
        <v>357</v>
      </c>
    </row>
    <row r="52" spans="2:9" x14ac:dyDescent="0.25">
      <c r="B52" s="118" t="s">
        <v>389</v>
      </c>
      <c r="C52" s="118" t="s">
        <v>339</v>
      </c>
      <c r="D52" s="118" t="s">
        <v>388</v>
      </c>
      <c r="E52" s="118" t="s">
        <v>205</v>
      </c>
      <c r="F52" s="118" t="s">
        <v>342</v>
      </c>
      <c r="G52" s="118" t="s">
        <v>339</v>
      </c>
      <c r="H52" s="119">
        <v>1</v>
      </c>
      <c r="I52" s="118" t="s">
        <v>357</v>
      </c>
    </row>
    <row r="53" spans="2:9" x14ac:dyDescent="0.25">
      <c r="B53" s="118" t="s">
        <v>213</v>
      </c>
      <c r="C53" s="118" t="s">
        <v>359</v>
      </c>
      <c r="D53" s="118" t="s">
        <v>214</v>
      </c>
      <c r="E53" s="118" t="s">
        <v>205</v>
      </c>
      <c r="F53" s="118" t="s">
        <v>198</v>
      </c>
      <c r="G53" s="118" t="s">
        <v>189</v>
      </c>
      <c r="H53" s="119">
        <v>2</v>
      </c>
      <c r="I53" s="118" t="s">
        <v>345</v>
      </c>
    </row>
    <row r="54" spans="2:9" x14ac:dyDescent="0.25">
      <c r="B54" s="118" t="s">
        <v>215</v>
      </c>
      <c r="C54" s="118" t="s">
        <v>339</v>
      </c>
      <c r="D54" s="118" t="s">
        <v>216</v>
      </c>
      <c r="E54" s="118" t="s">
        <v>205</v>
      </c>
      <c r="F54" s="118" t="s">
        <v>183</v>
      </c>
      <c r="G54" s="118" t="s">
        <v>339</v>
      </c>
      <c r="H54" s="119">
        <v>1</v>
      </c>
      <c r="I54" s="118" t="s">
        <v>357</v>
      </c>
    </row>
    <row r="55" spans="2:9" x14ac:dyDescent="0.25">
      <c r="B55" s="118" t="s">
        <v>217</v>
      </c>
      <c r="C55" s="118" t="s">
        <v>364</v>
      </c>
      <c r="D55" s="118" t="s">
        <v>218</v>
      </c>
      <c r="E55" s="118" t="s">
        <v>191</v>
      </c>
      <c r="F55" s="118" t="s">
        <v>178</v>
      </c>
      <c r="G55" s="118" t="s">
        <v>309</v>
      </c>
      <c r="H55" s="119">
        <v>2</v>
      </c>
      <c r="I55" s="118" t="s">
        <v>357</v>
      </c>
    </row>
    <row r="56" spans="2:9" x14ac:dyDescent="0.25">
      <c r="B56" s="118" t="s">
        <v>575</v>
      </c>
      <c r="C56" s="118" t="s">
        <v>546</v>
      </c>
      <c r="D56" s="118" t="s">
        <v>574</v>
      </c>
      <c r="E56" s="118" t="s">
        <v>205</v>
      </c>
      <c r="F56" s="118" t="s">
        <v>175</v>
      </c>
      <c r="G56" s="118" t="s">
        <v>339</v>
      </c>
      <c r="H56" s="119">
        <v>4</v>
      </c>
      <c r="I56" s="118" t="s">
        <v>352</v>
      </c>
    </row>
    <row r="57" spans="2:9" x14ac:dyDescent="0.25">
      <c r="B57" s="118" t="s">
        <v>577</v>
      </c>
      <c r="C57" s="118" t="s">
        <v>546</v>
      </c>
      <c r="D57" s="118" t="s">
        <v>576</v>
      </c>
      <c r="E57" s="118" t="s">
        <v>205</v>
      </c>
      <c r="F57" s="118" t="s">
        <v>178</v>
      </c>
      <c r="G57" s="118" t="s">
        <v>339</v>
      </c>
      <c r="H57" s="119">
        <v>4</v>
      </c>
      <c r="I57" s="118" t="s">
        <v>352</v>
      </c>
    </row>
    <row r="58" spans="2:9" x14ac:dyDescent="0.25">
      <c r="B58" s="118" t="s">
        <v>580</v>
      </c>
      <c r="C58" s="118" t="s">
        <v>578</v>
      </c>
      <c r="D58" s="118" t="s">
        <v>579</v>
      </c>
      <c r="E58" s="118" t="s">
        <v>581</v>
      </c>
      <c r="F58" s="118" t="s">
        <v>178</v>
      </c>
      <c r="G58" s="118" t="s">
        <v>582</v>
      </c>
      <c r="H58" s="119">
        <v>4</v>
      </c>
      <c r="I58" s="118" t="s">
        <v>352</v>
      </c>
    </row>
    <row r="59" spans="2:9" x14ac:dyDescent="0.25">
      <c r="B59" s="118" t="s">
        <v>584</v>
      </c>
      <c r="C59" s="118" t="s">
        <v>578</v>
      </c>
      <c r="D59" s="118" t="s">
        <v>583</v>
      </c>
      <c r="E59" s="118" t="s">
        <v>581</v>
      </c>
      <c r="F59" s="118" t="s">
        <v>178</v>
      </c>
      <c r="G59" s="118" t="s">
        <v>582</v>
      </c>
      <c r="H59" s="119">
        <v>4</v>
      </c>
      <c r="I59" s="118" t="s">
        <v>352</v>
      </c>
    </row>
    <row r="60" spans="2:9" x14ac:dyDescent="0.25">
      <c r="B60" s="118" t="s">
        <v>586</v>
      </c>
      <c r="C60" s="118" t="s">
        <v>546</v>
      </c>
      <c r="D60" s="118" t="s">
        <v>585</v>
      </c>
      <c r="E60" s="118" t="s">
        <v>205</v>
      </c>
      <c r="F60" s="118" t="s">
        <v>342</v>
      </c>
      <c r="G60" s="118" t="s">
        <v>339</v>
      </c>
      <c r="H60" s="119">
        <v>4</v>
      </c>
      <c r="I60" s="118" t="s">
        <v>192</v>
      </c>
    </row>
    <row r="61" spans="2:9" x14ac:dyDescent="0.25">
      <c r="B61" s="118" t="s">
        <v>588</v>
      </c>
      <c r="C61" s="118" t="s">
        <v>533</v>
      </c>
      <c r="D61" s="118" t="s">
        <v>587</v>
      </c>
      <c r="E61" s="118" t="s">
        <v>536</v>
      </c>
      <c r="F61" s="118" t="s">
        <v>342</v>
      </c>
      <c r="G61" s="118" t="s">
        <v>537</v>
      </c>
      <c r="H61" s="119">
        <v>5</v>
      </c>
      <c r="I61" s="118" t="s">
        <v>886</v>
      </c>
    </row>
    <row r="62" spans="2:9" x14ac:dyDescent="0.25">
      <c r="B62" s="118" t="s">
        <v>219</v>
      </c>
      <c r="C62" s="118" t="s">
        <v>364</v>
      </c>
      <c r="D62" s="118" t="s">
        <v>220</v>
      </c>
      <c r="E62" s="118" t="s">
        <v>191</v>
      </c>
      <c r="F62" s="118" t="s">
        <v>178</v>
      </c>
      <c r="G62" s="118" t="s">
        <v>309</v>
      </c>
      <c r="H62" s="119">
        <v>2</v>
      </c>
      <c r="I62" s="118" t="s">
        <v>357</v>
      </c>
    </row>
    <row r="63" spans="2:9" x14ac:dyDescent="0.25">
      <c r="B63" s="118" t="s">
        <v>391</v>
      </c>
      <c r="C63" s="118" t="s">
        <v>339</v>
      </c>
      <c r="D63" s="118" t="s">
        <v>390</v>
      </c>
      <c r="E63" s="118" t="s">
        <v>205</v>
      </c>
      <c r="F63" s="118" t="s">
        <v>342</v>
      </c>
      <c r="G63" s="118" t="s">
        <v>339</v>
      </c>
      <c r="H63" s="119">
        <v>1</v>
      </c>
      <c r="I63" s="118" t="s">
        <v>357</v>
      </c>
    </row>
    <row r="64" spans="2:9" x14ac:dyDescent="0.25">
      <c r="B64" s="118" t="s">
        <v>393</v>
      </c>
      <c r="C64" s="118" t="s">
        <v>346</v>
      </c>
      <c r="D64" s="118" t="s">
        <v>392</v>
      </c>
      <c r="E64" s="118" t="s">
        <v>205</v>
      </c>
      <c r="F64" s="118" t="s">
        <v>175</v>
      </c>
      <c r="G64" s="118" t="s">
        <v>189</v>
      </c>
      <c r="H64" s="119">
        <v>2</v>
      </c>
      <c r="I64" s="118" t="s">
        <v>345</v>
      </c>
    </row>
    <row r="65" spans="2:9" x14ac:dyDescent="0.25">
      <c r="B65" s="118" t="s">
        <v>396</v>
      </c>
      <c r="C65" s="118" t="s">
        <v>394</v>
      </c>
      <c r="D65" s="118" t="s">
        <v>395</v>
      </c>
      <c r="E65" s="118" t="s">
        <v>206</v>
      </c>
      <c r="F65" s="118" t="s">
        <v>342</v>
      </c>
      <c r="G65" s="118" t="s">
        <v>353</v>
      </c>
      <c r="H65" s="119">
        <v>3</v>
      </c>
      <c r="I65" s="118" t="s">
        <v>356</v>
      </c>
    </row>
    <row r="66" spans="2:9" x14ac:dyDescent="0.25">
      <c r="B66" s="118" t="s">
        <v>591</v>
      </c>
      <c r="C66" s="118" t="s">
        <v>589</v>
      </c>
      <c r="D66" s="118" t="s">
        <v>590</v>
      </c>
      <c r="E66" s="118" t="s">
        <v>536</v>
      </c>
      <c r="F66" s="118" t="s">
        <v>342</v>
      </c>
      <c r="G66" s="118" t="s">
        <v>537</v>
      </c>
      <c r="H66" s="119">
        <v>5</v>
      </c>
      <c r="I66" s="118" t="s">
        <v>361</v>
      </c>
    </row>
    <row r="67" spans="2:9" x14ac:dyDescent="0.25">
      <c r="B67" s="118" t="s">
        <v>221</v>
      </c>
      <c r="C67" s="118" t="s">
        <v>339</v>
      </c>
      <c r="D67" s="118" t="s">
        <v>222</v>
      </c>
      <c r="E67" s="118" t="s">
        <v>205</v>
      </c>
      <c r="F67" s="118" t="s">
        <v>178</v>
      </c>
      <c r="G67" s="118" t="s">
        <v>339</v>
      </c>
      <c r="H67" s="119">
        <v>1</v>
      </c>
      <c r="I67" s="118" t="s">
        <v>352</v>
      </c>
    </row>
    <row r="68" spans="2:9" x14ac:dyDescent="0.25">
      <c r="B68" s="120" t="s">
        <v>398</v>
      </c>
      <c r="C68" s="120" t="s">
        <v>339</v>
      </c>
      <c r="D68" s="120" t="s">
        <v>397</v>
      </c>
      <c r="E68" s="120" t="s">
        <v>205</v>
      </c>
      <c r="F68" s="120" t="s">
        <v>342</v>
      </c>
      <c r="G68" s="120" t="s">
        <v>339</v>
      </c>
      <c r="H68" s="121">
        <v>1</v>
      </c>
      <c r="I68" s="118" t="s">
        <v>192</v>
      </c>
    </row>
    <row r="69" spans="2:9" x14ac:dyDescent="0.25">
      <c r="B69" s="118" t="s">
        <v>223</v>
      </c>
      <c r="C69" s="118" t="s">
        <v>339</v>
      </c>
      <c r="D69" s="118" t="s">
        <v>224</v>
      </c>
      <c r="E69" s="118" t="s">
        <v>205</v>
      </c>
      <c r="F69" s="118" t="s">
        <v>183</v>
      </c>
      <c r="G69" s="118" t="s">
        <v>339</v>
      </c>
      <c r="H69" s="119">
        <v>1</v>
      </c>
      <c r="I69" s="118" t="s">
        <v>192</v>
      </c>
    </row>
    <row r="70" spans="2:9" x14ac:dyDescent="0.25">
      <c r="B70" s="118" t="s">
        <v>400</v>
      </c>
      <c r="C70" s="118" t="s">
        <v>339</v>
      </c>
      <c r="D70" s="118" t="s">
        <v>399</v>
      </c>
      <c r="E70" s="118" t="s">
        <v>205</v>
      </c>
      <c r="F70" s="118" t="s">
        <v>342</v>
      </c>
      <c r="G70" s="118" t="s">
        <v>339</v>
      </c>
      <c r="H70" s="119">
        <v>1</v>
      </c>
      <c r="I70" s="118" t="s">
        <v>192</v>
      </c>
    </row>
    <row r="71" spans="2:9" x14ac:dyDescent="0.25">
      <c r="B71" s="118" t="s">
        <v>402</v>
      </c>
      <c r="C71" s="118" t="s">
        <v>339</v>
      </c>
      <c r="D71" s="118" t="s">
        <v>401</v>
      </c>
      <c r="E71" s="118" t="s">
        <v>205</v>
      </c>
      <c r="F71" s="118" t="s">
        <v>342</v>
      </c>
      <c r="G71" s="118" t="s">
        <v>339</v>
      </c>
      <c r="H71" s="119">
        <v>1</v>
      </c>
      <c r="I71" s="118" t="s">
        <v>192</v>
      </c>
    </row>
    <row r="72" spans="2:9" x14ac:dyDescent="0.25">
      <c r="B72" s="118" t="s">
        <v>594</v>
      </c>
      <c r="C72" s="118" t="s">
        <v>592</v>
      </c>
      <c r="D72" s="118" t="s">
        <v>593</v>
      </c>
      <c r="E72" s="118" t="s">
        <v>536</v>
      </c>
      <c r="F72" s="118" t="s">
        <v>178</v>
      </c>
      <c r="G72" s="118" t="s">
        <v>537</v>
      </c>
      <c r="H72" s="119">
        <v>5</v>
      </c>
      <c r="I72" s="118" t="s">
        <v>886</v>
      </c>
    </row>
    <row r="73" spans="2:9" x14ac:dyDescent="0.25">
      <c r="B73" s="118" t="s">
        <v>225</v>
      </c>
      <c r="C73" s="118" t="s">
        <v>339</v>
      </c>
      <c r="D73" s="118" t="s">
        <v>226</v>
      </c>
      <c r="E73" s="118" t="s">
        <v>205</v>
      </c>
      <c r="F73" s="118" t="s">
        <v>178</v>
      </c>
      <c r="G73" s="118" t="s">
        <v>339</v>
      </c>
      <c r="H73" s="119">
        <v>1</v>
      </c>
      <c r="I73" s="118" t="s">
        <v>357</v>
      </c>
    </row>
    <row r="74" spans="2:9" x14ac:dyDescent="0.25">
      <c r="B74" s="118" t="s">
        <v>596</v>
      </c>
      <c r="C74" s="118" t="s">
        <v>546</v>
      </c>
      <c r="D74" s="118" t="s">
        <v>595</v>
      </c>
      <c r="E74" s="118" t="s">
        <v>205</v>
      </c>
      <c r="F74" s="118" t="s">
        <v>178</v>
      </c>
      <c r="G74" s="118" t="s">
        <v>339</v>
      </c>
      <c r="H74" s="119">
        <v>4</v>
      </c>
      <c r="I74" s="118" t="s">
        <v>352</v>
      </c>
    </row>
    <row r="75" spans="2:9" x14ac:dyDescent="0.25">
      <c r="B75" s="118" t="s">
        <v>598</v>
      </c>
      <c r="C75" s="118" t="s">
        <v>546</v>
      </c>
      <c r="D75" s="118" t="s">
        <v>597</v>
      </c>
      <c r="E75" s="118" t="s">
        <v>205</v>
      </c>
      <c r="F75" s="118" t="s">
        <v>183</v>
      </c>
      <c r="G75" s="118" t="s">
        <v>339</v>
      </c>
      <c r="H75" s="119">
        <v>4</v>
      </c>
      <c r="I75" s="118" t="s">
        <v>352</v>
      </c>
    </row>
    <row r="76" spans="2:9" x14ac:dyDescent="0.25">
      <c r="B76" s="118" t="s">
        <v>404</v>
      </c>
      <c r="C76" s="118" t="s">
        <v>339</v>
      </c>
      <c r="D76" s="118" t="s">
        <v>403</v>
      </c>
      <c r="E76" s="118" t="s">
        <v>205</v>
      </c>
      <c r="F76" s="118" t="s">
        <v>342</v>
      </c>
      <c r="G76" s="118" t="s">
        <v>339</v>
      </c>
      <c r="H76" s="119">
        <v>1</v>
      </c>
      <c r="I76" s="118" t="s">
        <v>192</v>
      </c>
    </row>
    <row r="77" spans="2:9" x14ac:dyDescent="0.25">
      <c r="B77" s="118" t="s">
        <v>406</v>
      </c>
      <c r="C77" s="118" t="s">
        <v>360</v>
      </c>
      <c r="D77" s="118" t="s">
        <v>405</v>
      </c>
      <c r="E77" s="118" t="s">
        <v>205</v>
      </c>
      <c r="F77" s="118" t="s">
        <v>178</v>
      </c>
      <c r="G77" s="118" t="s">
        <v>196</v>
      </c>
      <c r="H77" s="119">
        <v>2</v>
      </c>
      <c r="I77" s="118" t="s">
        <v>361</v>
      </c>
    </row>
    <row r="78" spans="2:9" x14ac:dyDescent="0.25">
      <c r="B78" s="118" t="s">
        <v>600</v>
      </c>
      <c r="C78" s="118" t="s">
        <v>592</v>
      </c>
      <c r="D78" s="118" t="s">
        <v>599</v>
      </c>
      <c r="E78" s="118" t="s">
        <v>536</v>
      </c>
      <c r="F78" s="118" t="s">
        <v>175</v>
      </c>
      <c r="G78" s="118" t="s">
        <v>537</v>
      </c>
      <c r="H78" s="119">
        <v>5</v>
      </c>
      <c r="I78" s="118" t="s">
        <v>886</v>
      </c>
    </row>
    <row r="79" spans="2:9" x14ac:dyDescent="0.25">
      <c r="B79" s="118" t="s">
        <v>409</v>
      </c>
      <c r="C79" s="118" t="s">
        <v>407</v>
      </c>
      <c r="D79" s="118" t="s">
        <v>408</v>
      </c>
      <c r="E79" s="118" t="s">
        <v>206</v>
      </c>
      <c r="F79" s="118" t="s">
        <v>178</v>
      </c>
      <c r="G79" s="118" t="s">
        <v>353</v>
      </c>
      <c r="H79" s="119">
        <v>3</v>
      </c>
      <c r="I79" s="118" t="s">
        <v>356</v>
      </c>
    </row>
    <row r="80" spans="2:9" x14ac:dyDescent="0.25">
      <c r="B80" s="118" t="s">
        <v>412</v>
      </c>
      <c r="C80" s="118" t="s">
        <v>410</v>
      </c>
      <c r="D80" s="118" t="s">
        <v>411</v>
      </c>
      <c r="E80" s="118" t="s">
        <v>369</v>
      </c>
      <c r="F80" s="118" t="s">
        <v>413</v>
      </c>
      <c r="G80" s="118" t="s">
        <v>309</v>
      </c>
      <c r="H80" s="119">
        <v>2</v>
      </c>
      <c r="I80" s="118" t="s">
        <v>357</v>
      </c>
    </row>
    <row r="81" spans="2:9" x14ac:dyDescent="0.25">
      <c r="B81" s="118" t="s">
        <v>602</v>
      </c>
      <c r="C81" s="118" t="s">
        <v>546</v>
      </c>
      <c r="D81" s="118" t="s">
        <v>601</v>
      </c>
      <c r="E81" s="118" t="s">
        <v>205</v>
      </c>
      <c r="F81" s="118" t="s">
        <v>178</v>
      </c>
      <c r="G81" s="118" t="s">
        <v>339</v>
      </c>
      <c r="H81" s="119">
        <v>4</v>
      </c>
      <c r="I81" s="118" t="s">
        <v>352</v>
      </c>
    </row>
    <row r="82" spans="2:9" x14ac:dyDescent="0.25">
      <c r="B82" s="118" t="s">
        <v>605</v>
      </c>
      <c r="C82" s="118" t="s">
        <v>603</v>
      </c>
      <c r="D82" s="118" t="s">
        <v>604</v>
      </c>
      <c r="E82" s="118" t="s">
        <v>526</v>
      </c>
      <c r="F82" s="118" t="s">
        <v>178</v>
      </c>
      <c r="G82" s="118" t="s">
        <v>523</v>
      </c>
      <c r="H82" s="119">
        <v>6</v>
      </c>
      <c r="I82" s="118" t="s">
        <v>343</v>
      </c>
    </row>
    <row r="83" spans="2:9" x14ac:dyDescent="0.25">
      <c r="B83" s="118" t="s">
        <v>227</v>
      </c>
      <c r="C83" s="118" t="s">
        <v>394</v>
      </c>
      <c r="D83" s="118" t="s">
        <v>228</v>
      </c>
      <c r="E83" s="118" t="s">
        <v>206</v>
      </c>
      <c r="F83" s="118" t="s">
        <v>178</v>
      </c>
      <c r="G83" s="118" t="s">
        <v>353</v>
      </c>
      <c r="H83" s="119">
        <v>3</v>
      </c>
      <c r="I83" s="118" t="s">
        <v>356</v>
      </c>
    </row>
    <row r="84" spans="2:9" x14ac:dyDescent="0.25">
      <c r="B84" s="118" t="s">
        <v>416</v>
      </c>
      <c r="C84" s="118" t="s">
        <v>414</v>
      </c>
      <c r="D84" s="118" t="s">
        <v>415</v>
      </c>
      <c r="E84" s="118" t="s">
        <v>206</v>
      </c>
      <c r="F84" s="118" t="s">
        <v>175</v>
      </c>
      <c r="G84" s="118" t="s">
        <v>353</v>
      </c>
      <c r="H84" s="119">
        <v>3</v>
      </c>
      <c r="I84" s="118" t="s">
        <v>356</v>
      </c>
    </row>
    <row r="85" spans="2:9" x14ac:dyDescent="0.25">
      <c r="B85" s="118" t="s">
        <v>418</v>
      </c>
      <c r="C85" s="118" t="s">
        <v>339</v>
      </c>
      <c r="D85" s="118" t="s">
        <v>417</v>
      </c>
      <c r="E85" s="118" t="s">
        <v>205</v>
      </c>
      <c r="F85" s="118" t="s">
        <v>342</v>
      </c>
      <c r="G85" s="118" t="s">
        <v>339</v>
      </c>
      <c r="H85" s="119">
        <v>1</v>
      </c>
      <c r="I85" s="118" t="s">
        <v>352</v>
      </c>
    </row>
    <row r="86" spans="2:9" x14ac:dyDescent="0.25">
      <c r="B86" s="118" t="s">
        <v>607</v>
      </c>
      <c r="C86" s="118" t="s">
        <v>533</v>
      </c>
      <c r="D86" s="118" t="s">
        <v>606</v>
      </c>
      <c r="E86" s="118" t="s">
        <v>536</v>
      </c>
      <c r="F86" s="118" t="s">
        <v>175</v>
      </c>
      <c r="G86" s="118" t="s">
        <v>537</v>
      </c>
      <c r="H86" s="119">
        <v>5</v>
      </c>
      <c r="I86" s="118" t="s">
        <v>886</v>
      </c>
    </row>
    <row r="87" spans="2:9" x14ac:dyDescent="0.25">
      <c r="B87" s="118" t="s">
        <v>420</v>
      </c>
      <c r="C87" s="118" t="s">
        <v>339</v>
      </c>
      <c r="D87" s="118" t="s">
        <v>419</v>
      </c>
      <c r="E87" s="118" t="s">
        <v>205</v>
      </c>
      <c r="F87" s="118" t="s">
        <v>183</v>
      </c>
      <c r="G87" s="118" t="s">
        <v>339</v>
      </c>
      <c r="H87" s="119">
        <v>1</v>
      </c>
      <c r="I87" s="118" t="s">
        <v>352</v>
      </c>
    </row>
    <row r="88" spans="2:9" x14ac:dyDescent="0.25">
      <c r="B88" s="118" t="s">
        <v>610</v>
      </c>
      <c r="C88" s="118" t="s">
        <v>608</v>
      </c>
      <c r="D88" s="118" t="s">
        <v>609</v>
      </c>
      <c r="E88" s="118" t="s">
        <v>536</v>
      </c>
      <c r="F88" s="118" t="s">
        <v>413</v>
      </c>
      <c r="G88" s="118" t="s">
        <v>537</v>
      </c>
      <c r="H88" s="119">
        <v>5</v>
      </c>
      <c r="I88" s="118" t="s">
        <v>361</v>
      </c>
    </row>
    <row r="89" spans="2:9" x14ac:dyDescent="0.25">
      <c r="B89" s="118" t="s">
        <v>612</v>
      </c>
      <c r="C89" s="118" t="s">
        <v>523</v>
      </c>
      <c r="D89" s="118" t="s">
        <v>611</v>
      </c>
      <c r="E89" s="118" t="s">
        <v>526</v>
      </c>
      <c r="F89" s="118" t="s">
        <v>178</v>
      </c>
      <c r="G89" s="118" t="s">
        <v>523</v>
      </c>
      <c r="H89" s="119">
        <v>6</v>
      </c>
      <c r="I89" s="118" t="s">
        <v>885</v>
      </c>
    </row>
    <row r="90" spans="2:9" x14ac:dyDescent="0.25">
      <c r="B90" s="118" t="s">
        <v>422</v>
      </c>
      <c r="C90" s="118" t="s">
        <v>382</v>
      </c>
      <c r="D90" s="118" t="s">
        <v>421</v>
      </c>
      <c r="E90" s="118" t="s">
        <v>205</v>
      </c>
      <c r="F90" s="118" t="s">
        <v>178</v>
      </c>
      <c r="G90" s="118" t="s">
        <v>189</v>
      </c>
      <c r="H90" s="119">
        <v>2</v>
      </c>
      <c r="I90" s="118" t="s">
        <v>345</v>
      </c>
    </row>
    <row r="91" spans="2:9" x14ac:dyDescent="0.25">
      <c r="B91" s="118" t="s">
        <v>614</v>
      </c>
      <c r="C91" s="118" t="s">
        <v>603</v>
      </c>
      <c r="D91" s="118" t="s">
        <v>613</v>
      </c>
      <c r="E91" s="118" t="s">
        <v>526</v>
      </c>
      <c r="F91" s="118" t="s">
        <v>413</v>
      </c>
      <c r="G91" s="118" t="s">
        <v>523</v>
      </c>
      <c r="H91" s="119">
        <v>6</v>
      </c>
      <c r="I91" s="118" t="s">
        <v>343</v>
      </c>
    </row>
    <row r="92" spans="2:9" x14ac:dyDescent="0.25">
      <c r="B92" s="118" t="s">
        <v>616</v>
      </c>
      <c r="C92" s="118" t="s">
        <v>527</v>
      </c>
      <c r="D92" s="118" t="s">
        <v>615</v>
      </c>
      <c r="E92" s="118" t="s">
        <v>191</v>
      </c>
      <c r="F92" s="118" t="s">
        <v>178</v>
      </c>
      <c r="G92" s="118" t="s">
        <v>309</v>
      </c>
      <c r="H92" s="119">
        <v>5</v>
      </c>
      <c r="I92" s="118" t="s">
        <v>343</v>
      </c>
    </row>
    <row r="93" spans="2:9" x14ac:dyDescent="0.25">
      <c r="B93" s="118" t="s">
        <v>424</v>
      </c>
      <c r="C93" s="118" t="s">
        <v>339</v>
      </c>
      <c r="D93" s="118" t="s">
        <v>423</v>
      </c>
      <c r="E93" s="118" t="s">
        <v>205</v>
      </c>
      <c r="F93" s="118" t="s">
        <v>342</v>
      </c>
      <c r="G93" s="118" t="s">
        <v>339</v>
      </c>
      <c r="H93" s="119">
        <v>1</v>
      </c>
      <c r="I93" s="118" t="s">
        <v>352</v>
      </c>
    </row>
    <row r="94" spans="2:9" x14ac:dyDescent="0.25">
      <c r="B94" s="118" t="s">
        <v>426</v>
      </c>
      <c r="C94" s="118" t="s">
        <v>339</v>
      </c>
      <c r="D94" s="118" t="s">
        <v>425</v>
      </c>
      <c r="E94" s="118" t="s">
        <v>205</v>
      </c>
      <c r="F94" s="118" t="s">
        <v>342</v>
      </c>
      <c r="G94" s="118" t="s">
        <v>339</v>
      </c>
      <c r="H94" s="119">
        <v>1</v>
      </c>
      <c r="I94" s="118" t="s">
        <v>192</v>
      </c>
    </row>
    <row r="95" spans="2:9" x14ac:dyDescent="0.25">
      <c r="B95" s="118" t="s">
        <v>229</v>
      </c>
      <c r="C95" s="118" t="s">
        <v>339</v>
      </c>
      <c r="D95" s="118" t="s">
        <v>230</v>
      </c>
      <c r="E95" s="118" t="s">
        <v>205</v>
      </c>
      <c r="F95" s="118" t="s">
        <v>183</v>
      </c>
      <c r="G95" s="118" t="s">
        <v>339</v>
      </c>
      <c r="H95" s="119">
        <v>1</v>
      </c>
      <c r="I95" s="118" t="s">
        <v>352</v>
      </c>
    </row>
    <row r="96" spans="2:9" x14ac:dyDescent="0.25">
      <c r="B96" s="118" t="s">
        <v>618</v>
      </c>
      <c r="C96" s="118" t="s">
        <v>533</v>
      </c>
      <c r="D96" s="118" t="s">
        <v>617</v>
      </c>
      <c r="E96" s="118" t="s">
        <v>536</v>
      </c>
      <c r="F96" s="118" t="s">
        <v>178</v>
      </c>
      <c r="G96" s="118" t="s">
        <v>537</v>
      </c>
      <c r="H96" s="119">
        <v>5</v>
      </c>
      <c r="I96" s="118" t="s">
        <v>886</v>
      </c>
    </row>
    <row r="97" spans="2:9" x14ac:dyDescent="0.25">
      <c r="B97" s="118" t="s">
        <v>620</v>
      </c>
      <c r="C97" s="118" t="s">
        <v>533</v>
      </c>
      <c r="D97" s="118" t="s">
        <v>619</v>
      </c>
      <c r="E97" s="118" t="s">
        <v>536</v>
      </c>
      <c r="F97" s="118" t="s">
        <v>178</v>
      </c>
      <c r="G97" s="118" t="s">
        <v>537</v>
      </c>
      <c r="H97" s="119">
        <v>5</v>
      </c>
      <c r="I97" s="118" t="s">
        <v>886</v>
      </c>
    </row>
    <row r="98" spans="2:9" x14ac:dyDescent="0.25">
      <c r="B98" s="118" t="s">
        <v>622</v>
      </c>
      <c r="C98" s="118" t="s">
        <v>533</v>
      </c>
      <c r="D98" s="118" t="s">
        <v>621</v>
      </c>
      <c r="E98" s="118" t="s">
        <v>536</v>
      </c>
      <c r="F98" s="118" t="s">
        <v>178</v>
      </c>
      <c r="G98" s="118" t="s">
        <v>537</v>
      </c>
      <c r="H98" s="119">
        <v>5</v>
      </c>
      <c r="I98" s="118" t="s">
        <v>886</v>
      </c>
    </row>
    <row r="99" spans="2:9" x14ac:dyDescent="0.25">
      <c r="B99" s="118" t="s">
        <v>624</v>
      </c>
      <c r="C99" s="118" t="s">
        <v>533</v>
      </c>
      <c r="D99" s="118" t="s">
        <v>623</v>
      </c>
      <c r="E99" s="118" t="s">
        <v>536</v>
      </c>
      <c r="F99" s="118" t="s">
        <v>178</v>
      </c>
      <c r="G99" s="118" t="s">
        <v>537</v>
      </c>
      <c r="H99" s="119">
        <v>5</v>
      </c>
      <c r="I99" s="118" t="s">
        <v>886</v>
      </c>
    </row>
    <row r="100" spans="2:9" x14ac:dyDescent="0.25">
      <c r="B100" s="118" t="s">
        <v>626</v>
      </c>
      <c r="C100" s="118" t="s">
        <v>530</v>
      </c>
      <c r="D100" s="118" t="s">
        <v>625</v>
      </c>
      <c r="E100" s="118" t="s">
        <v>526</v>
      </c>
      <c r="F100" s="118" t="s">
        <v>178</v>
      </c>
      <c r="G100" s="118" t="s">
        <v>523</v>
      </c>
      <c r="H100" s="119">
        <v>6</v>
      </c>
      <c r="I100" s="118" t="s">
        <v>885</v>
      </c>
    </row>
    <row r="101" spans="2:9" x14ac:dyDescent="0.25">
      <c r="B101" s="118" t="s">
        <v>231</v>
      </c>
      <c r="C101" s="118" t="s">
        <v>427</v>
      </c>
      <c r="D101" s="118" t="s">
        <v>232</v>
      </c>
      <c r="E101" s="118" t="s">
        <v>205</v>
      </c>
      <c r="F101" s="118" t="s">
        <v>178</v>
      </c>
      <c r="G101" s="118" t="s">
        <v>196</v>
      </c>
      <c r="H101" s="119">
        <v>2</v>
      </c>
      <c r="I101" s="118" t="s">
        <v>361</v>
      </c>
    </row>
    <row r="102" spans="2:9" x14ac:dyDescent="0.25">
      <c r="B102" s="118" t="s">
        <v>233</v>
      </c>
      <c r="C102" s="118" t="s">
        <v>339</v>
      </c>
      <c r="D102" s="118" t="s">
        <v>234</v>
      </c>
      <c r="E102" s="118" t="s">
        <v>205</v>
      </c>
      <c r="F102" s="118" t="s">
        <v>183</v>
      </c>
      <c r="G102" s="118" t="s">
        <v>339</v>
      </c>
      <c r="H102" s="119">
        <v>1</v>
      </c>
      <c r="I102" s="118" t="s">
        <v>192</v>
      </c>
    </row>
    <row r="103" spans="2:9" x14ac:dyDescent="0.25">
      <c r="B103" s="118" t="s">
        <v>235</v>
      </c>
      <c r="C103" s="118" t="s">
        <v>428</v>
      </c>
      <c r="D103" s="118" t="s">
        <v>236</v>
      </c>
      <c r="E103" s="118" t="s">
        <v>205</v>
      </c>
      <c r="F103" s="118" t="s">
        <v>178</v>
      </c>
      <c r="G103" s="118" t="s">
        <v>189</v>
      </c>
      <c r="H103" s="119">
        <v>2</v>
      </c>
      <c r="I103" s="118" t="s">
        <v>345</v>
      </c>
    </row>
    <row r="104" spans="2:9" x14ac:dyDescent="0.25">
      <c r="B104" s="118" t="s">
        <v>628</v>
      </c>
      <c r="C104" s="118" t="s">
        <v>538</v>
      </c>
      <c r="D104" s="118" t="s">
        <v>627</v>
      </c>
      <c r="E104" s="118" t="s">
        <v>526</v>
      </c>
      <c r="F104" s="118" t="s">
        <v>178</v>
      </c>
      <c r="G104" s="118" t="s">
        <v>523</v>
      </c>
      <c r="H104" s="119">
        <v>6</v>
      </c>
      <c r="I104" s="118" t="s">
        <v>357</v>
      </c>
    </row>
    <row r="105" spans="2:9" x14ac:dyDescent="0.25">
      <c r="B105" s="118" t="s">
        <v>631</v>
      </c>
      <c r="C105" s="118" t="s">
        <v>629</v>
      </c>
      <c r="D105" s="118" t="s">
        <v>630</v>
      </c>
      <c r="E105" s="118" t="s">
        <v>526</v>
      </c>
      <c r="F105" s="118" t="s">
        <v>178</v>
      </c>
      <c r="G105" s="118" t="s">
        <v>523</v>
      </c>
      <c r="H105" s="119">
        <v>6</v>
      </c>
      <c r="I105" s="118" t="s">
        <v>885</v>
      </c>
    </row>
    <row r="106" spans="2:9" x14ac:dyDescent="0.25">
      <c r="B106" s="122" t="s">
        <v>430</v>
      </c>
      <c r="C106" s="122" t="s">
        <v>339</v>
      </c>
      <c r="D106" s="122" t="s">
        <v>429</v>
      </c>
      <c r="E106" s="122" t="s">
        <v>205</v>
      </c>
      <c r="F106" s="122" t="s">
        <v>175</v>
      </c>
      <c r="G106" s="122" t="s">
        <v>339</v>
      </c>
      <c r="H106" s="123">
        <v>1</v>
      </c>
      <c r="I106" s="122" t="s">
        <v>357</v>
      </c>
    </row>
    <row r="107" spans="2:9" x14ac:dyDescent="0.25">
      <c r="B107" s="118" t="s">
        <v>633</v>
      </c>
      <c r="C107" s="118" t="s">
        <v>592</v>
      </c>
      <c r="D107" s="118" t="s">
        <v>632</v>
      </c>
      <c r="E107" s="118" t="s">
        <v>536</v>
      </c>
      <c r="F107" s="118" t="s">
        <v>175</v>
      </c>
      <c r="G107" s="118" t="s">
        <v>537</v>
      </c>
      <c r="H107" s="119">
        <v>5</v>
      </c>
      <c r="I107" s="118" t="s">
        <v>886</v>
      </c>
    </row>
    <row r="108" spans="2:9" x14ac:dyDescent="0.25">
      <c r="B108" s="122" t="s">
        <v>237</v>
      </c>
      <c r="C108" s="122" t="s">
        <v>431</v>
      </c>
      <c r="D108" s="122" t="s">
        <v>238</v>
      </c>
      <c r="E108" s="122" t="s">
        <v>206</v>
      </c>
      <c r="F108" s="122" t="s">
        <v>178</v>
      </c>
      <c r="G108" s="122" t="s">
        <v>353</v>
      </c>
      <c r="H108" s="123">
        <v>3</v>
      </c>
      <c r="I108" s="122" t="s">
        <v>356</v>
      </c>
    </row>
    <row r="109" spans="2:9" x14ac:dyDescent="0.25">
      <c r="B109" s="118" t="s">
        <v>635</v>
      </c>
      <c r="C109" s="118" t="s">
        <v>592</v>
      </c>
      <c r="D109" s="118" t="s">
        <v>634</v>
      </c>
      <c r="E109" s="118" t="s">
        <v>536</v>
      </c>
      <c r="F109" s="118" t="s">
        <v>178</v>
      </c>
      <c r="G109" s="118" t="s">
        <v>537</v>
      </c>
      <c r="H109" s="119">
        <v>5</v>
      </c>
      <c r="I109" s="118" t="s">
        <v>886</v>
      </c>
    </row>
    <row r="110" spans="2:9" x14ac:dyDescent="0.25">
      <c r="B110" s="118" t="s">
        <v>637</v>
      </c>
      <c r="C110" s="118" t="s">
        <v>533</v>
      </c>
      <c r="D110" s="118" t="s">
        <v>636</v>
      </c>
      <c r="E110" s="118" t="s">
        <v>536</v>
      </c>
      <c r="F110" s="118" t="s">
        <v>175</v>
      </c>
      <c r="G110" s="118" t="s">
        <v>537</v>
      </c>
      <c r="H110" s="119">
        <v>5</v>
      </c>
      <c r="I110" s="118" t="s">
        <v>886</v>
      </c>
    </row>
    <row r="111" spans="2:9" x14ac:dyDescent="0.25">
      <c r="B111" s="118" t="s">
        <v>433</v>
      </c>
      <c r="C111" s="118" t="s">
        <v>339</v>
      </c>
      <c r="D111" s="118" t="s">
        <v>432</v>
      </c>
      <c r="E111" s="118" t="s">
        <v>205</v>
      </c>
      <c r="F111" s="118" t="s">
        <v>342</v>
      </c>
      <c r="G111" s="118" t="s">
        <v>339</v>
      </c>
      <c r="H111" s="119">
        <v>1</v>
      </c>
      <c r="I111" s="118" t="s">
        <v>356</v>
      </c>
    </row>
    <row r="112" spans="2:9" x14ac:dyDescent="0.25">
      <c r="B112" s="118" t="s">
        <v>640</v>
      </c>
      <c r="C112" s="118" t="s">
        <v>638</v>
      </c>
      <c r="D112" s="118" t="s">
        <v>639</v>
      </c>
      <c r="E112" s="118" t="s">
        <v>526</v>
      </c>
      <c r="F112" s="118" t="s">
        <v>178</v>
      </c>
      <c r="G112" s="118" t="s">
        <v>523</v>
      </c>
      <c r="H112" s="119">
        <v>6</v>
      </c>
      <c r="I112" s="118" t="s">
        <v>885</v>
      </c>
    </row>
    <row r="113" spans="2:9" x14ac:dyDescent="0.25">
      <c r="B113" s="118" t="s">
        <v>239</v>
      </c>
      <c r="C113" s="118" t="s">
        <v>339</v>
      </c>
      <c r="D113" s="118" t="s">
        <v>240</v>
      </c>
      <c r="E113" s="118" t="s">
        <v>205</v>
      </c>
      <c r="F113" s="118" t="s">
        <v>183</v>
      </c>
      <c r="G113" s="118" t="s">
        <v>339</v>
      </c>
      <c r="H113" s="119">
        <v>1</v>
      </c>
      <c r="I113" s="118" t="s">
        <v>192</v>
      </c>
    </row>
    <row r="114" spans="2:9" x14ac:dyDescent="0.25">
      <c r="B114" s="118" t="s">
        <v>642</v>
      </c>
      <c r="C114" s="118" t="s">
        <v>533</v>
      </c>
      <c r="D114" s="118" t="s">
        <v>641</v>
      </c>
      <c r="E114" s="118" t="s">
        <v>536</v>
      </c>
      <c r="F114" s="118" t="s">
        <v>178</v>
      </c>
      <c r="G114" s="118" t="s">
        <v>537</v>
      </c>
      <c r="H114" s="119">
        <v>5</v>
      </c>
      <c r="I114" s="118" t="s">
        <v>886</v>
      </c>
    </row>
    <row r="115" spans="2:9" x14ac:dyDescent="0.25">
      <c r="B115" s="118" t="s">
        <v>644</v>
      </c>
      <c r="C115" s="118" t="s">
        <v>533</v>
      </c>
      <c r="D115" s="118" t="s">
        <v>643</v>
      </c>
      <c r="E115" s="118" t="s">
        <v>536</v>
      </c>
      <c r="F115" s="118" t="s">
        <v>178</v>
      </c>
      <c r="G115" s="118" t="s">
        <v>537</v>
      </c>
      <c r="H115" s="119">
        <v>5</v>
      </c>
      <c r="I115" s="118" t="s">
        <v>886</v>
      </c>
    </row>
    <row r="116" spans="2:9" x14ac:dyDescent="0.25">
      <c r="B116" s="118" t="s">
        <v>436</v>
      </c>
      <c r="C116" s="118" t="s">
        <v>434</v>
      </c>
      <c r="D116" s="118" t="s">
        <v>435</v>
      </c>
      <c r="E116" s="118" t="s">
        <v>205</v>
      </c>
      <c r="F116" s="118" t="s">
        <v>178</v>
      </c>
      <c r="G116" s="118" t="s">
        <v>196</v>
      </c>
      <c r="H116" s="119">
        <v>2</v>
      </c>
      <c r="I116" s="118" t="s">
        <v>361</v>
      </c>
    </row>
    <row r="117" spans="2:9" x14ac:dyDescent="0.25">
      <c r="B117" s="118" t="s">
        <v>647</v>
      </c>
      <c r="C117" s="118" t="s">
        <v>645</v>
      </c>
      <c r="D117" s="118" t="s">
        <v>646</v>
      </c>
      <c r="E117" s="118" t="s">
        <v>205</v>
      </c>
      <c r="F117" s="118" t="s">
        <v>178</v>
      </c>
      <c r="G117" s="118" t="s">
        <v>196</v>
      </c>
      <c r="H117" s="119">
        <v>5</v>
      </c>
      <c r="I117" s="118" t="s">
        <v>361</v>
      </c>
    </row>
    <row r="118" spans="2:9" x14ac:dyDescent="0.25">
      <c r="B118" s="118" t="s">
        <v>649</v>
      </c>
      <c r="C118" s="118" t="s">
        <v>546</v>
      </c>
      <c r="D118" s="118" t="s">
        <v>648</v>
      </c>
      <c r="E118" s="118" t="s">
        <v>205</v>
      </c>
      <c r="F118" s="118" t="s">
        <v>178</v>
      </c>
      <c r="G118" s="118" t="s">
        <v>339</v>
      </c>
      <c r="H118" s="119">
        <v>4</v>
      </c>
      <c r="I118" s="118" t="s">
        <v>352</v>
      </c>
    </row>
    <row r="119" spans="2:9" x14ac:dyDescent="0.25">
      <c r="B119" s="118" t="s">
        <v>438</v>
      </c>
      <c r="C119" s="118" t="s">
        <v>410</v>
      </c>
      <c r="D119" s="118" t="s">
        <v>437</v>
      </c>
      <c r="E119" s="118" t="s">
        <v>191</v>
      </c>
      <c r="F119" s="118" t="s">
        <v>178</v>
      </c>
      <c r="G119" s="118" t="s">
        <v>309</v>
      </c>
      <c r="H119" s="119">
        <v>2</v>
      </c>
      <c r="I119" s="118" t="s">
        <v>357</v>
      </c>
    </row>
    <row r="120" spans="2:9" x14ac:dyDescent="0.25">
      <c r="B120" s="118" t="s">
        <v>651</v>
      </c>
      <c r="C120" s="118" t="s">
        <v>546</v>
      </c>
      <c r="D120" s="118" t="s">
        <v>650</v>
      </c>
      <c r="E120" s="118" t="s">
        <v>205</v>
      </c>
      <c r="F120" s="118" t="s">
        <v>175</v>
      </c>
      <c r="G120" s="118" t="s">
        <v>339</v>
      </c>
      <c r="H120" s="119">
        <v>4</v>
      </c>
      <c r="I120" s="118" t="s">
        <v>192</v>
      </c>
    </row>
    <row r="121" spans="2:9" x14ac:dyDescent="0.25">
      <c r="B121" s="118" t="s">
        <v>653</v>
      </c>
      <c r="C121" s="118" t="s">
        <v>533</v>
      </c>
      <c r="D121" s="118" t="s">
        <v>652</v>
      </c>
      <c r="E121" s="118" t="s">
        <v>536</v>
      </c>
      <c r="F121" s="118" t="s">
        <v>178</v>
      </c>
      <c r="G121" s="118" t="s">
        <v>537</v>
      </c>
      <c r="H121" s="119">
        <v>5</v>
      </c>
      <c r="I121" s="118" t="s">
        <v>886</v>
      </c>
    </row>
    <row r="122" spans="2:9" x14ac:dyDescent="0.25">
      <c r="B122" s="118" t="s">
        <v>440</v>
      </c>
      <c r="C122" s="118" t="s">
        <v>339</v>
      </c>
      <c r="D122" s="118" t="s">
        <v>439</v>
      </c>
      <c r="E122" s="118" t="s">
        <v>205</v>
      </c>
      <c r="F122" s="118" t="s">
        <v>342</v>
      </c>
      <c r="G122" s="118" t="s">
        <v>339</v>
      </c>
      <c r="H122" s="119">
        <v>1</v>
      </c>
      <c r="I122" s="118" t="s">
        <v>356</v>
      </c>
    </row>
    <row r="123" spans="2:9" x14ac:dyDescent="0.25">
      <c r="B123" s="118" t="s">
        <v>655</v>
      </c>
      <c r="C123" s="118" t="s">
        <v>523</v>
      </c>
      <c r="D123" s="118" t="s">
        <v>654</v>
      </c>
      <c r="E123" s="118" t="s">
        <v>526</v>
      </c>
      <c r="F123" s="118" t="s">
        <v>175</v>
      </c>
      <c r="G123" s="118" t="s">
        <v>523</v>
      </c>
      <c r="H123" s="119">
        <v>6</v>
      </c>
      <c r="I123" s="118" t="s">
        <v>885</v>
      </c>
    </row>
    <row r="124" spans="2:9" x14ac:dyDescent="0.25">
      <c r="B124" s="118" t="s">
        <v>657</v>
      </c>
      <c r="C124" s="118" t="s">
        <v>523</v>
      </c>
      <c r="D124" s="118" t="s">
        <v>656</v>
      </c>
      <c r="E124" s="118" t="s">
        <v>526</v>
      </c>
      <c r="F124" s="118" t="s">
        <v>183</v>
      </c>
      <c r="G124" s="118" t="s">
        <v>523</v>
      </c>
      <c r="H124" s="119">
        <v>6</v>
      </c>
      <c r="I124" s="118" t="s">
        <v>885</v>
      </c>
    </row>
    <row r="125" spans="2:9" x14ac:dyDescent="0.25">
      <c r="B125" s="118" t="s">
        <v>442</v>
      </c>
      <c r="C125" s="118" t="s">
        <v>410</v>
      </c>
      <c r="D125" s="118" t="s">
        <v>441</v>
      </c>
      <c r="E125" s="118" t="s">
        <v>369</v>
      </c>
      <c r="F125" s="118" t="s">
        <v>175</v>
      </c>
      <c r="G125" s="118" t="s">
        <v>309</v>
      </c>
      <c r="H125" s="119">
        <v>2</v>
      </c>
      <c r="I125" s="118" t="s">
        <v>357</v>
      </c>
    </row>
    <row r="126" spans="2:9" x14ac:dyDescent="0.25">
      <c r="B126" s="118" t="s">
        <v>659</v>
      </c>
      <c r="C126" s="118" t="s">
        <v>538</v>
      </c>
      <c r="D126" s="118" t="s">
        <v>658</v>
      </c>
      <c r="E126" s="118" t="s">
        <v>526</v>
      </c>
      <c r="F126" s="118" t="s">
        <v>178</v>
      </c>
      <c r="G126" s="118" t="s">
        <v>523</v>
      </c>
      <c r="H126" s="119">
        <v>6</v>
      </c>
      <c r="I126" s="118" t="s">
        <v>357</v>
      </c>
    </row>
    <row r="127" spans="2:9" x14ac:dyDescent="0.25">
      <c r="B127" s="118" t="s">
        <v>241</v>
      </c>
      <c r="C127" s="118" t="s">
        <v>443</v>
      </c>
      <c r="D127" s="118" t="s">
        <v>242</v>
      </c>
      <c r="E127" s="118" t="s">
        <v>205</v>
      </c>
      <c r="F127" s="118" t="s">
        <v>178</v>
      </c>
      <c r="G127" s="118" t="s">
        <v>189</v>
      </c>
      <c r="H127" s="119">
        <v>2</v>
      </c>
      <c r="I127" s="118" t="s">
        <v>345</v>
      </c>
    </row>
    <row r="128" spans="2:9" x14ac:dyDescent="0.25">
      <c r="B128" s="118" t="s">
        <v>445</v>
      </c>
      <c r="C128" s="118" t="s">
        <v>339</v>
      </c>
      <c r="D128" s="118" t="s">
        <v>444</v>
      </c>
      <c r="E128" s="118" t="s">
        <v>205</v>
      </c>
      <c r="F128" s="118" t="s">
        <v>342</v>
      </c>
      <c r="G128" s="118" t="s">
        <v>339</v>
      </c>
      <c r="H128" s="119">
        <v>1</v>
      </c>
      <c r="I128" s="118" t="s">
        <v>192</v>
      </c>
    </row>
    <row r="129" spans="2:13" x14ac:dyDescent="0.25">
      <c r="B129" s="118" t="s">
        <v>447</v>
      </c>
      <c r="C129" s="118" t="s">
        <v>347</v>
      </c>
      <c r="D129" s="118" t="s">
        <v>446</v>
      </c>
      <c r="E129" s="118" t="s">
        <v>205</v>
      </c>
      <c r="F129" s="118" t="s">
        <v>175</v>
      </c>
      <c r="G129" s="118" t="s">
        <v>189</v>
      </c>
      <c r="H129" s="119">
        <v>2</v>
      </c>
      <c r="I129" s="118" t="s">
        <v>345</v>
      </c>
    </row>
    <row r="130" spans="2:13" x14ac:dyDescent="0.25">
      <c r="B130" s="118" t="s">
        <v>449</v>
      </c>
      <c r="C130" s="118" t="s">
        <v>414</v>
      </c>
      <c r="D130" s="118" t="s">
        <v>448</v>
      </c>
      <c r="E130" s="118" t="s">
        <v>206</v>
      </c>
      <c r="F130" s="118" t="s">
        <v>175</v>
      </c>
      <c r="G130" s="118" t="s">
        <v>353</v>
      </c>
      <c r="H130" s="119">
        <v>3</v>
      </c>
      <c r="I130" s="118" t="s">
        <v>356</v>
      </c>
    </row>
    <row r="131" spans="2:13" x14ac:dyDescent="0.25">
      <c r="B131" s="118" t="s">
        <v>451</v>
      </c>
      <c r="C131" s="118" t="s">
        <v>339</v>
      </c>
      <c r="D131" s="118" t="s">
        <v>450</v>
      </c>
      <c r="E131" s="118" t="s">
        <v>205</v>
      </c>
      <c r="F131" s="118" t="s">
        <v>342</v>
      </c>
      <c r="G131" s="118" t="s">
        <v>339</v>
      </c>
      <c r="H131" s="119">
        <v>1</v>
      </c>
      <c r="I131" s="118" t="s">
        <v>356</v>
      </c>
    </row>
    <row r="132" spans="2:13" x14ac:dyDescent="0.25">
      <c r="B132" s="118" t="s">
        <v>661</v>
      </c>
      <c r="C132" s="118" t="s">
        <v>589</v>
      </c>
      <c r="D132" s="118" t="s">
        <v>660</v>
      </c>
      <c r="E132" s="118" t="s">
        <v>536</v>
      </c>
      <c r="F132" s="118" t="s">
        <v>178</v>
      </c>
      <c r="G132" s="118" t="s">
        <v>537</v>
      </c>
      <c r="H132" s="119">
        <v>5</v>
      </c>
      <c r="I132" s="118" t="s">
        <v>886</v>
      </c>
    </row>
    <row r="133" spans="2:13" x14ac:dyDescent="0.25">
      <c r="B133" s="118" t="s">
        <v>663</v>
      </c>
      <c r="C133" s="118" t="s">
        <v>561</v>
      </c>
      <c r="D133" s="118" t="s">
        <v>662</v>
      </c>
      <c r="E133" s="118" t="s">
        <v>205</v>
      </c>
      <c r="F133" s="118" t="s">
        <v>178</v>
      </c>
      <c r="G133" s="118" t="s">
        <v>196</v>
      </c>
      <c r="H133" s="119">
        <v>5</v>
      </c>
      <c r="I133" s="118" t="s">
        <v>361</v>
      </c>
    </row>
    <row r="134" spans="2:13" x14ac:dyDescent="0.25">
      <c r="B134" s="118" t="s">
        <v>665</v>
      </c>
      <c r="C134" s="118" t="s">
        <v>638</v>
      </c>
      <c r="D134" s="118" t="s">
        <v>664</v>
      </c>
      <c r="E134" s="118" t="s">
        <v>526</v>
      </c>
      <c r="F134" s="118" t="s">
        <v>178</v>
      </c>
      <c r="G134" s="118" t="s">
        <v>523</v>
      </c>
      <c r="H134" s="119">
        <v>6</v>
      </c>
      <c r="I134" s="118" t="s">
        <v>885</v>
      </c>
    </row>
    <row r="135" spans="2:13" x14ac:dyDescent="0.25">
      <c r="B135" s="118" t="s">
        <v>667</v>
      </c>
      <c r="C135" s="118" t="s">
        <v>533</v>
      </c>
      <c r="D135" s="118" t="s">
        <v>666</v>
      </c>
      <c r="E135" s="118" t="s">
        <v>536</v>
      </c>
      <c r="F135" s="118" t="s">
        <v>178</v>
      </c>
      <c r="G135" s="118" t="s">
        <v>537</v>
      </c>
      <c r="H135" s="119">
        <v>5</v>
      </c>
      <c r="I135" s="118" t="s">
        <v>886</v>
      </c>
    </row>
    <row r="136" spans="2:13" x14ac:dyDescent="0.25">
      <c r="B136" s="118" t="s">
        <v>669</v>
      </c>
      <c r="C136" s="118" t="s">
        <v>533</v>
      </c>
      <c r="D136" s="118" t="s">
        <v>668</v>
      </c>
      <c r="E136" s="118" t="s">
        <v>536</v>
      </c>
      <c r="F136" s="118" t="s">
        <v>178</v>
      </c>
      <c r="G136" s="118" t="s">
        <v>537</v>
      </c>
      <c r="H136" s="119">
        <v>5</v>
      </c>
      <c r="I136" s="118" t="s">
        <v>886</v>
      </c>
    </row>
    <row r="137" spans="2:13" x14ac:dyDescent="0.25">
      <c r="B137" s="118" t="s">
        <v>671</v>
      </c>
      <c r="C137" s="118" t="s">
        <v>589</v>
      </c>
      <c r="D137" s="118" t="s">
        <v>670</v>
      </c>
      <c r="E137" s="118" t="s">
        <v>536</v>
      </c>
      <c r="F137" s="118" t="s">
        <v>178</v>
      </c>
      <c r="G137" s="118" t="s">
        <v>537</v>
      </c>
      <c r="H137" s="119">
        <v>5</v>
      </c>
      <c r="I137" s="118" t="s">
        <v>361</v>
      </c>
      <c r="K137" s="124"/>
      <c r="L137" s="124"/>
      <c r="M137" s="124"/>
    </row>
    <row r="138" spans="2:13" x14ac:dyDescent="0.25">
      <c r="B138" s="118" t="s">
        <v>243</v>
      </c>
      <c r="C138" s="118" t="s">
        <v>431</v>
      </c>
      <c r="D138" s="118" t="s">
        <v>244</v>
      </c>
      <c r="E138" s="118" t="s">
        <v>206</v>
      </c>
      <c r="F138" s="118" t="s">
        <v>178</v>
      </c>
      <c r="G138" s="118" t="s">
        <v>353</v>
      </c>
      <c r="H138" s="119">
        <v>3</v>
      </c>
      <c r="I138" s="118" t="s">
        <v>356</v>
      </c>
      <c r="K138" s="124"/>
      <c r="L138" s="124"/>
      <c r="M138" s="124"/>
    </row>
    <row r="139" spans="2:13" x14ac:dyDescent="0.25">
      <c r="B139" s="118" t="s">
        <v>674</v>
      </c>
      <c r="C139" s="118" t="s">
        <v>672</v>
      </c>
      <c r="D139" s="118" t="s">
        <v>673</v>
      </c>
      <c r="E139" s="118" t="s">
        <v>526</v>
      </c>
      <c r="F139" s="118" t="s">
        <v>342</v>
      </c>
      <c r="G139" s="118" t="s">
        <v>523</v>
      </c>
      <c r="H139" s="119">
        <v>6</v>
      </c>
      <c r="I139" s="118" t="s">
        <v>885</v>
      </c>
      <c r="K139" s="124"/>
      <c r="L139" s="124"/>
      <c r="M139" s="124"/>
    </row>
    <row r="140" spans="2:13" x14ac:dyDescent="0.25">
      <c r="B140" s="118" t="s">
        <v>676</v>
      </c>
      <c r="C140" s="118" t="s">
        <v>523</v>
      </c>
      <c r="D140" s="118" t="s">
        <v>675</v>
      </c>
      <c r="E140" s="118" t="s">
        <v>526</v>
      </c>
      <c r="F140" s="118" t="s">
        <v>178</v>
      </c>
      <c r="G140" s="118" t="s">
        <v>523</v>
      </c>
      <c r="H140" s="119">
        <v>6</v>
      </c>
      <c r="I140" s="118" t="s">
        <v>885</v>
      </c>
      <c r="K140" s="124"/>
      <c r="L140" s="124"/>
      <c r="M140" s="124"/>
    </row>
    <row r="141" spans="2:13" x14ac:dyDescent="0.25">
      <c r="B141" s="118" t="s">
        <v>453</v>
      </c>
      <c r="C141" s="118" t="s">
        <v>339</v>
      </c>
      <c r="D141" s="118" t="s">
        <v>452</v>
      </c>
      <c r="E141" s="118" t="s">
        <v>205</v>
      </c>
      <c r="F141" s="118" t="s">
        <v>342</v>
      </c>
      <c r="G141" s="118" t="s">
        <v>339</v>
      </c>
      <c r="H141" s="119">
        <v>1</v>
      </c>
      <c r="I141" s="118" t="s">
        <v>192</v>
      </c>
      <c r="K141" s="124"/>
      <c r="L141" s="124"/>
      <c r="M141" s="124"/>
    </row>
    <row r="142" spans="2:13" x14ac:dyDescent="0.25">
      <c r="B142" s="118" t="s">
        <v>245</v>
      </c>
      <c r="C142" s="118" t="s">
        <v>428</v>
      </c>
      <c r="D142" s="118" t="s">
        <v>246</v>
      </c>
      <c r="E142" s="118" t="s">
        <v>205</v>
      </c>
      <c r="F142" s="118" t="s">
        <v>178</v>
      </c>
      <c r="G142" s="118" t="s">
        <v>189</v>
      </c>
      <c r="H142" s="119">
        <v>2</v>
      </c>
      <c r="I142" s="118" t="s">
        <v>345</v>
      </c>
      <c r="K142" s="124"/>
      <c r="L142" s="124"/>
      <c r="M142" s="124"/>
    </row>
    <row r="143" spans="2:13" x14ac:dyDescent="0.25">
      <c r="B143" s="118" t="s">
        <v>247</v>
      </c>
      <c r="C143" s="118" t="s">
        <v>339</v>
      </c>
      <c r="D143" s="118" t="s">
        <v>248</v>
      </c>
      <c r="E143" s="118" t="s">
        <v>205</v>
      </c>
      <c r="F143" s="118" t="s">
        <v>175</v>
      </c>
      <c r="G143" s="118" t="s">
        <v>339</v>
      </c>
      <c r="H143" s="119">
        <v>1</v>
      </c>
      <c r="I143" s="118" t="s">
        <v>352</v>
      </c>
      <c r="K143" s="124"/>
      <c r="L143" s="124"/>
      <c r="M143" s="124"/>
    </row>
    <row r="144" spans="2:13" x14ac:dyDescent="0.25">
      <c r="B144" s="118" t="s">
        <v>678</v>
      </c>
      <c r="C144" s="118" t="s">
        <v>546</v>
      </c>
      <c r="D144" s="118" t="s">
        <v>677</v>
      </c>
      <c r="E144" s="118" t="s">
        <v>205</v>
      </c>
      <c r="F144" s="118" t="s">
        <v>178</v>
      </c>
      <c r="G144" s="118" t="s">
        <v>339</v>
      </c>
      <c r="H144" s="119">
        <v>4</v>
      </c>
      <c r="I144" s="118" t="s">
        <v>352</v>
      </c>
      <c r="K144" s="124"/>
      <c r="L144" s="124"/>
      <c r="M144" s="124"/>
    </row>
    <row r="145" spans="2:13" x14ac:dyDescent="0.25">
      <c r="B145" s="118" t="s">
        <v>680</v>
      </c>
      <c r="C145" s="118" t="s">
        <v>527</v>
      </c>
      <c r="D145" s="118" t="s">
        <v>679</v>
      </c>
      <c r="E145" s="118" t="s">
        <v>191</v>
      </c>
      <c r="F145" s="118" t="s">
        <v>178</v>
      </c>
      <c r="G145" s="118" t="s">
        <v>309</v>
      </c>
      <c r="H145" s="119">
        <v>5</v>
      </c>
      <c r="I145" s="118" t="s">
        <v>343</v>
      </c>
      <c r="K145" s="124"/>
      <c r="L145" s="124"/>
      <c r="M145" s="124"/>
    </row>
    <row r="146" spans="2:13" x14ac:dyDescent="0.25">
      <c r="B146" s="118" t="s">
        <v>455</v>
      </c>
      <c r="C146" s="118" t="s">
        <v>410</v>
      </c>
      <c r="D146" s="118" t="s">
        <v>454</v>
      </c>
      <c r="E146" s="118" t="s">
        <v>369</v>
      </c>
      <c r="F146" s="118" t="s">
        <v>413</v>
      </c>
      <c r="G146" s="118" t="s">
        <v>309</v>
      </c>
      <c r="H146" s="119">
        <v>2</v>
      </c>
      <c r="I146" s="118" t="s">
        <v>357</v>
      </c>
      <c r="K146" s="124"/>
      <c r="L146" s="124"/>
      <c r="M146" s="124"/>
    </row>
    <row r="147" spans="2:13" x14ac:dyDescent="0.25">
      <c r="B147" s="118" t="s">
        <v>457</v>
      </c>
      <c r="C147" s="118" t="s">
        <v>385</v>
      </c>
      <c r="D147" s="118" t="s">
        <v>456</v>
      </c>
      <c r="E147" s="118" t="s">
        <v>369</v>
      </c>
      <c r="F147" s="118" t="s">
        <v>342</v>
      </c>
      <c r="G147" s="118" t="s">
        <v>309</v>
      </c>
      <c r="H147" s="119">
        <v>2</v>
      </c>
      <c r="I147" s="118" t="s">
        <v>357</v>
      </c>
      <c r="K147" s="124"/>
      <c r="L147" s="124"/>
      <c r="M147" s="124"/>
    </row>
    <row r="148" spans="2:13" x14ac:dyDescent="0.25">
      <c r="B148" s="118" t="s">
        <v>249</v>
      </c>
      <c r="C148" s="118" t="s">
        <v>407</v>
      </c>
      <c r="D148" s="118" t="s">
        <v>250</v>
      </c>
      <c r="E148" s="118" t="s">
        <v>206</v>
      </c>
      <c r="F148" s="118" t="s">
        <v>175</v>
      </c>
      <c r="G148" s="118" t="s">
        <v>353</v>
      </c>
      <c r="H148" s="119">
        <v>3</v>
      </c>
      <c r="I148" s="118" t="s">
        <v>356</v>
      </c>
      <c r="K148" s="124"/>
      <c r="L148" s="124"/>
      <c r="M148" s="124"/>
    </row>
    <row r="149" spans="2:13" x14ac:dyDescent="0.25">
      <c r="B149" s="118" t="s">
        <v>682</v>
      </c>
      <c r="C149" s="118" t="s">
        <v>530</v>
      </c>
      <c r="D149" s="118" t="s">
        <v>681</v>
      </c>
      <c r="E149" s="118" t="s">
        <v>526</v>
      </c>
      <c r="F149" s="118" t="s">
        <v>178</v>
      </c>
      <c r="G149" s="118" t="s">
        <v>523</v>
      </c>
      <c r="H149" s="119">
        <v>6</v>
      </c>
      <c r="I149" s="118" t="s">
        <v>885</v>
      </c>
      <c r="K149" s="124"/>
      <c r="L149" s="124"/>
      <c r="M149" s="124"/>
    </row>
    <row r="150" spans="2:13" x14ac:dyDescent="0.25">
      <c r="B150" s="118" t="s">
        <v>685</v>
      </c>
      <c r="C150" s="118" t="s">
        <v>683</v>
      </c>
      <c r="D150" s="118" t="s">
        <v>684</v>
      </c>
      <c r="E150" s="118" t="s">
        <v>526</v>
      </c>
      <c r="F150" s="118" t="s">
        <v>178</v>
      </c>
      <c r="G150" s="118" t="s">
        <v>523</v>
      </c>
      <c r="H150" s="119">
        <v>6</v>
      </c>
      <c r="I150" s="118" t="s">
        <v>885</v>
      </c>
      <c r="K150" s="124"/>
      <c r="L150" s="124"/>
      <c r="M150" s="124"/>
    </row>
    <row r="151" spans="2:13" x14ac:dyDescent="0.25">
      <c r="B151" s="118" t="s">
        <v>687</v>
      </c>
      <c r="C151" s="118" t="s">
        <v>589</v>
      </c>
      <c r="D151" s="118" t="s">
        <v>686</v>
      </c>
      <c r="E151" s="118" t="s">
        <v>205</v>
      </c>
      <c r="F151" s="118" t="s">
        <v>342</v>
      </c>
      <c r="G151" s="118" t="s">
        <v>537</v>
      </c>
      <c r="H151" s="119">
        <v>5</v>
      </c>
      <c r="I151" s="118" t="s">
        <v>361</v>
      </c>
      <c r="K151" s="124"/>
      <c r="L151" s="124"/>
      <c r="M151" s="124"/>
    </row>
    <row r="152" spans="2:13" x14ac:dyDescent="0.25">
      <c r="B152" s="118" t="s">
        <v>689</v>
      </c>
      <c r="C152" s="118" t="s">
        <v>589</v>
      </c>
      <c r="D152" s="118" t="s">
        <v>688</v>
      </c>
      <c r="E152" s="118" t="s">
        <v>536</v>
      </c>
      <c r="F152" s="118" t="s">
        <v>178</v>
      </c>
      <c r="G152" s="118" t="s">
        <v>537</v>
      </c>
      <c r="H152" s="119">
        <v>5</v>
      </c>
      <c r="I152" s="118" t="s">
        <v>361</v>
      </c>
      <c r="K152" s="124"/>
      <c r="L152" s="124"/>
      <c r="M152" s="124"/>
    </row>
    <row r="153" spans="2:13" x14ac:dyDescent="0.25">
      <c r="B153" s="118" t="s">
        <v>691</v>
      </c>
      <c r="C153" s="118" t="s">
        <v>578</v>
      </c>
      <c r="D153" s="118" t="s">
        <v>690</v>
      </c>
      <c r="E153" s="118" t="s">
        <v>581</v>
      </c>
      <c r="F153" s="118" t="s">
        <v>178</v>
      </c>
      <c r="G153" s="118" t="s">
        <v>582</v>
      </c>
      <c r="H153" s="119">
        <v>4</v>
      </c>
      <c r="I153" s="118" t="s">
        <v>352</v>
      </c>
      <c r="K153" s="124"/>
      <c r="L153" s="124"/>
      <c r="M153" s="124"/>
    </row>
    <row r="154" spans="2:13" x14ac:dyDescent="0.25">
      <c r="B154" s="118" t="s">
        <v>693</v>
      </c>
      <c r="C154" s="118" t="s">
        <v>533</v>
      </c>
      <c r="D154" s="118" t="s">
        <v>692</v>
      </c>
      <c r="E154" s="118" t="s">
        <v>536</v>
      </c>
      <c r="F154" s="118" t="s">
        <v>178</v>
      </c>
      <c r="G154" s="118" t="s">
        <v>537</v>
      </c>
      <c r="H154" s="119">
        <v>5</v>
      </c>
      <c r="I154" s="118" t="s">
        <v>886</v>
      </c>
      <c r="K154" s="124"/>
      <c r="L154" s="124"/>
      <c r="M154" s="124"/>
    </row>
    <row r="155" spans="2:13" x14ac:dyDescent="0.25">
      <c r="B155" s="118" t="s">
        <v>251</v>
      </c>
      <c r="C155" s="118" t="s">
        <v>458</v>
      </c>
      <c r="D155" s="118" t="s">
        <v>252</v>
      </c>
      <c r="E155" s="118" t="s">
        <v>205</v>
      </c>
      <c r="F155" s="118" t="s">
        <v>175</v>
      </c>
      <c r="G155" s="118" t="s">
        <v>189</v>
      </c>
      <c r="H155" s="119">
        <v>2</v>
      </c>
      <c r="I155" s="118" t="s">
        <v>345</v>
      </c>
      <c r="K155" s="124"/>
      <c r="L155" s="124"/>
      <c r="M155" s="124"/>
    </row>
    <row r="156" spans="2:13" x14ac:dyDescent="0.25">
      <c r="B156" s="118" t="s">
        <v>695</v>
      </c>
      <c r="C156" s="118" t="s">
        <v>629</v>
      </c>
      <c r="D156" s="118" t="s">
        <v>694</v>
      </c>
      <c r="E156" s="118" t="s">
        <v>526</v>
      </c>
      <c r="F156" s="118" t="s">
        <v>178</v>
      </c>
      <c r="G156" s="118" t="s">
        <v>523</v>
      </c>
      <c r="H156" s="119">
        <v>6</v>
      </c>
      <c r="I156" s="118" t="s">
        <v>885</v>
      </c>
      <c r="K156" s="124"/>
      <c r="L156" s="124"/>
      <c r="M156" s="124"/>
    </row>
    <row r="157" spans="2:13" x14ac:dyDescent="0.25">
      <c r="B157" s="118" t="s">
        <v>253</v>
      </c>
      <c r="C157" s="118" t="s">
        <v>339</v>
      </c>
      <c r="D157" s="118" t="s">
        <v>254</v>
      </c>
      <c r="E157" s="118" t="s">
        <v>205</v>
      </c>
      <c r="F157" s="118" t="s">
        <v>183</v>
      </c>
      <c r="G157" s="118" t="s">
        <v>339</v>
      </c>
      <c r="H157" s="119">
        <v>1</v>
      </c>
      <c r="I157" s="118" t="s">
        <v>192</v>
      </c>
      <c r="K157" s="124"/>
      <c r="L157" s="124"/>
      <c r="M157" s="124"/>
    </row>
    <row r="158" spans="2:13" x14ac:dyDescent="0.25">
      <c r="B158" s="118" t="s">
        <v>255</v>
      </c>
      <c r="C158" s="118" t="s">
        <v>344</v>
      </c>
      <c r="D158" s="118" t="s">
        <v>256</v>
      </c>
      <c r="E158" s="118" t="s">
        <v>205</v>
      </c>
      <c r="F158" s="118" t="s">
        <v>178</v>
      </c>
      <c r="G158" s="118" t="s">
        <v>189</v>
      </c>
      <c r="H158" s="119">
        <v>2</v>
      </c>
      <c r="I158" s="118" t="s">
        <v>345</v>
      </c>
      <c r="K158" s="124"/>
      <c r="L158" s="124"/>
      <c r="M158" s="124"/>
    </row>
    <row r="159" spans="2:13" x14ac:dyDescent="0.25">
      <c r="B159" s="118" t="s">
        <v>697</v>
      </c>
      <c r="C159" s="118" t="s">
        <v>546</v>
      </c>
      <c r="D159" s="118" t="s">
        <v>696</v>
      </c>
      <c r="E159" s="118" t="s">
        <v>205</v>
      </c>
      <c r="F159" s="118" t="s">
        <v>178</v>
      </c>
      <c r="G159" s="118" t="s">
        <v>339</v>
      </c>
      <c r="H159" s="119">
        <v>4</v>
      </c>
      <c r="I159" s="118" t="s">
        <v>357</v>
      </c>
      <c r="K159" s="124"/>
      <c r="L159" s="124"/>
      <c r="M159" s="124"/>
    </row>
    <row r="160" spans="2:13" x14ac:dyDescent="0.25">
      <c r="B160" s="118" t="s">
        <v>699</v>
      </c>
      <c r="C160" s="118" t="s">
        <v>546</v>
      </c>
      <c r="D160" s="118" t="s">
        <v>698</v>
      </c>
      <c r="E160" s="118" t="s">
        <v>205</v>
      </c>
      <c r="F160" s="118" t="s">
        <v>183</v>
      </c>
      <c r="G160" s="118" t="s">
        <v>339</v>
      </c>
      <c r="H160" s="119">
        <v>4</v>
      </c>
      <c r="I160" s="118" t="s">
        <v>192</v>
      </c>
      <c r="K160" s="124"/>
      <c r="L160" s="124"/>
      <c r="M160" s="124"/>
    </row>
    <row r="161" spans="2:13" x14ac:dyDescent="0.25">
      <c r="B161" s="118" t="s">
        <v>460</v>
      </c>
      <c r="C161" s="118" t="s">
        <v>339</v>
      </c>
      <c r="D161" s="118" t="s">
        <v>459</v>
      </c>
      <c r="E161" s="118" t="s">
        <v>205</v>
      </c>
      <c r="F161" s="118" t="s">
        <v>342</v>
      </c>
      <c r="G161" s="118" t="s">
        <v>339</v>
      </c>
      <c r="H161" s="119">
        <v>1</v>
      </c>
      <c r="I161" s="118" t="s">
        <v>352</v>
      </c>
      <c r="K161" s="124"/>
      <c r="L161" s="124"/>
      <c r="M161" s="124"/>
    </row>
    <row r="162" spans="2:13" x14ac:dyDescent="0.25">
      <c r="B162" s="118" t="s">
        <v>462</v>
      </c>
      <c r="C162" s="118" t="s">
        <v>339</v>
      </c>
      <c r="D162" s="118" t="s">
        <v>461</v>
      </c>
      <c r="E162" s="118" t="s">
        <v>205</v>
      </c>
      <c r="F162" s="118" t="s">
        <v>342</v>
      </c>
      <c r="G162" s="118" t="s">
        <v>339</v>
      </c>
      <c r="H162" s="119">
        <v>1</v>
      </c>
      <c r="I162" s="118" t="s">
        <v>352</v>
      </c>
      <c r="K162" s="124"/>
      <c r="L162" s="124"/>
      <c r="M162" s="124"/>
    </row>
    <row r="163" spans="2:13" x14ac:dyDescent="0.25">
      <c r="B163" s="118" t="s">
        <v>701</v>
      </c>
      <c r="C163" s="118" t="s">
        <v>589</v>
      </c>
      <c r="D163" s="118" t="s">
        <v>700</v>
      </c>
      <c r="E163" s="118" t="s">
        <v>536</v>
      </c>
      <c r="F163" s="118" t="s">
        <v>178</v>
      </c>
      <c r="G163" s="118" t="s">
        <v>537</v>
      </c>
      <c r="H163" s="119">
        <v>5</v>
      </c>
      <c r="I163" s="118" t="s">
        <v>361</v>
      </c>
      <c r="K163" s="124"/>
      <c r="L163" s="124"/>
      <c r="M163" s="124"/>
    </row>
    <row r="164" spans="2:13" x14ac:dyDescent="0.25">
      <c r="B164" s="118" t="s">
        <v>703</v>
      </c>
      <c r="C164" s="118" t="s">
        <v>546</v>
      </c>
      <c r="D164" s="118" t="s">
        <v>702</v>
      </c>
      <c r="E164" s="118" t="s">
        <v>205</v>
      </c>
      <c r="F164" s="118" t="s">
        <v>183</v>
      </c>
      <c r="G164" s="118" t="s">
        <v>339</v>
      </c>
      <c r="H164" s="119">
        <v>4</v>
      </c>
      <c r="I164" s="118" t="s">
        <v>192</v>
      </c>
      <c r="K164" s="124"/>
      <c r="L164" s="124"/>
      <c r="M164" s="124"/>
    </row>
    <row r="165" spans="2:13" x14ac:dyDescent="0.25">
      <c r="B165" s="118" t="s">
        <v>464</v>
      </c>
      <c r="C165" s="118" t="s">
        <v>339</v>
      </c>
      <c r="D165" s="118" t="s">
        <v>463</v>
      </c>
      <c r="E165" s="118" t="s">
        <v>205</v>
      </c>
      <c r="F165" s="118" t="s">
        <v>342</v>
      </c>
      <c r="G165" s="118" t="s">
        <v>339</v>
      </c>
      <c r="H165" s="119">
        <v>1</v>
      </c>
      <c r="I165" s="118" t="s">
        <v>192</v>
      </c>
      <c r="K165" s="124"/>
      <c r="L165" s="124"/>
      <c r="M165" s="124"/>
    </row>
    <row r="166" spans="2:13" x14ac:dyDescent="0.25">
      <c r="B166" s="118" t="s">
        <v>705</v>
      </c>
      <c r="C166" s="118" t="s">
        <v>603</v>
      </c>
      <c r="D166" s="118" t="s">
        <v>704</v>
      </c>
      <c r="E166" s="118" t="s">
        <v>205</v>
      </c>
      <c r="F166" s="118" t="s">
        <v>342</v>
      </c>
      <c r="G166" s="118" t="s">
        <v>523</v>
      </c>
      <c r="H166" s="119">
        <v>6</v>
      </c>
      <c r="I166" s="118" t="s">
        <v>343</v>
      </c>
      <c r="K166" s="124"/>
      <c r="L166" s="124"/>
      <c r="M166" s="124"/>
    </row>
    <row r="167" spans="2:13" x14ac:dyDescent="0.25">
      <c r="B167" s="118" t="s">
        <v>707</v>
      </c>
      <c r="C167" s="118" t="s">
        <v>538</v>
      </c>
      <c r="D167" s="118" t="s">
        <v>706</v>
      </c>
      <c r="E167" s="118" t="s">
        <v>526</v>
      </c>
      <c r="F167" s="118" t="s">
        <v>178</v>
      </c>
      <c r="G167" s="118" t="s">
        <v>523</v>
      </c>
      <c r="H167" s="119">
        <v>6</v>
      </c>
      <c r="I167" s="118" t="s">
        <v>885</v>
      </c>
      <c r="K167" s="124"/>
      <c r="L167" s="124"/>
      <c r="M167" s="124"/>
    </row>
    <row r="168" spans="2:13" x14ac:dyDescent="0.25">
      <c r="B168" s="118" t="s">
        <v>710</v>
      </c>
      <c r="C168" s="118" t="s">
        <v>708</v>
      </c>
      <c r="D168" s="118" t="s">
        <v>709</v>
      </c>
      <c r="E168" s="118" t="s">
        <v>536</v>
      </c>
      <c r="F168" s="118" t="s">
        <v>178</v>
      </c>
      <c r="G168" s="118" t="s">
        <v>537</v>
      </c>
      <c r="H168" s="119">
        <v>5</v>
      </c>
      <c r="I168" s="118" t="s">
        <v>886</v>
      </c>
      <c r="K168" s="124"/>
      <c r="L168" s="124"/>
      <c r="M168" s="124"/>
    </row>
    <row r="169" spans="2:13" x14ac:dyDescent="0.25">
      <c r="B169" s="118" t="s">
        <v>257</v>
      </c>
      <c r="C169" s="118" t="s">
        <v>382</v>
      </c>
      <c r="D169" s="118" t="s">
        <v>258</v>
      </c>
      <c r="E169" s="118" t="s">
        <v>205</v>
      </c>
      <c r="F169" s="118" t="s">
        <v>178</v>
      </c>
      <c r="G169" s="118" t="s">
        <v>189</v>
      </c>
      <c r="H169" s="119">
        <v>2</v>
      </c>
      <c r="I169" s="118" t="s">
        <v>345</v>
      </c>
      <c r="K169" s="124"/>
      <c r="L169" s="124"/>
      <c r="M169" s="124"/>
    </row>
    <row r="170" spans="2:13" x14ac:dyDescent="0.25">
      <c r="B170" s="118" t="s">
        <v>712</v>
      </c>
      <c r="C170" s="118" t="s">
        <v>603</v>
      </c>
      <c r="D170" s="118" t="s">
        <v>711</v>
      </c>
      <c r="E170" s="118" t="s">
        <v>526</v>
      </c>
      <c r="F170" s="118" t="s">
        <v>183</v>
      </c>
      <c r="G170" s="118" t="s">
        <v>523</v>
      </c>
      <c r="H170" s="119">
        <v>6</v>
      </c>
      <c r="I170" s="118" t="s">
        <v>343</v>
      </c>
      <c r="K170" s="124"/>
      <c r="L170" s="124"/>
      <c r="M170" s="124"/>
    </row>
    <row r="171" spans="2:13" x14ac:dyDescent="0.25">
      <c r="B171" s="118" t="s">
        <v>714</v>
      </c>
      <c r="C171" s="118" t="s">
        <v>645</v>
      </c>
      <c r="D171" s="118" t="s">
        <v>713</v>
      </c>
      <c r="E171" s="118" t="s">
        <v>205</v>
      </c>
      <c r="F171" s="118" t="s">
        <v>178</v>
      </c>
      <c r="G171" s="118" t="s">
        <v>196</v>
      </c>
      <c r="H171" s="119">
        <v>5</v>
      </c>
      <c r="I171" s="118" t="s">
        <v>361</v>
      </c>
      <c r="K171" s="124"/>
      <c r="L171" s="124"/>
      <c r="M171" s="124"/>
    </row>
    <row r="172" spans="2:13" x14ac:dyDescent="0.25">
      <c r="B172" s="118" t="s">
        <v>259</v>
      </c>
      <c r="C172" s="118" t="s">
        <v>339</v>
      </c>
      <c r="D172" s="118" t="s">
        <v>260</v>
      </c>
      <c r="E172" s="118" t="s">
        <v>205</v>
      </c>
      <c r="F172" s="118" t="s">
        <v>183</v>
      </c>
      <c r="G172" s="118" t="s">
        <v>339</v>
      </c>
      <c r="H172" s="119">
        <v>1</v>
      </c>
      <c r="I172" s="118" t="s">
        <v>192</v>
      </c>
      <c r="K172" s="124"/>
      <c r="L172" s="124"/>
      <c r="M172" s="124"/>
    </row>
    <row r="173" spans="2:13" x14ac:dyDescent="0.25">
      <c r="B173" s="118" t="s">
        <v>466</v>
      </c>
      <c r="C173" s="118" t="s">
        <v>339</v>
      </c>
      <c r="D173" s="118" t="s">
        <v>465</v>
      </c>
      <c r="E173" s="118" t="s">
        <v>205</v>
      </c>
      <c r="F173" s="118" t="s">
        <v>342</v>
      </c>
      <c r="G173" s="118" t="s">
        <v>339</v>
      </c>
      <c r="H173" s="119">
        <v>1</v>
      </c>
      <c r="I173" s="118" t="s">
        <v>192</v>
      </c>
      <c r="K173" s="124"/>
      <c r="L173" s="124"/>
      <c r="M173" s="124"/>
    </row>
    <row r="174" spans="2:13" x14ac:dyDescent="0.25">
      <c r="B174" s="118" t="s">
        <v>716</v>
      </c>
      <c r="C174" s="118" t="s">
        <v>603</v>
      </c>
      <c r="D174" s="118" t="s">
        <v>715</v>
      </c>
      <c r="E174" s="118" t="s">
        <v>526</v>
      </c>
      <c r="F174" s="118" t="s">
        <v>342</v>
      </c>
      <c r="G174" s="118" t="s">
        <v>523</v>
      </c>
      <c r="H174" s="119">
        <v>6</v>
      </c>
      <c r="I174" s="118" t="s">
        <v>343</v>
      </c>
      <c r="K174" s="124"/>
      <c r="L174" s="124"/>
      <c r="M174" s="124"/>
    </row>
    <row r="175" spans="2:13" x14ac:dyDescent="0.25">
      <c r="B175" s="118" t="s">
        <v>468</v>
      </c>
      <c r="C175" s="118" t="s">
        <v>339</v>
      </c>
      <c r="D175" s="118" t="s">
        <v>467</v>
      </c>
      <c r="E175" s="118" t="s">
        <v>205</v>
      </c>
      <c r="F175" s="118" t="s">
        <v>342</v>
      </c>
      <c r="G175" s="118" t="s">
        <v>339</v>
      </c>
      <c r="H175" s="119">
        <v>1</v>
      </c>
      <c r="I175" s="118" t="s">
        <v>192</v>
      </c>
      <c r="K175" s="124"/>
      <c r="L175" s="124"/>
      <c r="M175" s="124"/>
    </row>
    <row r="176" spans="2:13" x14ac:dyDescent="0.25">
      <c r="B176" s="120" t="s">
        <v>261</v>
      </c>
      <c r="C176" s="120" t="s">
        <v>339</v>
      </c>
      <c r="D176" s="120" t="s">
        <v>262</v>
      </c>
      <c r="E176" s="120" t="s">
        <v>205</v>
      </c>
      <c r="F176" s="120" t="s">
        <v>183</v>
      </c>
      <c r="G176" s="120" t="s">
        <v>339</v>
      </c>
      <c r="H176" s="121">
        <v>1</v>
      </c>
      <c r="I176" s="118" t="s">
        <v>192</v>
      </c>
      <c r="K176" s="124"/>
      <c r="L176" s="124"/>
      <c r="M176" s="124"/>
    </row>
    <row r="177" spans="2:13" x14ac:dyDescent="0.25">
      <c r="B177" s="118" t="s">
        <v>263</v>
      </c>
      <c r="C177" s="118" t="s">
        <v>339</v>
      </c>
      <c r="D177" s="118" t="s">
        <v>264</v>
      </c>
      <c r="E177" s="118" t="s">
        <v>205</v>
      </c>
      <c r="F177" s="118" t="s">
        <v>183</v>
      </c>
      <c r="G177" s="118" t="s">
        <v>339</v>
      </c>
      <c r="H177" s="119">
        <v>1</v>
      </c>
      <c r="I177" s="118" t="s">
        <v>192</v>
      </c>
      <c r="K177" s="124"/>
      <c r="L177" s="124"/>
      <c r="M177" s="124"/>
    </row>
    <row r="178" spans="2:13" x14ac:dyDescent="0.25">
      <c r="B178" s="118" t="s">
        <v>718</v>
      </c>
      <c r="C178" s="118" t="s">
        <v>589</v>
      </c>
      <c r="D178" s="118" t="s">
        <v>717</v>
      </c>
      <c r="E178" s="118" t="s">
        <v>536</v>
      </c>
      <c r="F178" s="118" t="s">
        <v>342</v>
      </c>
      <c r="G178" s="118" t="s">
        <v>537</v>
      </c>
      <c r="H178" s="119">
        <v>5</v>
      </c>
      <c r="I178" s="118" t="s">
        <v>361</v>
      </c>
      <c r="K178" s="124"/>
      <c r="L178" s="124"/>
      <c r="M178" s="124"/>
    </row>
    <row r="179" spans="2:13" x14ac:dyDescent="0.25">
      <c r="B179" s="118" t="s">
        <v>720</v>
      </c>
      <c r="C179" s="118" t="s">
        <v>533</v>
      </c>
      <c r="D179" s="118" t="s">
        <v>719</v>
      </c>
      <c r="E179" s="118" t="s">
        <v>536</v>
      </c>
      <c r="F179" s="118" t="s">
        <v>178</v>
      </c>
      <c r="G179" s="118" t="s">
        <v>537</v>
      </c>
      <c r="H179" s="119">
        <v>5</v>
      </c>
      <c r="I179" s="118" t="s">
        <v>886</v>
      </c>
      <c r="K179" s="124"/>
      <c r="L179" s="124"/>
      <c r="M179" s="124"/>
    </row>
    <row r="180" spans="2:13" x14ac:dyDescent="0.25">
      <c r="B180" s="118" t="s">
        <v>722</v>
      </c>
      <c r="C180" s="118" t="s">
        <v>645</v>
      </c>
      <c r="D180" s="118" t="s">
        <v>721</v>
      </c>
      <c r="E180" s="118" t="s">
        <v>205</v>
      </c>
      <c r="F180" s="118" t="s">
        <v>413</v>
      </c>
      <c r="G180" s="118" t="s">
        <v>196</v>
      </c>
      <c r="H180" s="119">
        <v>5</v>
      </c>
      <c r="I180" s="118" t="s">
        <v>343</v>
      </c>
      <c r="K180" s="124"/>
      <c r="L180" s="124"/>
      <c r="M180" s="124"/>
    </row>
    <row r="181" spans="2:13" x14ac:dyDescent="0.25">
      <c r="B181" s="118" t="s">
        <v>724</v>
      </c>
      <c r="C181" s="118" t="s">
        <v>589</v>
      </c>
      <c r="D181" s="118" t="s">
        <v>723</v>
      </c>
      <c r="E181" s="118" t="s">
        <v>536</v>
      </c>
      <c r="F181" s="118" t="s">
        <v>178</v>
      </c>
      <c r="G181" s="118" t="s">
        <v>537</v>
      </c>
      <c r="H181" s="119">
        <v>5</v>
      </c>
      <c r="I181" s="118" t="s">
        <v>361</v>
      </c>
      <c r="K181" s="124"/>
      <c r="L181" s="124"/>
      <c r="M181" s="124"/>
    </row>
    <row r="182" spans="2:13" x14ac:dyDescent="0.25">
      <c r="B182" s="118" t="s">
        <v>727</v>
      </c>
      <c r="C182" s="118" t="s">
        <v>725</v>
      </c>
      <c r="D182" s="118" t="s">
        <v>726</v>
      </c>
      <c r="E182" s="118" t="s">
        <v>191</v>
      </c>
      <c r="F182" s="118" t="s">
        <v>178</v>
      </c>
      <c r="G182" s="118" t="s">
        <v>309</v>
      </c>
      <c r="H182" s="119">
        <v>5</v>
      </c>
      <c r="I182" s="118" t="s">
        <v>343</v>
      </c>
      <c r="K182" s="124"/>
      <c r="L182" s="124"/>
      <c r="M182" s="124"/>
    </row>
    <row r="183" spans="2:13" x14ac:dyDescent="0.25">
      <c r="B183" s="118" t="s">
        <v>265</v>
      </c>
      <c r="C183" s="118" t="s">
        <v>364</v>
      </c>
      <c r="D183" s="118" t="s">
        <v>266</v>
      </c>
      <c r="E183" s="118" t="s">
        <v>191</v>
      </c>
      <c r="F183" s="118" t="s">
        <v>178</v>
      </c>
      <c r="G183" s="118" t="s">
        <v>309</v>
      </c>
      <c r="H183" s="119">
        <v>2</v>
      </c>
      <c r="I183" s="118" t="s">
        <v>357</v>
      </c>
      <c r="K183" s="124"/>
      <c r="L183" s="124"/>
      <c r="M183" s="124"/>
    </row>
    <row r="184" spans="2:13" x14ac:dyDescent="0.25">
      <c r="B184" s="118" t="s">
        <v>729</v>
      </c>
      <c r="C184" s="118" t="s">
        <v>546</v>
      </c>
      <c r="D184" s="118" t="s">
        <v>728</v>
      </c>
      <c r="E184" s="118" t="s">
        <v>205</v>
      </c>
      <c r="F184" s="118" t="s">
        <v>178</v>
      </c>
      <c r="G184" s="118" t="s">
        <v>339</v>
      </c>
      <c r="H184" s="119">
        <v>4</v>
      </c>
      <c r="I184" s="118" t="s">
        <v>192</v>
      </c>
      <c r="K184" s="124"/>
      <c r="L184" s="124"/>
      <c r="M184" s="124"/>
    </row>
    <row r="185" spans="2:13" x14ac:dyDescent="0.25">
      <c r="B185" s="118" t="s">
        <v>731</v>
      </c>
      <c r="C185" s="118" t="s">
        <v>546</v>
      </c>
      <c r="D185" s="118" t="s">
        <v>730</v>
      </c>
      <c r="E185" s="118" t="s">
        <v>205</v>
      </c>
      <c r="F185" s="118" t="s">
        <v>178</v>
      </c>
      <c r="G185" s="118" t="s">
        <v>339</v>
      </c>
      <c r="H185" s="119">
        <v>4</v>
      </c>
      <c r="I185" s="118" t="s">
        <v>357</v>
      </c>
      <c r="K185" s="124"/>
      <c r="L185" s="124"/>
      <c r="M185" s="124"/>
    </row>
    <row r="186" spans="2:13" x14ac:dyDescent="0.25">
      <c r="B186" s="118" t="s">
        <v>470</v>
      </c>
      <c r="C186" s="118" t="s">
        <v>410</v>
      </c>
      <c r="D186" s="118" t="s">
        <v>469</v>
      </c>
      <c r="E186" s="118" t="s">
        <v>369</v>
      </c>
      <c r="F186" s="118" t="s">
        <v>413</v>
      </c>
      <c r="G186" s="118" t="s">
        <v>309</v>
      </c>
      <c r="H186" s="119">
        <v>2</v>
      </c>
      <c r="I186" s="118" t="s">
        <v>357</v>
      </c>
      <c r="K186" s="124"/>
      <c r="L186" s="124"/>
      <c r="M186" s="124"/>
    </row>
    <row r="187" spans="2:13" x14ac:dyDescent="0.25">
      <c r="B187" s="118" t="s">
        <v>733</v>
      </c>
      <c r="C187" s="118" t="s">
        <v>527</v>
      </c>
      <c r="D187" s="118" t="s">
        <v>732</v>
      </c>
      <c r="E187" s="118" t="s">
        <v>191</v>
      </c>
      <c r="F187" s="118" t="s">
        <v>178</v>
      </c>
      <c r="G187" s="118" t="s">
        <v>309</v>
      </c>
      <c r="H187" s="119">
        <v>5</v>
      </c>
      <c r="I187" s="118" t="s">
        <v>343</v>
      </c>
      <c r="K187" s="124"/>
      <c r="L187" s="124"/>
      <c r="M187" s="124"/>
    </row>
    <row r="188" spans="2:13" x14ac:dyDescent="0.25">
      <c r="B188" s="118" t="s">
        <v>267</v>
      </c>
      <c r="C188" s="118" t="s">
        <v>364</v>
      </c>
      <c r="D188" s="118" t="s">
        <v>268</v>
      </c>
      <c r="E188" s="118" t="s">
        <v>191</v>
      </c>
      <c r="F188" s="118" t="s">
        <v>178</v>
      </c>
      <c r="G188" s="118" t="s">
        <v>309</v>
      </c>
      <c r="H188" s="119">
        <v>2</v>
      </c>
      <c r="I188" s="118" t="s">
        <v>357</v>
      </c>
      <c r="K188" s="124"/>
      <c r="L188" s="124"/>
      <c r="M188" s="124"/>
    </row>
    <row r="189" spans="2:13" x14ac:dyDescent="0.25">
      <c r="B189" s="118" t="s">
        <v>269</v>
      </c>
      <c r="C189" s="118" t="s">
        <v>471</v>
      </c>
      <c r="D189" s="118" t="s">
        <v>270</v>
      </c>
      <c r="E189" s="118" t="s">
        <v>206</v>
      </c>
      <c r="F189" s="118" t="s">
        <v>175</v>
      </c>
      <c r="G189" s="118" t="s">
        <v>353</v>
      </c>
      <c r="H189" s="119">
        <v>3</v>
      </c>
      <c r="I189" s="118" t="s">
        <v>356</v>
      </c>
      <c r="K189" s="124"/>
      <c r="L189" s="124"/>
      <c r="M189" s="124"/>
    </row>
    <row r="190" spans="2:13" x14ac:dyDescent="0.25">
      <c r="B190" s="118" t="s">
        <v>735</v>
      </c>
      <c r="C190" s="118" t="s">
        <v>578</v>
      </c>
      <c r="D190" s="118" t="s">
        <v>734</v>
      </c>
      <c r="E190" s="118" t="s">
        <v>581</v>
      </c>
      <c r="F190" s="118" t="s">
        <v>175</v>
      </c>
      <c r="G190" s="118" t="s">
        <v>582</v>
      </c>
      <c r="H190" s="119">
        <v>4</v>
      </c>
      <c r="I190" s="118" t="s">
        <v>352</v>
      </c>
      <c r="K190" s="124"/>
      <c r="L190" s="124"/>
      <c r="M190" s="124"/>
    </row>
    <row r="191" spans="2:13" x14ac:dyDescent="0.25">
      <c r="B191" s="118" t="s">
        <v>737</v>
      </c>
      <c r="C191" s="118" t="s">
        <v>638</v>
      </c>
      <c r="D191" s="118" t="s">
        <v>736</v>
      </c>
      <c r="E191" s="118" t="s">
        <v>526</v>
      </c>
      <c r="F191" s="118" t="s">
        <v>178</v>
      </c>
      <c r="G191" s="118" t="s">
        <v>523</v>
      </c>
      <c r="H191" s="119">
        <v>6</v>
      </c>
      <c r="I191" s="118" t="s">
        <v>885</v>
      </c>
      <c r="K191" s="124"/>
      <c r="L191" s="124"/>
      <c r="M191" s="124"/>
    </row>
    <row r="192" spans="2:13" x14ac:dyDescent="0.25">
      <c r="B192" s="118" t="s">
        <v>739</v>
      </c>
      <c r="C192" s="118" t="s">
        <v>538</v>
      </c>
      <c r="D192" s="118" t="s">
        <v>738</v>
      </c>
      <c r="E192" s="118" t="s">
        <v>526</v>
      </c>
      <c r="F192" s="118" t="s">
        <v>175</v>
      </c>
      <c r="G192" s="118" t="s">
        <v>523</v>
      </c>
      <c r="H192" s="119">
        <v>6</v>
      </c>
      <c r="I192" s="118" t="s">
        <v>885</v>
      </c>
      <c r="K192" s="124"/>
      <c r="L192" s="124"/>
      <c r="M192" s="124"/>
    </row>
    <row r="193" spans="2:13" x14ac:dyDescent="0.25">
      <c r="B193" s="118" t="s">
        <v>741</v>
      </c>
      <c r="C193" s="118" t="s">
        <v>592</v>
      </c>
      <c r="D193" s="118" t="s">
        <v>740</v>
      </c>
      <c r="E193" s="118" t="s">
        <v>536</v>
      </c>
      <c r="F193" s="118" t="s">
        <v>178</v>
      </c>
      <c r="G193" s="118" t="s">
        <v>537</v>
      </c>
      <c r="H193" s="119">
        <v>5</v>
      </c>
      <c r="I193" s="118" t="s">
        <v>886</v>
      </c>
      <c r="K193" s="124"/>
      <c r="L193" s="124"/>
      <c r="M193" s="124"/>
    </row>
    <row r="194" spans="2:13" x14ac:dyDescent="0.25">
      <c r="B194" s="118" t="s">
        <v>271</v>
      </c>
      <c r="C194" s="118" t="s">
        <v>339</v>
      </c>
      <c r="D194" s="118" t="s">
        <v>272</v>
      </c>
      <c r="E194" s="118" t="s">
        <v>205</v>
      </c>
      <c r="F194" s="118" t="s">
        <v>183</v>
      </c>
      <c r="G194" s="118" t="s">
        <v>339</v>
      </c>
      <c r="H194" s="119">
        <v>1</v>
      </c>
      <c r="I194" s="118" t="s">
        <v>357</v>
      </c>
      <c r="K194" s="124"/>
      <c r="L194" s="124"/>
      <c r="M194" s="124"/>
    </row>
    <row r="195" spans="2:13" x14ac:dyDescent="0.25">
      <c r="B195" s="118" t="s">
        <v>273</v>
      </c>
      <c r="C195" s="118" t="s">
        <v>339</v>
      </c>
      <c r="D195" s="118" t="s">
        <v>274</v>
      </c>
      <c r="E195" s="118" t="s">
        <v>205</v>
      </c>
      <c r="F195" s="118" t="s">
        <v>175</v>
      </c>
      <c r="G195" s="118" t="s">
        <v>339</v>
      </c>
      <c r="H195" s="119">
        <v>1</v>
      </c>
      <c r="I195" s="118" t="s">
        <v>357</v>
      </c>
      <c r="K195" s="124"/>
      <c r="L195" s="124"/>
      <c r="M195" s="124"/>
    </row>
    <row r="196" spans="2:13" x14ac:dyDescent="0.25">
      <c r="B196" s="118" t="s">
        <v>743</v>
      </c>
      <c r="C196" s="118" t="s">
        <v>538</v>
      </c>
      <c r="D196" s="118" t="s">
        <v>742</v>
      </c>
      <c r="E196" s="118" t="s">
        <v>526</v>
      </c>
      <c r="F196" s="118" t="s">
        <v>178</v>
      </c>
      <c r="G196" s="118" t="s">
        <v>523</v>
      </c>
      <c r="H196" s="119">
        <v>6</v>
      </c>
      <c r="I196" s="118" t="s">
        <v>357</v>
      </c>
      <c r="K196" s="124"/>
      <c r="L196" s="124"/>
      <c r="M196" s="124"/>
    </row>
    <row r="197" spans="2:13" x14ac:dyDescent="0.25">
      <c r="B197" s="118" t="s">
        <v>745</v>
      </c>
      <c r="C197" s="118" t="s">
        <v>530</v>
      </c>
      <c r="D197" s="118" t="s">
        <v>744</v>
      </c>
      <c r="E197" s="118" t="s">
        <v>526</v>
      </c>
      <c r="F197" s="118" t="s">
        <v>178</v>
      </c>
      <c r="G197" s="118" t="s">
        <v>523</v>
      </c>
      <c r="H197" s="119">
        <v>6</v>
      </c>
      <c r="I197" s="118" t="s">
        <v>885</v>
      </c>
      <c r="K197" s="124"/>
      <c r="L197" s="124"/>
      <c r="M197" s="124"/>
    </row>
    <row r="198" spans="2:13" x14ac:dyDescent="0.25">
      <c r="B198" s="118" t="s">
        <v>747</v>
      </c>
      <c r="C198" s="118" t="s">
        <v>546</v>
      </c>
      <c r="D198" s="118" t="s">
        <v>746</v>
      </c>
      <c r="E198" s="118" t="s">
        <v>205</v>
      </c>
      <c r="F198" s="118" t="s">
        <v>178</v>
      </c>
      <c r="G198" s="118" t="s">
        <v>339</v>
      </c>
      <c r="H198" s="119">
        <v>4</v>
      </c>
      <c r="I198" s="118" t="s">
        <v>192</v>
      </c>
      <c r="K198" s="124"/>
      <c r="L198" s="124"/>
      <c r="M198" s="124"/>
    </row>
    <row r="199" spans="2:13" x14ac:dyDescent="0.25">
      <c r="B199" s="118" t="s">
        <v>749</v>
      </c>
      <c r="C199" s="118" t="s">
        <v>533</v>
      </c>
      <c r="D199" s="118" t="s">
        <v>748</v>
      </c>
      <c r="E199" s="118" t="s">
        <v>536</v>
      </c>
      <c r="F199" s="118" t="s">
        <v>178</v>
      </c>
      <c r="G199" s="118" t="s">
        <v>537</v>
      </c>
      <c r="H199" s="119">
        <v>5</v>
      </c>
      <c r="I199" s="118" t="s">
        <v>886</v>
      </c>
      <c r="K199" s="124"/>
      <c r="L199" s="124"/>
      <c r="M199" s="124"/>
    </row>
    <row r="200" spans="2:13" x14ac:dyDescent="0.25">
      <c r="B200" s="118" t="s">
        <v>751</v>
      </c>
      <c r="C200" s="118" t="s">
        <v>578</v>
      </c>
      <c r="D200" s="118" t="s">
        <v>750</v>
      </c>
      <c r="E200" s="118" t="s">
        <v>581</v>
      </c>
      <c r="F200" s="118" t="s">
        <v>175</v>
      </c>
      <c r="G200" s="118" t="s">
        <v>582</v>
      </c>
      <c r="H200" s="119">
        <v>4</v>
      </c>
      <c r="I200" s="118" t="s">
        <v>352</v>
      </c>
      <c r="K200" s="124"/>
      <c r="L200" s="124"/>
      <c r="M200" s="124"/>
    </row>
    <row r="201" spans="2:13" x14ac:dyDescent="0.25">
      <c r="B201" s="118" t="s">
        <v>473</v>
      </c>
      <c r="C201" s="118" t="s">
        <v>339</v>
      </c>
      <c r="D201" s="118" t="s">
        <v>472</v>
      </c>
      <c r="E201" s="118" t="s">
        <v>205</v>
      </c>
      <c r="F201" s="118" t="s">
        <v>175</v>
      </c>
      <c r="G201" s="118" t="s">
        <v>339</v>
      </c>
      <c r="H201" s="119">
        <v>1</v>
      </c>
      <c r="I201" s="118" t="s">
        <v>192</v>
      </c>
      <c r="K201" s="124"/>
      <c r="L201" s="124"/>
      <c r="M201" s="124"/>
    </row>
    <row r="202" spans="2:13" x14ac:dyDescent="0.25">
      <c r="B202" s="118" t="s">
        <v>275</v>
      </c>
      <c r="C202" s="118" t="s">
        <v>414</v>
      </c>
      <c r="D202" s="118" t="s">
        <v>276</v>
      </c>
      <c r="E202" s="118" t="s">
        <v>206</v>
      </c>
      <c r="F202" s="118" t="s">
        <v>178</v>
      </c>
      <c r="G202" s="118" t="s">
        <v>353</v>
      </c>
      <c r="H202" s="119">
        <v>3</v>
      </c>
      <c r="I202" s="118" t="s">
        <v>356</v>
      </c>
      <c r="K202" s="124"/>
      <c r="L202" s="124"/>
      <c r="M202" s="124"/>
    </row>
    <row r="203" spans="2:13" x14ac:dyDescent="0.25">
      <c r="B203" s="118" t="s">
        <v>277</v>
      </c>
      <c r="C203" s="118" t="s">
        <v>358</v>
      </c>
      <c r="D203" s="118" t="s">
        <v>278</v>
      </c>
      <c r="E203" s="118" t="s">
        <v>206</v>
      </c>
      <c r="F203" s="118" t="s">
        <v>178</v>
      </c>
      <c r="G203" s="118" t="s">
        <v>353</v>
      </c>
      <c r="H203" s="119">
        <v>3</v>
      </c>
      <c r="I203" s="118" t="s">
        <v>356</v>
      </c>
      <c r="K203" s="124"/>
      <c r="L203" s="124"/>
      <c r="M203" s="124"/>
    </row>
    <row r="204" spans="2:13" x14ac:dyDescent="0.25">
      <c r="B204" s="118" t="s">
        <v>279</v>
      </c>
      <c r="C204" s="118" t="s">
        <v>347</v>
      </c>
      <c r="D204" s="118" t="s">
        <v>280</v>
      </c>
      <c r="E204" s="118" t="s">
        <v>205</v>
      </c>
      <c r="F204" s="118" t="s">
        <v>175</v>
      </c>
      <c r="G204" s="118" t="s">
        <v>189</v>
      </c>
      <c r="H204" s="119">
        <v>2</v>
      </c>
      <c r="I204" s="118" t="s">
        <v>345</v>
      </c>
      <c r="K204" s="124"/>
      <c r="L204" s="124"/>
      <c r="M204" s="124"/>
    </row>
    <row r="205" spans="2:13" x14ac:dyDescent="0.25">
      <c r="B205" s="120" t="s">
        <v>281</v>
      </c>
      <c r="C205" s="120" t="s">
        <v>359</v>
      </c>
      <c r="D205" s="120" t="s">
        <v>282</v>
      </c>
      <c r="E205" s="120" t="s">
        <v>205</v>
      </c>
      <c r="F205" s="120" t="s">
        <v>178</v>
      </c>
      <c r="G205" s="120" t="s">
        <v>189</v>
      </c>
      <c r="H205" s="121">
        <v>2</v>
      </c>
      <c r="I205" s="118" t="s">
        <v>345</v>
      </c>
      <c r="K205" s="124"/>
      <c r="L205" s="124"/>
      <c r="M205" s="124"/>
    </row>
    <row r="206" spans="2:13" x14ac:dyDescent="0.25">
      <c r="B206" s="118" t="s">
        <v>283</v>
      </c>
      <c r="C206" s="118" t="s">
        <v>347</v>
      </c>
      <c r="D206" s="118" t="s">
        <v>284</v>
      </c>
      <c r="E206" s="118" t="s">
        <v>205</v>
      </c>
      <c r="F206" s="118" t="s">
        <v>178</v>
      </c>
      <c r="G206" s="118" t="s">
        <v>189</v>
      </c>
      <c r="H206" s="119">
        <v>2</v>
      </c>
      <c r="I206" s="118" t="s">
        <v>345</v>
      </c>
      <c r="K206" s="124"/>
      <c r="L206" s="124"/>
      <c r="M206" s="124"/>
    </row>
    <row r="207" spans="2:13" x14ac:dyDescent="0.25">
      <c r="B207" s="118" t="s">
        <v>285</v>
      </c>
      <c r="C207" s="118" t="s">
        <v>385</v>
      </c>
      <c r="D207" s="118" t="s">
        <v>286</v>
      </c>
      <c r="E207" s="118" t="s">
        <v>191</v>
      </c>
      <c r="F207" s="118" t="s">
        <v>178</v>
      </c>
      <c r="G207" s="118" t="s">
        <v>309</v>
      </c>
      <c r="H207" s="119">
        <v>2</v>
      </c>
      <c r="I207" s="118" t="s">
        <v>357</v>
      </c>
      <c r="K207" s="124"/>
      <c r="L207" s="124"/>
      <c r="M207" s="124"/>
    </row>
    <row r="208" spans="2:13" x14ac:dyDescent="0.25">
      <c r="B208" s="118" t="s">
        <v>753</v>
      </c>
      <c r="C208" s="118" t="s">
        <v>608</v>
      </c>
      <c r="D208" s="118" t="s">
        <v>752</v>
      </c>
      <c r="E208" s="118" t="s">
        <v>536</v>
      </c>
      <c r="F208" s="118" t="s">
        <v>178</v>
      </c>
      <c r="G208" s="118" t="s">
        <v>537</v>
      </c>
      <c r="H208" s="119">
        <v>5</v>
      </c>
      <c r="I208" s="118" t="s">
        <v>361</v>
      </c>
      <c r="K208" s="124"/>
      <c r="L208" s="124"/>
      <c r="M208" s="124"/>
    </row>
    <row r="209" spans="2:13" x14ac:dyDescent="0.25">
      <c r="B209" s="118" t="s">
        <v>287</v>
      </c>
      <c r="C209" s="118" t="s">
        <v>359</v>
      </c>
      <c r="D209" s="118" t="s">
        <v>288</v>
      </c>
      <c r="E209" s="118" t="s">
        <v>205</v>
      </c>
      <c r="F209" s="118" t="s">
        <v>178</v>
      </c>
      <c r="G209" s="118" t="s">
        <v>189</v>
      </c>
      <c r="H209" s="119">
        <v>2</v>
      </c>
      <c r="I209" s="118" t="s">
        <v>345</v>
      </c>
      <c r="K209" s="124"/>
      <c r="L209" s="124"/>
      <c r="M209" s="124"/>
    </row>
    <row r="210" spans="2:13" x14ac:dyDescent="0.25">
      <c r="B210" s="118" t="s">
        <v>289</v>
      </c>
      <c r="C210" s="118" t="s">
        <v>346</v>
      </c>
      <c r="D210" s="118" t="s">
        <v>290</v>
      </c>
      <c r="E210" s="118" t="s">
        <v>205</v>
      </c>
      <c r="F210" s="118" t="s">
        <v>178</v>
      </c>
      <c r="G210" s="118" t="s">
        <v>189</v>
      </c>
      <c r="H210" s="119">
        <v>2</v>
      </c>
      <c r="I210" s="118" t="s">
        <v>345</v>
      </c>
      <c r="K210" s="124"/>
      <c r="L210" s="124"/>
      <c r="M210" s="124"/>
    </row>
    <row r="211" spans="2:13" x14ac:dyDescent="0.25">
      <c r="B211" s="122" t="s">
        <v>291</v>
      </c>
      <c r="C211" s="122" t="s">
        <v>474</v>
      </c>
      <c r="D211" s="122" t="s">
        <v>292</v>
      </c>
      <c r="E211" s="122" t="s">
        <v>205</v>
      </c>
      <c r="F211" s="122" t="s">
        <v>178</v>
      </c>
      <c r="G211" s="122" t="s">
        <v>189</v>
      </c>
      <c r="H211" s="123">
        <v>2</v>
      </c>
      <c r="I211" s="122" t="s">
        <v>345</v>
      </c>
      <c r="K211" s="124"/>
      <c r="L211" s="124"/>
      <c r="M211" s="124"/>
    </row>
    <row r="212" spans="2:13" x14ac:dyDescent="0.25">
      <c r="B212" s="118" t="s">
        <v>476</v>
      </c>
      <c r="C212" s="118" t="s">
        <v>339</v>
      </c>
      <c r="D212" s="118" t="s">
        <v>475</v>
      </c>
      <c r="E212" s="118" t="s">
        <v>205</v>
      </c>
      <c r="F212" s="118" t="s">
        <v>342</v>
      </c>
      <c r="G212" s="118" t="s">
        <v>339</v>
      </c>
      <c r="H212" s="119">
        <v>1</v>
      </c>
      <c r="I212" s="118" t="s">
        <v>352</v>
      </c>
      <c r="K212" s="124"/>
      <c r="L212" s="124"/>
      <c r="M212" s="124"/>
    </row>
    <row r="213" spans="2:13" x14ac:dyDescent="0.25">
      <c r="B213" s="118" t="s">
        <v>478</v>
      </c>
      <c r="C213" s="118" t="s">
        <v>339</v>
      </c>
      <c r="D213" s="118" t="s">
        <v>477</v>
      </c>
      <c r="E213" s="118" t="s">
        <v>205</v>
      </c>
      <c r="F213" s="118" t="s">
        <v>342</v>
      </c>
      <c r="G213" s="118" t="s">
        <v>339</v>
      </c>
      <c r="H213" s="119">
        <v>1</v>
      </c>
      <c r="I213" s="118" t="s">
        <v>352</v>
      </c>
      <c r="K213" s="124"/>
      <c r="L213" s="124"/>
      <c r="M213" s="124"/>
    </row>
    <row r="214" spans="2:13" x14ac:dyDescent="0.25">
      <c r="B214" s="118" t="s">
        <v>480</v>
      </c>
      <c r="C214" s="118" t="s">
        <v>347</v>
      </c>
      <c r="D214" s="118" t="s">
        <v>479</v>
      </c>
      <c r="E214" s="118" t="s">
        <v>205</v>
      </c>
      <c r="F214" s="118" t="s">
        <v>342</v>
      </c>
      <c r="G214" s="118" t="s">
        <v>189</v>
      </c>
      <c r="H214" s="119">
        <v>2</v>
      </c>
      <c r="I214" s="118" t="s">
        <v>345</v>
      </c>
      <c r="K214" s="124"/>
      <c r="L214" s="124"/>
      <c r="M214" s="124"/>
    </row>
    <row r="215" spans="2:13" x14ac:dyDescent="0.25">
      <c r="B215" s="118" t="s">
        <v>482</v>
      </c>
      <c r="C215" s="118" t="s">
        <v>339</v>
      </c>
      <c r="D215" s="118" t="s">
        <v>481</v>
      </c>
      <c r="E215" s="118" t="s">
        <v>205</v>
      </c>
      <c r="F215" s="118" t="s">
        <v>342</v>
      </c>
      <c r="G215" s="118" t="s">
        <v>339</v>
      </c>
      <c r="H215" s="119">
        <v>1</v>
      </c>
      <c r="I215" s="118" t="s">
        <v>352</v>
      </c>
      <c r="K215" s="124"/>
      <c r="L215" s="124"/>
      <c r="M215" s="124"/>
    </row>
    <row r="216" spans="2:13" x14ac:dyDescent="0.25">
      <c r="B216" s="118" t="s">
        <v>755</v>
      </c>
      <c r="C216" s="118" t="s">
        <v>546</v>
      </c>
      <c r="D216" s="118" t="s">
        <v>754</v>
      </c>
      <c r="E216" s="118" t="s">
        <v>205</v>
      </c>
      <c r="F216" s="118" t="s">
        <v>342</v>
      </c>
      <c r="G216" s="118" t="s">
        <v>339</v>
      </c>
      <c r="H216" s="119">
        <v>4</v>
      </c>
      <c r="I216" s="118" t="s">
        <v>352</v>
      </c>
      <c r="K216" s="124"/>
      <c r="L216" s="124"/>
      <c r="M216" s="124"/>
    </row>
    <row r="217" spans="2:13" x14ac:dyDescent="0.25">
      <c r="B217" s="118" t="s">
        <v>757</v>
      </c>
      <c r="C217" s="118" t="s">
        <v>672</v>
      </c>
      <c r="D217" s="118" t="s">
        <v>756</v>
      </c>
      <c r="E217" s="118" t="s">
        <v>526</v>
      </c>
      <c r="F217" s="118" t="s">
        <v>183</v>
      </c>
      <c r="G217" s="118" t="s">
        <v>523</v>
      </c>
      <c r="H217" s="119">
        <v>6</v>
      </c>
      <c r="I217" s="118" t="s">
        <v>885</v>
      </c>
      <c r="K217" s="124"/>
      <c r="L217" s="124"/>
      <c r="M217" s="124"/>
    </row>
    <row r="218" spans="2:13" x14ac:dyDescent="0.25">
      <c r="B218" s="118" t="s">
        <v>759</v>
      </c>
      <c r="C218" s="118" t="s">
        <v>708</v>
      </c>
      <c r="D218" s="118" t="s">
        <v>758</v>
      </c>
      <c r="E218" s="118" t="s">
        <v>536</v>
      </c>
      <c r="F218" s="118" t="s">
        <v>178</v>
      </c>
      <c r="G218" s="118" t="s">
        <v>537</v>
      </c>
      <c r="H218" s="119">
        <v>5</v>
      </c>
      <c r="I218" s="118" t="s">
        <v>886</v>
      </c>
      <c r="K218" s="124"/>
      <c r="L218" s="124"/>
      <c r="M218" s="124"/>
    </row>
    <row r="219" spans="2:13" x14ac:dyDescent="0.25">
      <c r="B219" s="118" t="s">
        <v>762</v>
      </c>
      <c r="C219" s="118" t="s">
        <v>760</v>
      </c>
      <c r="D219" s="118" t="s">
        <v>761</v>
      </c>
      <c r="E219" s="118" t="s">
        <v>526</v>
      </c>
      <c r="F219" s="118" t="s">
        <v>342</v>
      </c>
      <c r="G219" s="118" t="s">
        <v>523</v>
      </c>
      <c r="H219" s="119">
        <v>6</v>
      </c>
      <c r="I219" s="118" t="s">
        <v>343</v>
      </c>
      <c r="K219" s="124"/>
      <c r="L219" s="124"/>
      <c r="M219" s="124"/>
    </row>
    <row r="220" spans="2:13" x14ac:dyDescent="0.25">
      <c r="B220" s="118" t="s">
        <v>293</v>
      </c>
      <c r="C220" s="118" t="s">
        <v>339</v>
      </c>
      <c r="D220" s="118" t="s">
        <v>294</v>
      </c>
      <c r="E220" s="118" t="s">
        <v>205</v>
      </c>
      <c r="F220" s="118" t="s">
        <v>183</v>
      </c>
      <c r="G220" s="118" t="s">
        <v>339</v>
      </c>
      <c r="H220" s="119">
        <v>1</v>
      </c>
      <c r="I220" s="118" t="s">
        <v>192</v>
      </c>
      <c r="K220" s="124"/>
      <c r="L220" s="124"/>
      <c r="M220" s="124"/>
    </row>
    <row r="221" spans="2:13" x14ac:dyDescent="0.25">
      <c r="B221" s="118" t="s">
        <v>295</v>
      </c>
      <c r="C221" s="118" t="s">
        <v>339</v>
      </c>
      <c r="D221" s="118" t="s">
        <v>296</v>
      </c>
      <c r="E221" s="118" t="s">
        <v>205</v>
      </c>
      <c r="F221" s="118" t="s">
        <v>183</v>
      </c>
      <c r="G221" s="118" t="s">
        <v>339</v>
      </c>
      <c r="H221" s="119">
        <v>1</v>
      </c>
      <c r="I221" s="118" t="s">
        <v>192</v>
      </c>
      <c r="K221" s="124"/>
      <c r="L221" s="124"/>
      <c r="M221" s="124"/>
    </row>
    <row r="222" spans="2:13" x14ac:dyDescent="0.25">
      <c r="B222" s="118" t="s">
        <v>484</v>
      </c>
      <c r="C222" s="118" t="s">
        <v>339</v>
      </c>
      <c r="D222" s="118" t="s">
        <v>483</v>
      </c>
      <c r="E222" s="118" t="s">
        <v>205</v>
      </c>
      <c r="F222" s="118" t="s">
        <v>342</v>
      </c>
      <c r="G222" s="118" t="s">
        <v>339</v>
      </c>
      <c r="H222" s="119">
        <v>1</v>
      </c>
      <c r="I222" s="118" t="s">
        <v>192</v>
      </c>
      <c r="K222" s="124"/>
      <c r="L222" s="124"/>
      <c r="M222" s="124"/>
    </row>
    <row r="223" spans="2:13" x14ac:dyDescent="0.25">
      <c r="B223" s="118" t="s">
        <v>297</v>
      </c>
      <c r="C223" s="118" t="s">
        <v>344</v>
      </c>
      <c r="D223" s="118" t="s">
        <v>298</v>
      </c>
      <c r="E223" s="118" t="s">
        <v>205</v>
      </c>
      <c r="F223" s="118" t="s">
        <v>178</v>
      </c>
      <c r="G223" s="118" t="s">
        <v>189</v>
      </c>
      <c r="H223" s="119">
        <v>2</v>
      </c>
      <c r="I223" s="118" t="s">
        <v>345</v>
      </c>
      <c r="K223" s="124"/>
      <c r="L223" s="124"/>
      <c r="M223" s="124"/>
    </row>
    <row r="224" spans="2:13" x14ac:dyDescent="0.25">
      <c r="B224" s="118" t="s">
        <v>486</v>
      </c>
      <c r="C224" s="118" t="s">
        <v>339</v>
      </c>
      <c r="D224" s="118" t="s">
        <v>485</v>
      </c>
      <c r="E224" s="118" t="s">
        <v>205</v>
      </c>
      <c r="F224" s="118" t="s">
        <v>342</v>
      </c>
      <c r="G224" s="118" t="s">
        <v>339</v>
      </c>
      <c r="H224" s="119">
        <v>1</v>
      </c>
      <c r="I224" s="118" t="s">
        <v>356</v>
      </c>
      <c r="K224" s="124"/>
      <c r="L224" s="124"/>
      <c r="M224" s="124"/>
    </row>
    <row r="225" spans="2:13" x14ac:dyDescent="0.25">
      <c r="B225" s="118" t="s">
        <v>764</v>
      </c>
      <c r="C225" s="118" t="s">
        <v>533</v>
      </c>
      <c r="D225" s="118" t="s">
        <v>763</v>
      </c>
      <c r="E225" s="118" t="s">
        <v>536</v>
      </c>
      <c r="F225" s="118" t="s">
        <v>178</v>
      </c>
      <c r="G225" s="118" t="s">
        <v>537</v>
      </c>
      <c r="H225" s="119">
        <v>5</v>
      </c>
      <c r="I225" s="118" t="s">
        <v>886</v>
      </c>
      <c r="K225" s="124"/>
      <c r="L225" s="124"/>
      <c r="M225" s="124"/>
    </row>
    <row r="226" spans="2:13" x14ac:dyDescent="0.25">
      <c r="B226" s="118" t="s">
        <v>766</v>
      </c>
      <c r="C226" s="118" t="s">
        <v>533</v>
      </c>
      <c r="D226" s="118" t="s">
        <v>765</v>
      </c>
      <c r="E226" s="118" t="s">
        <v>536</v>
      </c>
      <c r="F226" s="118" t="s">
        <v>198</v>
      </c>
      <c r="G226" s="118" t="s">
        <v>537</v>
      </c>
      <c r="H226" s="119">
        <v>5</v>
      </c>
      <c r="I226" s="118" t="s">
        <v>886</v>
      </c>
      <c r="K226" s="124"/>
      <c r="L226" s="124"/>
      <c r="M226" s="124"/>
    </row>
    <row r="227" spans="2:13" x14ac:dyDescent="0.25">
      <c r="B227" s="118" t="s">
        <v>768</v>
      </c>
      <c r="C227" s="118" t="s">
        <v>546</v>
      </c>
      <c r="D227" s="118" t="s">
        <v>767</v>
      </c>
      <c r="E227" s="118" t="s">
        <v>205</v>
      </c>
      <c r="F227" s="118" t="s">
        <v>175</v>
      </c>
      <c r="G227" s="118" t="s">
        <v>339</v>
      </c>
      <c r="H227" s="119">
        <v>4</v>
      </c>
      <c r="I227" s="118" t="s">
        <v>352</v>
      </c>
      <c r="K227" s="124"/>
      <c r="L227" s="124"/>
      <c r="M227" s="124"/>
    </row>
    <row r="228" spans="2:13" x14ac:dyDescent="0.25">
      <c r="B228" s="118" t="s">
        <v>770</v>
      </c>
      <c r="C228" s="118" t="s">
        <v>527</v>
      </c>
      <c r="D228" s="118" t="s">
        <v>769</v>
      </c>
      <c r="E228" s="118" t="s">
        <v>369</v>
      </c>
      <c r="F228" s="118" t="s">
        <v>342</v>
      </c>
      <c r="G228" s="118" t="s">
        <v>309</v>
      </c>
      <c r="H228" s="119">
        <v>5</v>
      </c>
      <c r="I228" s="118" t="s">
        <v>343</v>
      </c>
      <c r="K228" s="124"/>
      <c r="L228" s="124"/>
      <c r="M228" s="124"/>
    </row>
    <row r="229" spans="2:13" x14ac:dyDescent="0.25">
      <c r="B229" s="118" t="s">
        <v>488</v>
      </c>
      <c r="C229" s="118" t="s">
        <v>339</v>
      </c>
      <c r="D229" s="118" t="s">
        <v>487</v>
      </c>
      <c r="E229" s="118" t="s">
        <v>205</v>
      </c>
      <c r="F229" s="118" t="s">
        <v>342</v>
      </c>
      <c r="G229" s="118" t="s">
        <v>339</v>
      </c>
      <c r="H229" s="119">
        <v>1</v>
      </c>
      <c r="I229" s="118" t="s">
        <v>356</v>
      </c>
      <c r="K229" s="124"/>
      <c r="L229" s="124"/>
      <c r="M229" s="124"/>
    </row>
    <row r="230" spans="2:13" x14ac:dyDescent="0.25">
      <c r="B230" s="118" t="s">
        <v>490</v>
      </c>
      <c r="C230" s="118" t="s">
        <v>339</v>
      </c>
      <c r="D230" s="118" t="s">
        <v>489</v>
      </c>
      <c r="E230" s="118" t="s">
        <v>205</v>
      </c>
      <c r="F230" s="118" t="s">
        <v>342</v>
      </c>
      <c r="G230" s="118" t="s">
        <v>339</v>
      </c>
      <c r="H230" s="119">
        <v>1</v>
      </c>
      <c r="I230" s="118" t="s">
        <v>356</v>
      </c>
      <c r="K230" s="124"/>
      <c r="L230" s="124"/>
      <c r="M230" s="124"/>
    </row>
    <row r="231" spans="2:13" x14ac:dyDescent="0.25">
      <c r="B231" s="118" t="s">
        <v>492</v>
      </c>
      <c r="C231" s="118" t="s">
        <v>339</v>
      </c>
      <c r="D231" s="118" t="s">
        <v>491</v>
      </c>
      <c r="E231" s="118" t="s">
        <v>205</v>
      </c>
      <c r="F231" s="118" t="s">
        <v>342</v>
      </c>
      <c r="G231" s="118" t="s">
        <v>339</v>
      </c>
      <c r="H231" s="119">
        <v>1</v>
      </c>
      <c r="I231" s="118" t="s">
        <v>192</v>
      </c>
      <c r="K231" s="124"/>
      <c r="L231" s="124"/>
      <c r="M231" s="124"/>
    </row>
    <row r="232" spans="2:13" x14ac:dyDescent="0.25">
      <c r="B232" s="118" t="s">
        <v>772</v>
      </c>
      <c r="C232" s="118" t="s">
        <v>546</v>
      </c>
      <c r="D232" s="118" t="s">
        <v>771</v>
      </c>
      <c r="E232" s="118" t="s">
        <v>205</v>
      </c>
      <c r="F232" s="118" t="s">
        <v>175</v>
      </c>
      <c r="G232" s="118" t="s">
        <v>339</v>
      </c>
      <c r="H232" s="119">
        <v>4</v>
      </c>
      <c r="I232" s="118" t="s">
        <v>352</v>
      </c>
      <c r="K232" s="124"/>
      <c r="L232" s="124"/>
      <c r="M232" s="124"/>
    </row>
    <row r="233" spans="2:13" x14ac:dyDescent="0.25">
      <c r="B233" s="118" t="s">
        <v>494</v>
      </c>
      <c r="C233" s="118" t="s">
        <v>339</v>
      </c>
      <c r="D233" s="118" t="s">
        <v>493</v>
      </c>
      <c r="E233" s="118" t="s">
        <v>205</v>
      </c>
      <c r="F233" s="118" t="s">
        <v>342</v>
      </c>
      <c r="G233" s="118" t="s">
        <v>339</v>
      </c>
      <c r="H233" s="119">
        <v>1</v>
      </c>
      <c r="I233" s="118" t="s">
        <v>356</v>
      </c>
      <c r="K233" s="124"/>
      <c r="L233" s="124"/>
      <c r="M233" s="124"/>
    </row>
    <row r="234" spans="2:13" x14ac:dyDescent="0.25">
      <c r="B234" s="118" t="s">
        <v>496</v>
      </c>
      <c r="C234" s="118" t="s">
        <v>353</v>
      </c>
      <c r="D234" s="118" t="s">
        <v>495</v>
      </c>
      <c r="E234" s="118" t="s">
        <v>206</v>
      </c>
      <c r="F234" s="118" t="s">
        <v>342</v>
      </c>
      <c r="G234" s="118" t="s">
        <v>353</v>
      </c>
      <c r="H234" s="119">
        <v>3</v>
      </c>
      <c r="I234" s="118" t="s">
        <v>356</v>
      </c>
      <c r="K234" s="124"/>
      <c r="L234" s="124"/>
      <c r="M234" s="124"/>
    </row>
    <row r="235" spans="2:13" x14ac:dyDescent="0.25">
      <c r="B235" s="118" t="s">
        <v>498</v>
      </c>
      <c r="C235" s="118" t="s">
        <v>339</v>
      </c>
      <c r="D235" s="118" t="s">
        <v>497</v>
      </c>
      <c r="E235" s="118" t="s">
        <v>205</v>
      </c>
      <c r="F235" s="118" t="s">
        <v>342</v>
      </c>
      <c r="G235" s="118" t="s">
        <v>339</v>
      </c>
      <c r="H235" s="119">
        <v>1</v>
      </c>
      <c r="I235" s="118" t="s">
        <v>356</v>
      </c>
      <c r="K235" s="124"/>
      <c r="L235" s="124"/>
      <c r="M235" s="124"/>
    </row>
    <row r="236" spans="2:13" x14ac:dyDescent="0.25">
      <c r="B236" s="118" t="s">
        <v>500</v>
      </c>
      <c r="C236" s="118" t="s">
        <v>339</v>
      </c>
      <c r="D236" s="118" t="s">
        <v>499</v>
      </c>
      <c r="E236" s="118" t="s">
        <v>205</v>
      </c>
      <c r="F236" s="118" t="s">
        <v>342</v>
      </c>
      <c r="G236" s="118" t="s">
        <v>339</v>
      </c>
      <c r="H236" s="119">
        <v>1</v>
      </c>
      <c r="I236" s="118" t="s">
        <v>192</v>
      </c>
      <c r="K236" s="124"/>
      <c r="L236" s="124"/>
      <c r="M236" s="124"/>
    </row>
    <row r="237" spans="2:13" x14ac:dyDescent="0.25">
      <c r="B237" s="118" t="s">
        <v>502</v>
      </c>
      <c r="C237" s="118" t="s">
        <v>347</v>
      </c>
      <c r="D237" s="118" t="s">
        <v>501</v>
      </c>
      <c r="E237" s="118" t="s">
        <v>205</v>
      </c>
      <c r="F237" s="118" t="s">
        <v>178</v>
      </c>
      <c r="G237" s="118" t="s">
        <v>189</v>
      </c>
      <c r="H237" s="119">
        <v>2</v>
      </c>
      <c r="I237" s="118" t="s">
        <v>345</v>
      </c>
      <c r="K237" s="124"/>
      <c r="L237" s="124"/>
      <c r="M237" s="124"/>
    </row>
    <row r="238" spans="2:13" x14ac:dyDescent="0.25">
      <c r="B238" s="118" t="s">
        <v>774</v>
      </c>
      <c r="C238" s="118" t="s">
        <v>589</v>
      </c>
      <c r="D238" s="118" t="s">
        <v>773</v>
      </c>
      <c r="E238" s="118" t="s">
        <v>536</v>
      </c>
      <c r="F238" s="118" t="s">
        <v>178</v>
      </c>
      <c r="G238" s="118" t="s">
        <v>537</v>
      </c>
      <c r="H238" s="119">
        <v>5</v>
      </c>
      <c r="I238" s="118" t="s">
        <v>361</v>
      </c>
      <c r="K238" s="124"/>
      <c r="L238" s="124"/>
      <c r="M238" s="124"/>
    </row>
    <row r="239" spans="2:13" x14ac:dyDescent="0.25">
      <c r="B239" s="118" t="s">
        <v>776</v>
      </c>
      <c r="C239" s="118" t="s">
        <v>645</v>
      </c>
      <c r="D239" s="118" t="s">
        <v>775</v>
      </c>
      <c r="E239" s="118" t="s">
        <v>205</v>
      </c>
      <c r="F239" s="118" t="s">
        <v>198</v>
      </c>
      <c r="G239" s="118" t="s">
        <v>196</v>
      </c>
      <c r="H239" s="119">
        <v>5</v>
      </c>
      <c r="I239" s="118" t="s">
        <v>361</v>
      </c>
      <c r="K239" s="124"/>
      <c r="L239" s="124"/>
      <c r="M239" s="124"/>
    </row>
    <row r="240" spans="2:13" x14ac:dyDescent="0.25">
      <c r="B240" s="118" t="s">
        <v>778</v>
      </c>
      <c r="C240" s="118" t="s">
        <v>672</v>
      </c>
      <c r="D240" s="118" t="s">
        <v>777</v>
      </c>
      <c r="E240" s="118" t="s">
        <v>526</v>
      </c>
      <c r="F240" s="118" t="s">
        <v>178</v>
      </c>
      <c r="G240" s="118" t="s">
        <v>523</v>
      </c>
      <c r="H240" s="119">
        <v>6</v>
      </c>
      <c r="I240" s="118" t="s">
        <v>885</v>
      </c>
      <c r="K240" s="124"/>
      <c r="L240" s="124"/>
      <c r="M240" s="124"/>
    </row>
    <row r="241" spans="2:13" x14ac:dyDescent="0.25">
      <c r="B241" s="118" t="s">
        <v>299</v>
      </c>
      <c r="C241" s="118" t="s">
        <v>503</v>
      </c>
      <c r="D241" s="118" t="s">
        <v>300</v>
      </c>
      <c r="E241" s="118" t="s">
        <v>206</v>
      </c>
      <c r="F241" s="118" t="s">
        <v>178</v>
      </c>
      <c r="G241" s="118" t="s">
        <v>353</v>
      </c>
      <c r="H241" s="119">
        <v>3</v>
      </c>
      <c r="I241" s="118" t="s">
        <v>356</v>
      </c>
      <c r="K241" s="124"/>
      <c r="L241" s="124"/>
      <c r="M241" s="124"/>
    </row>
    <row r="242" spans="2:13" x14ac:dyDescent="0.25">
      <c r="B242" s="118" t="s">
        <v>780</v>
      </c>
      <c r="C242" s="118" t="s">
        <v>760</v>
      </c>
      <c r="D242" s="118" t="s">
        <v>779</v>
      </c>
      <c r="E242" s="118" t="s">
        <v>526</v>
      </c>
      <c r="F242" s="118" t="s">
        <v>178</v>
      </c>
      <c r="G242" s="118" t="s">
        <v>523</v>
      </c>
      <c r="H242" s="119">
        <v>6</v>
      </c>
      <c r="I242" s="118" t="s">
        <v>343</v>
      </c>
      <c r="K242" s="124"/>
      <c r="L242" s="124"/>
      <c r="M242" s="124"/>
    </row>
    <row r="243" spans="2:13" x14ac:dyDescent="0.25">
      <c r="B243" s="118" t="s">
        <v>783</v>
      </c>
      <c r="C243" s="118" t="s">
        <v>781</v>
      </c>
      <c r="D243" s="118" t="s">
        <v>782</v>
      </c>
      <c r="E243" s="118" t="s">
        <v>191</v>
      </c>
      <c r="F243" s="118" t="s">
        <v>178</v>
      </c>
      <c r="G243" s="118" t="s">
        <v>309</v>
      </c>
      <c r="H243" s="119">
        <v>5</v>
      </c>
      <c r="I243" s="118" t="s">
        <v>343</v>
      </c>
      <c r="K243" s="124"/>
      <c r="L243" s="124"/>
      <c r="M243" s="124"/>
    </row>
    <row r="244" spans="2:13" x14ac:dyDescent="0.25">
      <c r="B244" s="118" t="s">
        <v>505</v>
      </c>
      <c r="C244" s="118" t="s">
        <v>339</v>
      </c>
      <c r="D244" s="118" t="s">
        <v>504</v>
      </c>
      <c r="E244" s="118" t="s">
        <v>205</v>
      </c>
      <c r="F244" s="118" t="s">
        <v>183</v>
      </c>
      <c r="G244" s="118" t="s">
        <v>339</v>
      </c>
      <c r="H244" s="119">
        <v>1</v>
      </c>
      <c r="I244" s="118" t="s">
        <v>357</v>
      </c>
      <c r="K244" s="124"/>
      <c r="L244" s="124"/>
      <c r="M244" s="124"/>
    </row>
    <row r="245" spans="2:13" x14ac:dyDescent="0.25">
      <c r="B245" s="118" t="s">
        <v>786</v>
      </c>
      <c r="C245" s="118" t="s">
        <v>784</v>
      </c>
      <c r="D245" s="118" t="s">
        <v>785</v>
      </c>
      <c r="E245" s="118" t="s">
        <v>526</v>
      </c>
      <c r="F245" s="118" t="s">
        <v>178</v>
      </c>
      <c r="G245" s="118" t="s">
        <v>523</v>
      </c>
      <c r="H245" s="119">
        <v>6</v>
      </c>
      <c r="I245" s="118" t="s">
        <v>885</v>
      </c>
      <c r="K245" s="124"/>
      <c r="L245" s="124"/>
      <c r="M245" s="124"/>
    </row>
    <row r="246" spans="2:13" x14ac:dyDescent="0.25">
      <c r="B246" s="118" t="s">
        <v>507</v>
      </c>
      <c r="C246" s="118" t="s">
        <v>339</v>
      </c>
      <c r="D246" s="118" t="s">
        <v>506</v>
      </c>
      <c r="E246" s="118" t="s">
        <v>205</v>
      </c>
      <c r="F246" s="118" t="s">
        <v>342</v>
      </c>
      <c r="G246" s="118" t="s">
        <v>339</v>
      </c>
      <c r="H246" s="119">
        <v>1</v>
      </c>
      <c r="I246" s="118" t="s">
        <v>192</v>
      </c>
      <c r="K246" s="124"/>
      <c r="L246" s="124"/>
      <c r="M246" s="124"/>
    </row>
    <row r="247" spans="2:13" x14ac:dyDescent="0.25">
      <c r="B247" s="118" t="s">
        <v>788</v>
      </c>
      <c r="C247" s="118" t="s">
        <v>578</v>
      </c>
      <c r="D247" s="118" t="s">
        <v>787</v>
      </c>
      <c r="E247" s="118" t="s">
        <v>581</v>
      </c>
      <c r="F247" s="118" t="s">
        <v>175</v>
      </c>
      <c r="G247" s="118" t="s">
        <v>582</v>
      </c>
      <c r="H247" s="119">
        <v>4</v>
      </c>
      <c r="I247" s="118" t="s">
        <v>352</v>
      </c>
      <c r="K247" s="124"/>
      <c r="L247" s="124"/>
      <c r="M247" s="124"/>
    </row>
    <row r="248" spans="2:13" x14ac:dyDescent="0.25">
      <c r="B248" s="118" t="s">
        <v>301</v>
      </c>
      <c r="C248" s="118" t="s">
        <v>358</v>
      </c>
      <c r="D248" s="118" t="s">
        <v>302</v>
      </c>
      <c r="E248" s="118" t="s">
        <v>206</v>
      </c>
      <c r="F248" s="118" t="s">
        <v>178</v>
      </c>
      <c r="G248" s="118" t="s">
        <v>353</v>
      </c>
      <c r="H248" s="119">
        <v>3</v>
      </c>
      <c r="I248" s="118" t="s">
        <v>356</v>
      </c>
      <c r="K248" s="124"/>
      <c r="L248" s="124"/>
      <c r="M248" s="124"/>
    </row>
    <row r="249" spans="2:13" x14ac:dyDescent="0.25">
      <c r="B249" s="118" t="s">
        <v>790</v>
      </c>
      <c r="C249" s="118" t="s">
        <v>683</v>
      </c>
      <c r="D249" s="118" t="s">
        <v>789</v>
      </c>
      <c r="E249" s="118" t="s">
        <v>526</v>
      </c>
      <c r="F249" s="118" t="s">
        <v>178</v>
      </c>
      <c r="G249" s="118" t="s">
        <v>523</v>
      </c>
      <c r="H249" s="119">
        <v>6</v>
      </c>
      <c r="I249" s="118" t="s">
        <v>885</v>
      </c>
      <c r="K249" s="124"/>
      <c r="L249" s="124"/>
      <c r="M249" s="124"/>
    </row>
    <row r="250" spans="2:13" x14ac:dyDescent="0.25">
      <c r="B250" s="118" t="s">
        <v>303</v>
      </c>
      <c r="C250" s="118" t="s">
        <v>358</v>
      </c>
      <c r="D250" s="118" t="s">
        <v>304</v>
      </c>
      <c r="E250" s="118" t="s">
        <v>206</v>
      </c>
      <c r="F250" s="118" t="s">
        <v>178</v>
      </c>
      <c r="G250" s="118" t="s">
        <v>353</v>
      </c>
      <c r="H250" s="119">
        <v>3</v>
      </c>
      <c r="I250" s="118" t="s">
        <v>356</v>
      </c>
      <c r="K250" s="124"/>
      <c r="L250" s="124"/>
      <c r="M250" s="124"/>
    </row>
    <row r="251" spans="2:13" x14ac:dyDescent="0.25">
      <c r="B251" s="118" t="s">
        <v>792</v>
      </c>
      <c r="C251" s="118" t="s">
        <v>527</v>
      </c>
      <c r="D251" s="118" t="s">
        <v>791</v>
      </c>
      <c r="E251" s="118" t="s">
        <v>191</v>
      </c>
      <c r="F251" s="118" t="s">
        <v>198</v>
      </c>
      <c r="G251" s="118" t="s">
        <v>309</v>
      </c>
      <c r="H251" s="119">
        <v>5</v>
      </c>
      <c r="I251" s="118" t="s">
        <v>343</v>
      </c>
      <c r="K251" s="124"/>
      <c r="L251" s="124"/>
      <c r="M251" s="124"/>
    </row>
    <row r="252" spans="2:13" x14ac:dyDescent="0.25">
      <c r="B252" s="118" t="s">
        <v>794</v>
      </c>
      <c r="C252" s="118" t="s">
        <v>638</v>
      </c>
      <c r="D252" s="118" t="s">
        <v>793</v>
      </c>
      <c r="E252" s="118" t="s">
        <v>526</v>
      </c>
      <c r="F252" s="118" t="s">
        <v>178</v>
      </c>
      <c r="G252" s="118" t="s">
        <v>523</v>
      </c>
      <c r="H252" s="119">
        <v>6</v>
      </c>
      <c r="I252" s="118" t="s">
        <v>885</v>
      </c>
      <c r="K252" s="124"/>
      <c r="L252" s="124"/>
      <c r="M252" s="124"/>
    </row>
    <row r="253" spans="2:13" x14ac:dyDescent="0.25">
      <c r="B253" s="118" t="s">
        <v>305</v>
      </c>
      <c r="C253" s="118" t="s">
        <v>347</v>
      </c>
      <c r="D253" s="118" t="s">
        <v>306</v>
      </c>
      <c r="E253" s="118" t="s">
        <v>205</v>
      </c>
      <c r="F253" s="118" t="s">
        <v>178</v>
      </c>
      <c r="G253" s="118" t="s">
        <v>189</v>
      </c>
      <c r="H253" s="119">
        <v>2</v>
      </c>
      <c r="I253" s="118" t="s">
        <v>345</v>
      </c>
      <c r="K253" s="124"/>
      <c r="L253" s="124"/>
      <c r="M253" s="124"/>
    </row>
    <row r="254" spans="2:13" x14ac:dyDescent="0.25">
      <c r="B254" s="118" t="s">
        <v>307</v>
      </c>
      <c r="C254" s="118" t="s">
        <v>385</v>
      </c>
      <c r="D254" s="118" t="s">
        <v>308</v>
      </c>
      <c r="E254" s="118" t="s">
        <v>191</v>
      </c>
      <c r="F254" s="118" t="s">
        <v>178</v>
      </c>
      <c r="G254" s="118" t="s">
        <v>309</v>
      </c>
      <c r="H254" s="119">
        <v>2</v>
      </c>
      <c r="I254" s="118" t="s">
        <v>357</v>
      </c>
      <c r="K254" s="124"/>
      <c r="L254" s="124"/>
      <c r="M254" s="124"/>
    </row>
    <row r="255" spans="2:13" x14ac:dyDescent="0.25">
      <c r="B255" s="118" t="s">
        <v>797</v>
      </c>
      <c r="C255" s="118" t="s">
        <v>795</v>
      </c>
      <c r="D255" s="118" t="s">
        <v>796</v>
      </c>
      <c r="E255" s="118" t="s">
        <v>581</v>
      </c>
      <c r="F255" s="118" t="s">
        <v>175</v>
      </c>
      <c r="G255" s="118" t="s">
        <v>582</v>
      </c>
      <c r="H255" s="119">
        <v>4</v>
      </c>
      <c r="I255" s="118" t="s">
        <v>357</v>
      </c>
      <c r="K255" s="124"/>
      <c r="L255" s="124"/>
      <c r="M255" s="124"/>
    </row>
    <row r="256" spans="2:13" x14ac:dyDescent="0.25">
      <c r="B256" s="118" t="s">
        <v>800</v>
      </c>
      <c r="C256" s="118" t="s">
        <v>798</v>
      </c>
      <c r="D256" s="118" t="s">
        <v>799</v>
      </c>
      <c r="E256" s="118" t="s">
        <v>191</v>
      </c>
      <c r="F256" s="118" t="s">
        <v>178</v>
      </c>
      <c r="G256" s="118" t="s">
        <v>309</v>
      </c>
      <c r="H256" s="119">
        <v>5</v>
      </c>
      <c r="I256" s="118" t="s">
        <v>343</v>
      </c>
      <c r="K256" s="124"/>
      <c r="L256" s="124"/>
      <c r="M256" s="124"/>
    </row>
    <row r="257" spans="2:13" x14ac:dyDescent="0.25">
      <c r="B257" s="118" t="s">
        <v>803</v>
      </c>
      <c r="C257" s="118" t="s">
        <v>801</v>
      </c>
      <c r="D257" s="118" t="s">
        <v>802</v>
      </c>
      <c r="E257" s="118" t="s">
        <v>526</v>
      </c>
      <c r="F257" s="118" t="s">
        <v>178</v>
      </c>
      <c r="G257" s="118" t="s">
        <v>523</v>
      </c>
      <c r="H257" s="119">
        <v>6</v>
      </c>
      <c r="I257" s="118" t="s">
        <v>885</v>
      </c>
      <c r="K257" s="124"/>
      <c r="L257" s="124"/>
      <c r="M257" s="124"/>
    </row>
    <row r="258" spans="2:13" x14ac:dyDescent="0.25">
      <c r="B258" s="118" t="s">
        <v>805</v>
      </c>
      <c r="C258" s="118" t="s">
        <v>527</v>
      </c>
      <c r="D258" s="118" t="s">
        <v>804</v>
      </c>
      <c r="E258" s="118" t="s">
        <v>191</v>
      </c>
      <c r="F258" s="118" t="s">
        <v>178</v>
      </c>
      <c r="G258" s="118" t="s">
        <v>309</v>
      </c>
      <c r="H258" s="119">
        <v>5</v>
      </c>
      <c r="I258" s="118" t="s">
        <v>343</v>
      </c>
      <c r="K258" s="124"/>
      <c r="L258" s="124"/>
      <c r="M258" s="124"/>
    </row>
    <row r="259" spans="2:13" x14ac:dyDescent="0.25">
      <c r="B259" s="118" t="s">
        <v>807</v>
      </c>
      <c r="C259" s="118" t="s">
        <v>603</v>
      </c>
      <c r="D259" s="118" t="s">
        <v>806</v>
      </c>
      <c r="E259" s="118" t="s">
        <v>526</v>
      </c>
      <c r="F259" s="118" t="s">
        <v>198</v>
      </c>
      <c r="G259" s="118" t="s">
        <v>523</v>
      </c>
      <c r="H259" s="119">
        <v>6</v>
      </c>
      <c r="I259" s="118" t="s">
        <v>343</v>
      </c>
      <c r="K259" s="124"/>
      <c r="L259" s="124"/>
      <c r="M259" s="124"/>
    </row>
    <row r="260" spans="2:13" x14ac:dyDescent="0.25">
      <c r="B260" s="118" t="s">
        <v>809</v>
      </c>
      <c r="C260" s="118" t="s">
        <v>798</v>
      </c>
      <c r="D260" s="118" t="s">
        <v>808</v>
      </c>
      <c r="E260" s="118" t="s">
        <v>191</v>
      </c>
      <c r="F260" s="118" t="s">
        <v>178</v>
      </c>
      <c r="G260" s="118" t="s">
        <v>309</v>
      </c>
      <c r="H260" s="119">
        <v>5</v>
      </c>
      <c r="I260" s="118" t="s">
        <v>343</v>
      </c>
      <c r="K260" s="124"/>
      <c r="L260" s="124"/>
      <c r="M260" s="124"/>
    </row>
    <row r="261" spans="2:13" x14ac:dyDescent="0.25">
      <c r="B261" s="118" t="s">
        <v>509</v>
      </c>
      <c r="C261" s="118" t="s">
        <v>339</v>
      </c>
      <c r="D261" s="118" t="s">
        <v>508</v>
      </c>
      <c r="E261" s="118" t="s">
        <v>205</v>
      </c>
      <c r="F261" s="118" t="s">
        <v>342</v>
      </c>
      <c r="G261" s="118" t="s">
        <v>339</v>
      </c>
      <c r="H261" s="119">
        <v>1</v>
      </c>
      <c r="I261" s="118" t="s">
        <v>192</v>
      </c>
      <c r="K261" s="124"/>
      <c r="L261" s="124"/>
      <c r="M261" s="124"/>
    </row>
    <row r="262" spans="2:13" x14ac:dyDescent="0.25">
      <c r="B262" s="118" t="s">
        <v>811</v>
      </c>
      <c r="C262" s="118" t="s">
        <v>546</v>
      </c>
      <c r="D262" s="118" t="s">
        <v>810</v>
      </c>
      <c r="E262" s="118" t="s">
        <v>205</v>
      </c>
      <c r="F262" s="118" t="s">
        <v>342</v>
      </c>
      <c r="G262" s="118" t="s">
        <v>339</v>
      </c>
      <c r="H262" s="119">
        <v>4</v>
      </c>
      <c r="I262" s="118" t="s">
        <v>352</v>
      </c>
      <c r="K262" s="124"/>
      <c r="L262" s="124"/>
      <c r="M262" s="124"/>
    </row>
    <row r="263" spans="2:13" x14ac:dyDescent="0.25">
      <c r="B263" s="118" t="s">
        <v>310</v>
      </c>
      <c r="C263" s="118" t="s">
        <v>427</v>
      </c>
      <c r="D263" s="118" t="s">
        <v>311</v>
      </c>
      <c r="E263" s="118" t="s">
        <v>205</v>
      </c>
      <c r="F263" s="118" t="s">
        <v>178</v>
      </c>
      <c r="G263" s="118" t="s">
        <v>196</v>
      </c>
      <c r="H263" s="119">
        <v>2</v>
      </c>
      <c r="I263" s="118" t="s">
        <v>361</v>
      </c>
      <c r="K263" s="124"/>
      <c r="L263" s="124"/>
      <c r="M263" s="124"/>
    </row>
    <row r="264" spans="2:13" x14ac:dyDescent="0.25">
      <c r="B264" s="118" t="s">
        <v>312</v>
      </c>
      <c r="C264" s="118" t="s">
        <v>347</v>
      </c>
      <c r="D264" s="118" t="s">
        <v>313</v>
      </c>
      <c r="E264" s="118" t="s">
        <v>205</v>
      </c>
      <c r="F264" s="118" t="s">
        <v>178</v>
      </c>
      <c r="G264" s="118" t="s">
        <v>189</v>
      </c>
      <c r="H264" s="119">
        <v>2</v>
      </c>
      <c r="I264" s="118" t="s">
        <v>345</v>
      </c>
      <c r="K264" s="124"/>
      <c r="L264" s="124"/>
      <c r="M264" s="124"/>
    </row>
    <row r="265" spans="2:13" x14ac:dyDescent="0.25">
      <c r="B265" s="118" t="s">
        <v>314</v>
      </c>
      <c r="C265" s="118" t="s">
        <v>503</v>
      </c>
      <c r="D265" s="118" t="s">
        <v>315</v>
      </c>
      <c r="E265" s="118" t="s">
        <v>206</v>
      </c>
      <c r="F265" s="118" t="s">
        <v>178</v>
      </c>
      <c r="G265" s="118" t="s">
        <v>353</v>
      </c>
      <c r="H265" s="119">
        <v>3</v>
      </c>
      <c r="I265" s="118" t="s">
        <v>356</v>
      </c>
      <c r="K265" s="124"/>
      <c r="L265" s="124"/>
      <c r="M265" s="124"/>
    </row>
    <row r="266" spans="2:13" x14ac:dyDescent="0.25">
      <c r="B266" s="118" t="s">
        <v>316</v>
      </c>
      <c r="C266" s="118" t="s">
        <v>364</v>
      </c>
      <c r="D266" s="118" t="s">
        <v>317</v>
      </c>
      <c r="E266" s="118" t="s">
        <v>191</v>
      </c>
      <c r="F266" s="118" t="s">
        <v>178</v>
      </c>
      <c r="G266" s="118" t="s">
        <v>309</v>
      </c>
      <c r="H266" s="119">
        <v>2</v>
      </c>
      <c r="I266" s="118" t="s">
        <v>357</v>
      </c>
      <c r="K266" s="124"/>
      <c r="L266" s="124"/>
      <c r="M266" s="124"/>
    </row>
    <row r="267" spans="2:13" x14ac:dyDescent="0.25">
      <c r="B267" s="118" t="s">
        <v>813</v>
      </c>
      <c r="C267" s="118" t="s">
        <v>561</v>
      </c>
      <c r="D267" s="118" t="s">
        <v>812</v>
      </c>
      <c r="E267" s="118" t="s">
        <v>205</v>
      </c>
      <c r="F267" s="118" t="s">
        <v>178</v>
      </c>
      <c r="G267" s="118" t="s">
        <v>196</v>
      </c>
      <c r="H267" s="119">
        <v>5</v>
      </c>
      <c r="I267" s="118" t="s">
        <v>361</v>
      </c>
      <c r="K267" s="124"/>
      <c r="L267" s="124"/>
      <c r="M267" s="124"/>
    </row>
    <row r="268" spans="2:13" x14ac:dyDescent="0.25">
      <c r="B268" s="118" t="s">
        <v>318</v>
      </c>
      <c r="C268" s="118" t="s">
        <v>347</v>
      </c>
      <c r="D268" s="118" t="s">
        <v>319</v>
      </c>
      <c r="E268" s="118" t="s">
        <v>205</v>
      </c>
      <c r="F268" s="118" t="s">
        <v>178</v>
      </c>
      <c r="G268" s="118" t="s">
        <v>189</v>
      </c>
      <c r="H268" s="119">
        <v>2</v>
      </c>
      <c r="I268" s="118" t="s">
        <v>345</v>
      </c>
      <c r="K268" s="124"/>
      <c r="L268" s="124"/>
      <c r="M268" s="124"/>
    </row>
    <row r="269" spans="2:13" x14ac:dyDescent="0.25">
      <c r="B269" s="118" t="s">
        <v>815</v>
      </c>
      <c r="C269" s="118" t="s">
        <v>527</v>
      </c>
      <c r="D269" s="118" t="s">
        <v>814</v>
      </c>
      <c r="E269" s="118" t="s">
        <v>191</v>
      </c>
      <c r="F269" s="118" t="s">
        <v>178</v>
      </c>
      <c r="G269" s="118" t="s">
        <v>309</v>
      </c>
      <c r="H269" s="119">
        <v>5</v>
      </c>
      <c r="I269" s="118" t="s">
        <v>343</v>
      </c>
      <c r="K269" s="124"/>
      <c r="L269" s="124"/>
      <c r="M269" s="124"/>
    </row>
    <row r="270" spans="2:13" x14ac:dyDescent="0.25">
      <c r="B270" s="118" t="s">
        <v>511</v>
      </c>
      <c r="C270" s="118" t="s">
        <v>364</v>
      </c>
      <c r="D270" s="118" t="s">
        <v>510</v>
      </c>
      <c r="E270" s="118" t="s">
        <v>369</v>
      </c>
      <c r="F270" s="118" t="s">
        <v>178</v>
      </c>
      <c r="G270" s="118" t="s">
        <v>309</v>
      </c>
      <c r="H270" s="119">
        <v>2</v>
      </c>
      <c r="I270" s="118" t="s">
        <v>357</v>
      </c>
      <c r="K270" s="124"/>
      <c r="L270" s="124"/>
      <c r="M270" s="124"/>
    </row>
    <row r="271" spans="2:13" x14ac:dyDescent="0.25">
      <c r="B271" s="118" t="s">
        <v>513</v>
      </c>
      <c r="C271" s="118" t="s">
        <v>431</v>
      </c>
      <c r="D271" s="118" t="s">
        <v>512</v>
      </c>
      <c r="E271" s="118" t="s">
        <v>206</v>
      </c>
      <c r="F271" s="118" t="s">
        <v>178</v>
      </c>
      <c r="G271" s="118" t="s">
        <v>353</v>
      </c>
      <c r="H271" s="119">
        <v>3</v>
      </c>
      <c r="I271" s="118" t="s">
        <v>356</v>
      </c>
      <c r="K271" s="124"/>
      <c r="L271" s="124"/>
      <c r="M271" s="124"/>
    </row>
    <row r="272" spans="2:13" x14ac:dyDescent="0.25">
      <c r="B272" s="118" t="s">
        <v>320</v>
      </c>
      <c r="C272" s="118" t="s">
        <v>364</v>
      </c>
      <c r="D272" s="118" t="s">
        <v>321</v>
      </c>
      <c r="E272" s="118" t="s">
        <v>191</v>
      </c>
      <c r="F272" s="118" t="s">
        <v>178</v>
      </c>
      <c r="G272" s="118" t="s">
        <v>309</v>
      </c>
      <c r="H272" s="119">
        <v>2</v>
      </c>
      <c r="I272" s="118" t="s">
        <v>357</v>
      </c>
      <c r="K272" s="124"/>
      <c r="L272" s="124"/>
      <c r="M272" s="124"/>
    </row>
    <row r="273" spans="2:13" x14ac:dyDescent="0.25">
      <c r="B273" s="118" t="s">
        <v>817</v>
      </c>
      <c r="C273" s="118" t="s">
        <v>801</v>
      </c>
      <c r="D273" s="118" t="s">
        <v>816</v>
      </c>
      <c r="E273" s="118" t="s">
        <v>526</v>
      </c>
      <c r="F273" s="118" t="s">
        <v>178</v>
      </c>
      <c r="G273" s="118" t="s">
        <v>523</v>
      </c>
      <c r="H273" s="119">
        <v>6</v>
      </c>
      <c r="I273" s="118" t="s">
        <v>885</v>
      </c>
      <c r="K273" s="124"/>
      <c r="L273" s="124"/>
      <c r="M273" s="124"/>
    </row>
    <row r="274" spans="2:13" x14ac:dyDescent="0.25">
      <c r="B274" s="118" t="s">
        <v>819</v>
      </c>
      <c r="C274" s="118" t="s">
        <v>546</v>
      </c>
      <c r="D274" s="118" t="s">
        <v>818</v>
      </c>
      <c r="E274" s="118" t="s">
        <v>205</v>
      </c>
      <c r="F274" s="118" t="s">
        <v>342</v>
      </c>
      <c r="G274" s="118" t="s">
        <v>339</v>
      </c>
      <c r="H274" s="119">
        <v>4</v>
      </c>
      <c r="I274" s="118" t="s">
        <v>352</v>
      </c>
      <c r="K274" s="124"/>
      <c r="L274" s="124"/>
      <c r="M274" s="124"/>
    </row>
    <row r="275" spans="2:13" x14ac:dyDescent="0.25">
      <c r="B275" s="118" t="s">
        <v>322</v>
      </c>
      <c r="C275" s="118" t="s">
        <v>427</v>
      </c>
      <c r="D275" s="118" t="s">
        <v>323</v>
      </c>
      <c r="E275" s="118" t="s">
        <v>205</v>
      </c>
      <c r="F275" s="118" t="s">
        <v>178</v>
      </c>
      <c r="G275" s="118" t="s">
        <v>196</v>
      </c>
      <c r="H275" s="119">
        <v>2</v>
      </c>
      <c r="I275" s="118" t="s">
        <v>361</v>
      </c>
      <c r="K275" s="124"/>
      <c r="L275" s="124"/>
      <c r="M275" s="124"/>
    </row>
    <row r="276" spans="2:13" x14ac:dyDescent="0.25">
      <c r="B276" s="118" t="s">
        <v>821</v>
      </c>
      <c r="C276" s="118" t="s">
        <v>798</v>
      </c>
      <c r="D276" s="118" t="s">
        <v>820</v>
      </c>
      <c r="E276" s="118" t="s">
        <v>191</v>
      </c>
      <c r="F276" s="118" t="s">
        <v>178</v>
      </c>
      <c r="G276" s="118" t="s">
        <v>309</v>
      </c>
      <c r="H276" s="119">
        <v>5</v>
      </c>
      <c r="I276" s="118" t="s">
        <v>343</v>
      </c>
      <c r="K276" s="124"/>
      <c r="L276" s="124"/>
      <c r="M276" s="124"/>
    </row>
    <row r="277" spans="2:13" x14ac:dyDescent="0.25">
      <c r="B277" s="118" t="s">
        <v>823</v>
      </c>
      <c r="C277" s="118" t="s">
        <v>801</v>
      </c>
      <c r="D277" s="118" t="s">
        <v>822</v>
      </c>
      <c r="E277" s="118" t="s">
        <v>526</v>
      </c>
      <c r="F277" s="118" t="s">
        <v>178</v>
      </c>
      <c r="G277" s="118" t="s">
        <v>523</v>
      </c>
      <c r="H277" s="119">
        <v>6</v>
      </c>
      <c r="I277" s="118" t="s">
        <v>885</v>
      </c>
      <c r="K277" s="124"/>
      <c r="L277" s="124"/>
      <c r="M277" s="124"/>
    </row>
    <row r="278" spans="2:13" x14ac:dyDescent="0.25">
      <c r="B278" s="118" t="s">
        <v>825</v>
      </c>
      <c r="C278" s="118" t="s">
        <v>538</v>
      </c>
      <c r="D278" s="118" t="s">
        <v>824</v>
      </c>
      <c r="E278" s="118" t="s">
        <v>526</v>
      </c>
      <c r="F278" s="118" t="s">
        <v>178</v>
      </c>
      <c r="G278" s="118" t="s">
        <v>523</v>
      </c>
      <c r="H278" s="119">
        <v>6</v>
      </c>
      <c r="I278" s="118" t="s">
        <v>357</v>
      </c>
      <c r="K278" s="124"/>
      <c r="L278" s="124"/>
      <c r="M278" s="124"/>
    </row>
    <row r="279" spans="2:13" x14ac:dyDescent="0.25">
      <c r="B279" s="118" t="s">
        <v>827</v>
      </c>
      <c r="C279" s="118" t="s">
        <v>561</v>
      </c>
      <c r="D279" s="118" t="s">
        <v>826</v>
      </c>
      <c r="E279" s="118" t="s">
        <v>205</v>
      </c>
      <c r="F279" s="118" t="s">
        <v>178</v>
      </c>
      <c r="G279" s="118" t="s">
        <v>196</v>
      </c>
      <c r="H279" s="119">
        <v>5</v>
      </c>
      <c r="I279" s="118" t="s">
        <v>361</v>
      </c>
      <c r="K279" s="124"/>
      <c r="L279" s="124"/>
      <c r="M279" s="124"/>
    </row>
    <row r="280" spans="2:13" x14ac:dyDescent="0.25">
      <c r="B280" s="118" t="s">
        <v>324</v>
      </c>
      <c r="C280" s="118" t="s">
        <v>358</v>
      </c>
      <c r="D280" s="118" t="s">
        <v>325</v>
      </c>
      <c r="E280" s="118" t="s">
        <v>206</v>
      </c>
      <c r="F280" s="118" t="s">
        <v>178</v>
      </c>
      <c r="G280" s="118" t="s">
        <v>353</v>
      </c>
      <c r="H280" s="119">
        <v>3</v>
      </c>
      <c r="I280" s="118" t="s">
        <v>356</v>
      </c>
      <c r="K280" s="124"/>
      <c r="L280" s="124"/>
      <c r="M280" s="124"/>
    </row>
    <row r="281" spans="2:13" x14ac:dyDescent="0.25">
      <c r="B281" s="118" t="s">
        <v>829</v>
      </c>
      <c r="C281" s="118" t="s">
        <v>538</v>
      </c>
      <c r="D281" s="118" t="s">
        <v>828</v>
      </c>
      <c r="E281" s="118" t="s">
        <v>526</v>
      </c>
      <c r="F281" s="118" t="s">
        <v>178</v>
      </c>
      <c r="G281" s="118" t="s">
        <v>523</v>
      </c>
      <c r="H281" s="119">
        <v>6</v>
      </c>
      <c r="I281" s="118" t="s">
        <v>357</v>
      </c>
      <c r="K281" s="124"/>
      <c r="L281" s="124"/>
      <c r="M281" s="124"/>
    </row>
    <row r="282" spans="2:13" x14ac:dyDescent="0.25">
      <c r="B282" s="118" t="s">
        <v>831</v>
      </c>
      <c r="C282" s="118" t="s">
        <v>527</v>
      </c>
      <c r="D282" s="118" t="s">
        <v>830</v>
      </c>
      <c r="E282" s="118" t="s">
        <v>191</v>
      </c>
      <c r="F282" s="118" t="s">
        <v>198</v>
      </c>
      <c r="G282" s="118" t="s">
        <v>309</v>
      </c>
      <c r="H282" s="119">
        <v>5</v>
      </c>
      <c r="I282" s="118" t="s">
        <v>343</v>
      </c>
      <c r="K282" s="124"/>
      <c r="L282" s="124"/>
      <c r="M282" s="124"/>
    </row>
    <row r="283" spans="2:13" x14ac:dyDescent="0.25">
      <c r="B283" s="118" t="s">
        <v>833</v>
      </c>
      <c r="C283" s="118" t="s">
        <v>533</v>
      </c>
      <c r="D283" s="118" t="s">
        <v>832</v>
      </c>
      <c r="E283" s="118" t="s">
        <v>536</v>
      </c>
      <c r="F283" s="118" t="s">
        <v>198</v>
      </c>
      <c r="G283" s="118" t="s">
        <v>537</v>
      </c>
      <c r="H283" s="119">
        <v>5</v>
      </c>
      <c r="I283" s="118" t="s">
        <v>886</v>
      </c>
      <c r="K283" s="124"/>
      <c r="L283" s="124"/>
      <c r="M283" s="124"/>
    </row>
    <row r="284" spans="2:13" x14ac:dyDescent="0.25">
      <c r="B284" s="118" t="s">
        <v>326</v>
      </c>
      <c r="C284" s="118" t="s">
        <v>339</v>
      </c>
      <c r="D284" s="118" t="s">
        <v>327</v>
      </c>
      <c r="E284" s="118" t="s">
        <v>205</v>
      </c>
      <c r="F284" s="118" t="s">
        <v>175</v>
      </c>
      <c r="G284" s="118" t="s">
        <v>339</v>
      </c>
      <c r="H284" s="119">
        <v>1</v>
      </c>
      <c r="I284" s="118" t="s">
        <v>357</v>
      </c>
      <c r="K284" s="124"/>
      <c r="L284" s="124"/>
      <c r="M284" s="124"/>
    </row>
    <row r="285" spans="2:13" x14ac:dyDescent="0.25">
      <c r="B285" s="118" t="s">
        <v>515</v>
      </c>
      <c r="C285" s="118" t="s">
        <v>339</v>
      </c>
      <c r="D285" s="118" t="s">
        <v>514</v>
      </c>
      <c r="E285" s="118" t="s">
        <v>205</v>
      </c>
      <c r="F285" s="118" t="s">
        <v>342</v>
      </c>
      <c r="G285" s="118" t="s">
        <v>339</v>
      </c>
      <c r="H285" s="119">
        <v>1</v>
      </c>
      <c r="I285" s="118" t="s">
        <v>352</v>
      </c>
      <c r="K285" s="124"/>
      <c r="L285" s="124"/>
      <c r="M285" s="124"/>
    </row>
    <row r="286" spans="2:13" x14ac:dyDescent="0.25">
      <c r="B286" s="118" t="s">
        <v>835</v>
      </c>
      <c r="C286" s="118" t="s">
        <v>589</v>
      </c>
      <c r="D286" s="118" t="s">
        <v>834</v>
      </c>
      <c r="E286" s="118" t="s">
        <v>536</v>
      </c>
      <c r="F286" s="118" t="s">
        <v>178</v>
      </c>
      <c r="G286" s="118" t="s">
        <v>537</v>
      </c>
      <c r="H286" s="119">
        <v>5</v>
      </c>
      <c r="I286" s="118" t="s">
        <v>361</v>
      </c>
      <c r="K286" s="124"/>
      <c r="L286" s="124"/>
      <c r="M286" s="124"/>
    </row>
    <row r="287" spans="2:13" x14ac:dyDescent="0.25">
      <c r="B287" s="118" t="s">
        <v>838</v>
      </c>
      <c r="C287" s="118" t="s">
        <v>836</v>
      </c>
      <c r="D287" s="118" t="s">
        <v>837</v>
      </c>
      <c r="E287" s="118" t="s">
        <v>536</v>
      </c>
      <c r="F287" s="118" t="s">
        <v>178</v>
      </c>
      <c r="G287" s="118" t="s">
        <v>537</v>
      </c>
      <c r="H287" s="119">
        <v>5</v>
      </c>
      <c r="I287" s="118" t="s">
        <v>361</v>
      </c>
      <c r="K287" s="124"/>
      <c r="L287" s="124"/>
      <c r="M287" s="124"/>
    </row>
    <row r="288" spans="2:13" x14ac:dyDescent="0.25">
      <c r="B288" s="118" t="s">
        <v>840</v>
      </c>
      <c r="C288" s="118" t="s">
        <v>527</v>
      </c>
      <c r="D288" s="118" t="s">
        <v>839</v>
      </c>
      <c r="E288" s="118" t="s">
        <v>191</v>
      </c>
      <c r="F288" s="118" t="s">
        <v>413</v>
      </c>
      <c r="G288" s="118" t="s">
        <v>309</v>
      </c>
      <c r="H288" s="119">
        <v>5</v>
      </c>
      <c r="I288" s="118" t="s">
        <v>343</v>
      </c>
      <c r="K288" s="124"/>
      <c r="L288" s="124"/>
      <c r="M288" s="124"/>
    </row>
    <row r="289" spans="2:13" x14ac:dyDescent="0.25">
      <c r="B289" s="118" t="s">
        <v>842</v>
      </c>
      <c r="C289" s="118" t="s">
        <v>801</v>
      </c>
      <c r="D289" s="118" t="s">
        <v>841</v>
      </c>
      <c r="E289" s="118" t="s">
        <v>526</v>
      </c>
      <c r="F289" s="118" t="s">
        <v>178</v>
      </c>
      <c r="G289" s="118" t="s">
        <v>523</v>
      </c>
      <c r="H289" s="119">
        <v>6</v>
      </c>
      <c r="I289" s="118" t="s">
        <v>885</v>
      </c>
      <c r="K289" s="124"/>
      <c r="L289" s="124"/>
      <c r="M289" s="124"/>
    </row>
    <row r="290" spans="2:13" x14ac:dyDescent="0.25">
      <c r="B290" s="118" t="s">
        <v>845</v>
      </c>
      <c r="C290" s="118" t="s">
        <v>843</v>
      </c>
      <c r="D290" s="118" t="s">
        <v>844</v>
      </c>
      <c r="E290" s="118" t="s">
        <v>536</v>
      </c>
      <c r="F290" s="118" t="s">
        <v>178</v>
      </c>
      <c r="G290" s="118" t="s">
        <v>537</v>
      </c>
      <c r="H290" s="119">
        <v>5</v>
      </c>
      <c r="I290" s="118" t="s">
        <v>361</v>
      </c>
      <c r="K290" s="124"/>
      <c r="L290" s="124"/>
      <c r="M290" s="124"/>
    </row>
    <row r="291" spans="2:13" x14ac:dyDescent="0.25">
      <c r="B291" s="118" t="s">
        <v>847</v>
      </c>
      <c r="C291" s="118" t="s">
        <v>546</v>
      </c>
      <c r="D291" s="118" t="s">
        <v>846</v>
      </c>
      <c r="E291" s="118" t="s">
        <v>205</v>
      </c>
      <c r="F291" s="118" t="s">
        <v>178</v>
      </c>
      <c r="G291" s="118" t="s">
        <v>339</v>
      </c>
      <c r="H291" s="119">
        <v>4</v>
      </c>
      <c r="I291" s="118" t="s">
        <v>357</v>
      </c>
      <c r="K291" s="124"/>
      <c r="L291" s="124"/>
      <c r="M291" s="124"/>
    </row>
    <row r="292" spans="2:13" x14ac:dyDescent="0.25">
      <c r="B292" s="118" t="s">
        <v>849</v>
      </c>
      <c r="C292" s="118" t="s">
        <v>546</v>
      </c>
      <c r="D292" s="118" t="s">
        <v>848</v>
      </c>
      <c r="E292" s="118" t="s">
        <v>205</v>
      </c>
      <c r="F292" s="118" t="s">
        <v>183</v>
      </c>
      <c r="G292" s="118" t="s">
        <v>339</v>
      </c>
      <c r="H292" s="119">
        <v>4</v>
      </c>
      <c r="I292" s="118" t="s">
        <v>192</v>
      </c>
      <c r="K292" s="124"/>
      <c r="L292" s="124"/>
      <c r="M292" s="124"/>
    </row>
    <row r="293" spans="2:13" x14ac:dyDescent="0.25">
      <c r="B293" s="118" t="s">
        <v>851</v>
      </c>
      <c r="C293" s="118" t="s">
        <v>523</v>
      </c>
      <c r="D293" s="118" t="s">
        <v>850</v>
      </c>
      <c r="E293" s="118" t="s">
        <v>526</v>
      </c>
      <c r="F293" s="118" t="s">
        <v>183</v>
      </c>
      <c r="G293" s="118" t="s">
        <v>523</v>
      </c>
      <c r="H293" s="119">
        <v>6</v>
      </c>
      <c r="I293" s="118" t="s">
        <v>885</v>
      </c>
      <c r="K293" s="124"/>
      <c r="L293" s="124"/>
      <c r="M293" s="124"/>
    </row>
    <row r="294" spans="2:13" x14ac:dyDescent="0.25">
      <c r="B294" s="118" t="s">
        <v>328</v>
      </c>
      <c r="C294" s="118" t="s">
        <v>434</v>
      </c>
      <c r="D294" s="118" t="s">
        <v>329</v>
      </c>
      <c r="E294" s="118" t="s">
        <v>205</v>
      </c>
      <c r="F294" s="118" t="s">
        <v>183</v>
      </c>
      <c r="G294" s="118" t="s">
        <v>196</v>
      </c>
      <c r="H294" s="119">
        <v>2</v>
      </c>
      <c r="I294" s="118" t="s">
        <v>361</v>
      </c>
      <c r="K294" s="124"/>
      <c r="L294" s="124"/>
      <c r="M294" s="124"/>
    </row>
    <row r="295" spans="2:13" x14ac:dyDescent="0.25">
      <c r="B295" s="118" t="s">
        <v>330</v>
      </c>
      <c r="C295" s="118" t="s">
        <v>339</v>
      </c>
      <c r="D295" s="118" t="s">
        <v>331</v>
      </c>
      <c r="E295" s="118" t="s">
        <v>205</v>
      </c>
      <c r="F295" s="118" t="s">
        <v>183</v>
      </c>
      <c r="G295" s="118" t="s">
        <v>339</v>
      </c>
      <c r="H295" s="119">
        <v>1</v>
      </c>
      <c r="I295" s="118" t="s">
        <v>192</v>
      </c>
      <c r="K295" s="124"/>
      <c r="L295" s="124"/>
      <c r="M295" s="124"/>
    </row>
    <row r="296" spans="2:13" x14ac:dyDescent="0.25">
      <c r="B296" s="118" t="s">
        <v>332</v>
      </c>
      <c r="C296" s="118" t="s">
        <v>353</v>
      </c>
      <c r="D296" s="118" t="s">
        <v>333</v>
      </c>
      <c r="E296" s="118" t="s">
        <v>206</v>
      </c>
      <c r="F296" s="118" t="s">
        <v>183</v>
      </c>
      <c r="G296" s="118" t="s">
        <v>353</v>
      </c>
      <c r="H296" s="119">
        <v>3</v>
      </c>
      <c r="I296" s="118" t="s">
        <v>356</v>
      </c>
      <c r="K296" s="124"/>
      <c r="L296" s="124"/>
      <c r="M296" s="124"/>
    </row>
    <row r="297" spans="2:13" x14ac:dyDescent="0.25">
      <c r="B297" s="118" t="s">
        <v>334</v>
      </c>
      <c r="C297" s="118" t="s">
        <v>353</v>
      </c>
      <c r="D297" s="118" t="s">
        <v>335</v>
      </c>
      <c r="E297" s="118" t="s">
        <v>206</v>
      </c>
      <c r="F297" s="118" t="s">
        <v>178</v>
      </c>
      <c r="G297" s="118" t="s">
        <v>353</v>
      </c>
      <c r="H297" s="119">
        <v>3</v>
      </c>
      <c r="I297" s="118" t="s">
        <v>356</v>
      </c>
      <c r="K297" s="124"/>
      <c r="L297" s="124"/>
      <c r="M297" s="124"/>
    </row>
    <row r="298" spans="2:13" x14ac:dyDescent="0.25">
      <c r="B298" s="118" t="s">
        <v>853</v>
      </c>
      <c r="C298" s="118" t="s">
        <v>798</v>
      </c>
      <c r="D298" s="118" t="s">
        <v>852</v>
      </c>
      <c r="E298" s="118" t="s">
        <v>369</v>
      </c>
      <c r="F298" s="118" t="s">
        <v>342</v>
      </c>
      <c r="G298" s="118" t="s">
        <v>309</v>
      </c>
      <c r="H298" s="119">
        <v>5</v>
      </c>
      <c r="I298" s="118" t="s">
        <v>343</v>
      </c>
      <c r="K298" s="124"/>
      <c r="L298" s="124"/>
      <c r="M298" s="124"/>
    </row>
    <row r="299" spans="2:13" x14ac:dyDescent="0.25">
      <c r="B299" s="118" t="s">
        <v>855</v>
      </c>
      <c r="C299" s="118" t="s">
        <v>592</v>
      </c>
      <c r="D299" s="118" t="s">
        <v>854</v>
      </c>
      <c r="E299" s="118" t="s">
        <v>536</v>
      </c>
      <c r="F299" s="118" t="s">
        <v>178</v>
      </c>
      <c r="G299" s="118" t="s">
        <v>537</v>
      </c>
      <c r="H299" s="119">
        <v>5</v>
      </c>
      <c r="I299" s="118" t="s">
        <v>886</v>
      </c>
      <c r="K299" s="124"/>
      <c r="L299" s="124"/>
      <c r="M299" s="124"/>
    </row>
    <row r="300" spans="2:13" x14ac:dyDescent="0.25">
      <c r="B300" s="118" t="s">
        <v>517</v>
      </c>
      <c r="C300" s="118" t="s">
        <v>339</v>
      </c>
      <c r="D300" s="118" t="s">
        <v>516</v>
      </c>
      <c r="E300" s="118" t="s">
        <v>205</v>
      </c>
      <c r="F300" s="118" t="s">
        <v>342</v>
      </c>
      <c r="G300" s="118" t="s">
        <v>339</v>
      </c>
      <c r="H300" s="119">
        <v>1</v>
      </c>
      <c r="I300" s="118" t="s">
        <v>352</v>
      </c>
      <c r="K300" s="124"/>
      <c r="L300" s="124"/>
      <c r="M300" s="124"/>
    </row>
    <row r="301" spans="2:13" x14ac:dyDescent="0.25">
      <c r="B301" s="118" t="s">
        <v>857</v>
      </c>
      <c r="C301" s="118" t="s">
        <v>546</v>
      </c>
      <c r="D301" s="118" t="s">
        <v>856</v>
      </c>
      <c r="E301" s="118" t="s">
        <v>205</v>
      </c>
      <c r="F301" s="118" t="s">
        <v>342</v>
      </c>
      <c r="G301" s="118" t="s">
        <v>339</v>
      </c>
      <c r="H301" s="119">
        <v>4</v>
      </c>
      <c r="I301" s="118" t="s">
        <v>352</v>
      </c>
      <c r="K301" s="124"/>
      <c r="L301" s="124"/>
      <c r="M301" s="124"/>
    </row>
    <row r="302" spans="2:13" x14ac:dyDescent="0.25">
      <c r="B302" s="118" t="s">
        <v>859</v>
      </c>
      <c r="C302" s="118" t="s">
        <v>546</v>
      </c>
      <c r="D302" s="118" t="s">
        <v>858</v>
      </c>
      <c r="E302" s="118" t="s">
        <v>205</v>
      </c>
      <c r="F302" s="118" t="s">
        <v>342</v>
      </c>
      <c r="G302" s="118" t="s">
        <v>339</v>
      </c>
      <c r="H302" s="119">
        <v>4</v>
      </c>
      <c r="I302" s="118" t="s">
        <v>352</v>
      </c>
      <c r="K302" s="124"/>
      <c r="L302" s="124"/>
      <c r="M302" s="124"/>
    </row>
    <row r="303" spans="2:13" x14ac:dyDescent="0.25">
      <c r="B303" s="118" t="s">
        <v>861</v>
      </c>
      <c r="C303" s="118" t="s">
        <v>603</v>
      </c>
      <c r="D303" s="118" t="s">
        <v>860</v>
      </c>
      <c r="E303" s="118" t="s">
        <v>526</v>
      </c>
      <c r="F303" s="118" t="s">
        <v>183</v>
      </c>
      <c r="G303" s="118" t="s">
        <v>523</v>
      </c>
      <c r="H303" s="119">
        <v>6</v>
      </c>
      <c r="I303" s="118" t="s">
        <v>343</v>
      </c>
      <c r="K303" s="124"/>
      <c r="L303" s="124"/>
      <c r="M303" s="124"/>
    </row>
    <row r="304" spans="2:13" x14ac:dyDescent="0.25">
      <c r="B304" s="118" t="s">
        <v>863</v>
      </c>
      <c r="C304" s="118" t="s">
        <v>546</v>
      </c>
      <c r="D304" s="118" t="s">
        <v>862</v>
      </c>
      <c r="E304" s="118" t="s">
        <v>205</v>
      </c>
      <c r="F304" s="118" t="s">
        <v>175</v>
      </c>
      <c r="G304" s="118" t="s">
        <v>339</v>
      </c>
      <c r="H304" s="119">
        <v>4</v>
      </c>
      <c r="I304" s="118" t="s">
        <v>352</v>
      </c>
      <c r="K304" s="124"/>
      <c r="L304" s="124"/>
      <c r="M304" s="124"/>
    </row>
    <row r="305" spans="2:13" x14ac:dyDescent="0.25">
      <c r="B305" s="118" t="s">
        <v>865</v>
      </c>
      <c r="C305" s="118" t="s">
        <v>527</v>
      </c>
      <c r="D305" s="118" t="s">
        <v>864</v>
      </c>
      <c r="E305" s="118" t="s">
        <v>191</v>
      </c>
      <c r="F305" s="118" t="s">
        <v>178</v>
      </c>
      <c r="G305" s="118" t="s">
        <v>309</v>
      </c>
      <c r="H305" s="119">
        <v>5</v>
      </c>
      <c r="I305" s="118" t="s">
        <v>343</v>
      </c>
      <c r="K305" s="124"/>
      <c r="L305" s="124"/>
      <c r="M305" s="124"/>
    </row>
    <row r="306" spans="2:13" x14ac:dyDescent="0.25">
      <c r="B306" s="118" t="s">
        <v>868</v>
      </c>
      <c r="C306" s="118" t="s">
        <v>866</v>
      </c>
      <c r="D306" s="118" t="s">
        <v>867</v>
      </c>
      <c r="E306" s="118" t="s">
        <v>205</v>
      </c>
      <c r="F306" s="118" t="s">
        <v>342</v>
      </c>
      <c r="G306" s="118" t="s">
        <v>339</v>
      </c>
      <c r="H306" s="119">
        <v>4</v>
      </c>
      <c r="I306" s="118" t="s">
        <v>352</v>
      </c>
      <c r="K306" s="124"/>
      <c r="L306" s="124"/>
      <c r="M306" s="124"/>
    </row>
    <row r="307" spans="2:13" x14ac:dyDescent="0.25">
      <c r="B307" s="118" t="s">
        <v>519</v>
      </c>
      <c r="C307" s="118" t="s">
        <v>339</v>
      </c>
      <c r="D307" s="118" t="s">
        <v>518</v>
      </c>
      <c r="E307" s="118" t="s">
        <v>205</v>
      </c>
      <c r="F307" s="118" t="s">
        <v>342</v>
      </c>
      <c r="G307" s="118" t="s">
        <v>339</v>
      </c>
      <c r="H307" s="119">
        <v>1</v>
      </c>
      <c r="I307" s="118" t="s">
        <v>192</v>
      </c>
      <c r="K307" s="124"/>
      <c r="L307" s="124"/>
      <c r="M307" s="124"/>
    </row>
    <row r="308" spans="2:13" x14ac:dyDescent="0.25">
      <c r="B308" s="118" t="s">
        <v>870</v>
      </c>
      <c r="C308" s="118" t="s">
        <v>603</v>
      </c>
      <c r="D308" s="118" t="s">
        <v>869</v>
      </c>
      <c r="E308" s="118" t="s">
        <v>526</v>
      </c>
      <c r="F308" s="118" t="s">
        <v>175</v>
      </c>
      <c r="G308" s="118" t="s">
        <v>523</v>
      </c>
      <c r="H308" s="119">
        <v>6</v>
      </c>
      <c r="I308" s="118" t="s">
        <v>343</v>
      </c>
      <c r="K308" s="124"/>
      <c r="L308" s="124"/>
      <c r="M308" s="124"/>
    </row>
    <row r="309" spans="2:13" x14ac:dyDescent="0.25">
      <c r="B309" s="118" t="s">
        <v>521</v>
      </c>
      <c r="C309" s="118" t="s">
        <v>339</v>
      </c>
      <c r="D309" s="118" t="s">
        <v>520</v>
      </c>
      <c r="E309" s="118" t="s">
        <v>205</v>
      </c>
      <c r="F309" s="118" t="s">
        <v>342</v>
      </c>
      <c r="G309" s="118" t="s">
        <v>339</v>
      </c>
      <c r="H309" s="119">
        <v>1</v>
      </c>
      <c r="I309" s="118" t="s">
        <v>352</v>
      </c>
      <c r="K309" s="124"/>
      <c r="L309" s="124"/>
      <c r="M309" s="124"/>
    </row>
    <row r="310" spans="2:13" x14ac:dyDescent="0.25">
      <c r="B310" s="118" t="s">
        <v>872</v>
      </c>
      <c r="C310" s="118" t="s">
        <v>592</v>
      </c>
      <c r="D310" s="118" t="s">
        <v>871</v>
      </c>
      <c r="E310" s="118" t="s">
        <v>536</v>
      </c>
      <c r="F310" s="118" t="s">
        <v>175</v>
      </c>
      <c r="G310" s="118" t="s">
        <v>537</v>
      </c>
      <c r="H310" s="119">
        <v>5</v>
      </c>
      <c r="I310" s="118" t="s">
        <v>886</v>
      </c>
      <c r="K310" s="124"/>
      <c r="L310" s="124"/>
      <c r="M310" s="124"/>
    </row>
    <row r="311" spans="2:13" x14ac:dyDescent="0.25">
      <c r="B311" s="118" t="s">
        <v>874</v>
      </c>
      <c r="C311" s="118" t="s">
        <v>546</v>
      </c>
      <c r="D311" s="118" t="s">
        <v>873</v>
      </c>
      <c r="E311" s="118" t="s">
        <v>205</v>
      </c>
      <c r="F311" s="118" t="s">
        <v>178</v>
      </c>
      <c r="G311" s="118" t="s">
        <v>339</v>
      </c>
      <c r="H311" s="119">
        <v>4</v>
      </c>
      <c r="I311" s="118" t="s">
        <v>352</v>
      </c>
      <c r="K311" s="124"/>
      <c r="L311" s="124"/>
      <c r="M311" s="124"/>
    </row>
    <row r="312" spans="2:13" x14ac:dyDescent="0.25">
      <c r="B312" s="118" t="s">
        <v>876</v>
      </c>
      <c r="C312" s="118" t="s">
        <v>603</v>
      </c>
      <c r="D312" s="118" t="s">
        <v>875</v>
      </c>
      <c r="E312" s="118" t="s">
        <v>526</v>
      </c>
      <c r="F312" s="118" t="s">
        <v>178</v>
      </c>
      <c r="G312" s="118" t="s">
        <v>523</v>
      </c>
      <c r="H312" s="119">
        <v>6</v>
      </c>
      <c r="I312" s="118" t="s">
        <v>343</v>
      </c>
      <c r="K312" s="124"/>
      <c r="L312" s="124"/>
      <c r="M312" s="124"/>
    </row>
    <row r="313" spans="2:13" x14ac:dyDescent="0.25">
      <c r="B313" s="118" t="s">
        <v>878</v>
      </c>
      <c r="C313" s="118" t="s">
        <v>708</v>
      </c>
      <c r="D313" s="118" t="s">
        <v>877</v>
      </c>
      <c r="E313" s="118" t="s">
        <v>536</v>
      </c>
      <c r="F313" s="118" t="s">
        <v>178</v>
      </c>
      <c r="G313" s="118" t="s">
        <v>537</v>
      </c>
      <c r="H313" s="119">
        <v>5</v>
      </c>
      <c r="I313" s="118" t="s">
        <v>886</v>
      </c>
      <c r="K313" s="124"/>
      <c r="L313" s="124"/>
      <c r="M313" s="124"/>
    </row>
    <row r="314" spans="2:13" x14ac:dyDescent="0.25">
      <c r="B314" s="118" t="s">
        <v>880</v>
      </c>
      <c r="C314" s="118" t="s">
        <v>546</v>
      </c>
      <c r="D314" s="118" t="s">
        <v>879</v>
      </c>
      <c r="E314" s="118" t="s">
        <v>205</v>
      </c>
      <c r="F314" s="118" t="s">
        <v>413</v>
      </c>
      <c r="G314" s="118" t="s">
        <v>339</v>
      </c>
      <c r="H314" s="119">
        <v>4</v>
      </c>
      <c r="I314" s="118" t="s">
        <v>352</v>
      </c>
      <c r="K314" s="124"/>
      <c r="L314" s="124"/>
      <c r="M314" s="124"/>
    </row>
    <row r="315" spans="2:13" x14ac:dyDescent="0.25">
      <c r="B315" s="118" t="s">
        <v>336</v>
      </c>
      <c r="C315" s="118" t="s">
        <v>346</v>
      </c>
      <c r="D315" s="118" t="s">
        <v>337</v>
      </c>
      <c r="E315" s="118" t="s">
        <v>205</v>
      </c>
      <c r="F315" s="118" t="s">
        <v>178</v>
      </c>
      <c r="G315" s="118" t="s">
        <v>189</v>
      </c>
      <c r="H315" s="119">
        <v>2</v>
      </c>
      <c r="I315" s="118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Jun'19</vt:lpstr>
      <vt:lpstr>Feb'19</vt:lpstr>
      <vt:lpstr>April'19</vt:lpstr>
      <vt:lpstr>Aug'19</vt:lpstr>
      <vt:lpstr>Oct'19</vt:lpstr>
      <vt:lpstr>Dec'19</vt:lpstr>
      <vt:lpstr>Emergency Order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2019-06-01T04:50:48Z</cp:lastPrinted>
  <dcterms:created xsi:type="dcterms:W3CDTF">2017-09-26T11:53:15Z</dcterms:created>
  <dcterms:modified xsi:type="dcterms:W3CDTF">2019-06-18T06:42:39Z</dcterms:modified>
</cp:coreProperties>
</file>