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esktop\"/>
    </mc:Choice>
  </mc:AlternateContent>
  <xr:revisionPtr revIDLastSave="0" documentId="13_ncr:1_{3209E14E-81A0-45E3-938A-FDCF938ACBAE}" xr6:coauthVersionLast="47" xr6:coauthVersionMax="47" xr10:uidLastSave="{00000000-0000-0000-0000-000000000000}"/>
  <bookViews>
    <workbookView xWindow="13116" yWindow="552" windowWidth="17280" windowHeight="8964" xr2:uid="{9750EB89-12C4-4FB3-9167-2BEFD67796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0" i="1" l="1"/>
  <c r="F49" i="1"/>
  <c r="F48" i="1"/>
  <c r="F45" i="1"/>
  <c r="F44" i="1"/>
  <c r="F43" i="1"/>
  <c r="F40" i="1"/>
  <c r="F39" i="1"/>
  <c r="F38" i="1"/>
  <c r="F33" i="1"/>
  <c r="F32" i="1"/>
  <c r="F31" i="1"/>
  <c r="F28" i="1"/>
  <c r="F27" i="1"/>
  <c r="F26" i="1"/>
  <c r="F23" i="1"/>
  <c r="F21" i="1"/>
  <c r="F22" i="1"/>
  <c r="F16" i="1"/>
  <c r="F15" i="1"/>
  <c r="F14" i="1"/>
  <c r="F11" i="1"/>
  <c r="F10" i="1"/>
  <c r="F9" i="1"/>
  <c r="F6" i="1"/>
  <c r="F5" i="1"/>
  <c r="F4" i="1"/>
  <c r="B50" i="1"/>
  <c r="B45" i="1"/>
  <c r="B40" i="1"/>
  <c r="B28" i="1"/>
  <c r="B33" i="1"/>
  <c r="B23" i="1"/>
  <c r="B16" i="1"/>
  <c r="B11" i="1"/>
  <c r="B6" i="1"/>
  <c r="B49" i="1"/>
  <c r="B48" i="1"/>
  <c r="B44" i="1"/>
  <c r="B43" i="1"/>
  <c r="B32" i="1"/>
  <c r="B31" i="1"/>
  <c r="B39" i="1"/>
  <c r="B27" i="1"/>
  <c r="B22" i="1"/>
  <c r="B15" i="1"/>
  <c r="B10" i="1"/>
  <c r="B5" i="1"/>
  <c r="B38" i="1"/>
  <c r="B26" i="1"/>
  <c r="B21" i="1"/>
  <c r="B14" i="1"/>
  <c r="B9" i="1"/>
  <c r="B4" i="1"/>
</calcChain>
</file>

<file path=xl/sharedStrings.xml><?xml version="1.0" encoding="utf-8"?>
<sst xmlns="http://schemas.openxmlformats.org/spreadsheetml/2006/main" count="80" uniqueCount="28">
  <si>
    <t>AKSA</t>
  </si>
  <si>
    <t>beta</t>
  </si>
  <si>
    <t>shares outstanding</t>
  </si>
  <si>
    <t>Odaş Elektrik</t>
  </si>
  <si>
    <t>Ak Enerji</t>
  </si>
  <si>
    <t>Migros</t>
  </si>
  <si>
    <t>Carrefour SA</t>
  </si>
  <si>
    <t>Arçelik</t>
  </si>
  <si>
    <t>Walmart</t>
  </si>
  <si>
    <t>Google</t>
  </si>
  <si>
    <t>Coca-Cola</t>
  </si>
  <si>
    <t>BIM</t>
  </si>
  <si>
    <t>Vestel</t>
  </si>
  <si>
    <t>Bosch</t>
  </si>
  <si>
    <t>Energy sector</t>
  </si>
  <si>
    <t>Market cap.</t>
  </si>
  <si>
    <t>Retail sector</t>
  </si>
  <si>
    <t>Electronics sector</t>
  </si>
  <si>
    <t>(Turkish Market)</t>
  </si>
  <si>
    <t xml:space="preserve">Apple </t>
  </si>
  <si>
    <t>Microsoft</t>
  </si>
  <si>
    <t>Drinks Sector</t>
  </si>
  <si>
    <t>Technology sector</t>
  </si>
  <si>
    <t>Pepsico</t>
  </si>
  <si>
    <t>Monster</t>
  </si>
  <si>
    <t>Dollar General corporation</t>
  </si>
  <si>
    <t>Target</t>
  </si>
  <si>
    <t>(US Market)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</si>
</sst>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* #,##0.000_-;\-* #,##0.0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333333"/>
      <name val="Arial"/>
      <family val="2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rgb="FF333333"/>
      <name val="Calibri Light"/>
      <family val="2"/>
      <scheme val="maj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1" applyFont="1"/>
    <xf numFmtId="0" fontId="2" fillId="0" borderId="0" xfId="0" applyFont="1"/>
    <xf numFmtId="43" fontId="3" fillId="0" borderId="0" xfId="1" applyFont="1"/>
    <xf numFmtId="0" fontId="3" fillId="0" borderId="0" xfId="0" applyFont="1" applyAlignment="1">
      <alignment vertical="center" wrapText="1"/>
    </xf>
    <xf numFmtId="0" fontId="4" fillId="0" borderId="0" xfId="0" applyFont="1"/>
    <xf numFmtId="0" fontId="3" fillId="0" borderId="0" xfId="0" applyFont="1"/>
    <xf numFmtId="0" fontId="5" fillId="0" borderId="0" xfId="0" applyFont="1"/>
    <xf numFmtId="168" fontId="0" fillId="0" borderId="0" xfId="1" applyNumberFormat="1" applyFont="1"/>
    <xf numFmtId="0" fontId="6" fillId="0" borderId="0" xfId="0" applyFont="1"/>
    <xf numFmtId="0" fontId="7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1D2C-AE2C-4311-891F-1CA02C0FE53F}">
  <dimension ref="A1:F50"/>
  <sheetViews>
    <sheetView tabSelected="1" topLeftCell="D1" workbookViewId="0">
      <selection activeCell="E1" sqref="E1"/>
    </sheetView>
  </sheetViews>
  <sheetFormatPr defaultRowHeight="14.4" x14ac:dyDescent="0.3"/>
  <cols>
    <col min="1" max="1" width="16.109375" customWidth="1"/>
    <col min="2" max="2" width="16.33203125" bestFit="1" customWidth="1"/>
    <col min="5" max="5" width="32" bestFit="1" customWidth="1"/>
    <col min="6" max="6" width="18.44140625" bestFit="1" customWidth="1"/>
  </cols>
  <sheetData>
    <row r="1" spans="1:6" ht="18" x14ac:dyDescent="0.35">
      <c r="A1" s="10" t="s">
        <v>14</v>
      </c>
      <c r="B1" t="s">
        <v>18</v>
      </c>
      <c r="E1" s="10" t="s">
        <v>22</v>
      </c>
      <c r="F1" t="s">
        <v>27</v>
      </c>
    </row>
    <row r="3" spans="1:6" ht="15.6" x14ac:dyDescent="0.3">
      <c r="A3" s="2" t="s">
        <v>0</v>
      </c>
      <c r="E3" s="2" t="s">
        <v>9</v>
      </c>
    </row>
    <row r="4" spans="1:6" x14ac:dyDescent="0.3">
      <c r="A4" t="s">
        <v>1</v>
      </c>
      <c r="B4">
        <f>1.04</f>
        <v>1.04</v>
      </c>
      <c r="E4" t="s">
        <v>1</v>
      </c>
      <c r="F4">
        <f>1.12</f>
        <v>1.1200000000000001</v>
      </c>
    </row>
    <row r="5" spans="1:6" x14ac:dyDescent="0.3">
      <c r="A5" t="s">
        <v>2</v>
      </c>
      <c r="B5" s="1">
        <f>323750000/1000</f>
        <v>323750</v>
      </c>
      <c r="E5" t="s">
        <v>2</v>
      </c>
      <c r="F5" s="1">
        <f>658499877/1000</f>
        <v>658499.87699999998</v>
      </c>
    </row>
    <row r="6" spans="1:6" x14ac:dyDescent="0.3">
      <c r="A6" t="s">
        <v>15</v>
      </c>
      <c r="B6" s="1">
        <f>2670000000/1000</f>
        <v>2670000</v>
      </c>
      <c r="E6" t="s">
        <v>15</v>
      </c>
      <c r="F6" s="1">
        <f>1480000000000/1000</f>
        <v>1480000000</v>
      </c>
    </row>
    <row r="8" spans="1:6" ht="15.6" x14ac:dyDescent="0.3">
      <c r="A8" s="2" t="s">
        <v>3</v>
      </c>
      <c r="E8" s="4" t="s">
        <v>19</v>
      </c>
    </row>
    <row r="9" spans="1:6" x14ac:dyDescent="0.3">
      <c r="A9" t="s">
        <v>1</v>
      </c>
      <c r="B9">
        <f>1.48</f>
        <v>1.48</v>
      </c>
      <c r="E9" t="s">
        <v>1</v>
      </c>
      <c r="F9">
        <f>1.2</f>
        <v>1.2</v>
      </c>
    </row>
    <row r="10" spans="1:6" x14ac:dyDescent="0.3">
      <c r="A10" t="s">
        <v>2</v>
      </c>
      <c r="B10" s="1">
        <f>1400000000/1000</f>
        <v>1400000</v>
      </c>
      <c r="E10" t="s">
        <v>2</v>
      </c>
      <c r="F10" s="1">
        <f>16185181000/1000</f>
        <v>16185181</v>
      </c>
    </row>
    <row r="11" spans="1:6" x14ac:dyDescent="0.3">
      <c r="A11" t="s">
        <v>15</v>
      </c>
      <c r="B11" s="1">
        <f>3860000000/1000</f>
        <v>3860000</v>
      </c>
      <c r="E11" t="s">
        <v>15</v>
      </c>
      <c r="F11" s="1">
        <f>2420000000000/1000</f>
        <v>2420000000</v>
      </c>
    </row>
    <row r="13" spans="1:6" ht="15.6" x14ac:dyDescent="0.3">
      <c r="A13" s="2" t="s">
        <v>4</v>
      </c>
      <c r="E13" s="2" t="s">
        <v>20</v>
      </c>
    </row>
    <row r="14" spans="1:6" x14ac:dyDescent="0.3">
      <c r="A14" t="s">
        <v>1</v>
      </c>
      <c r="B14">
        <f>1.07</f>
        <v>1.07</v>
      </c>
      <c r="E14" t="s">
        <v>1</v>
      </c>
      <c r="F14" s="5">
        <f>0.94</f>
        <v>0.94</v>
      </c>
    </row>
    <row r="15" spans="1:6" x14ac:dyDescent="0.3">
      <c r="A15" t="s">
        <v>2</v>
      </c>
      <c r="B15" s="1">
        <f>729164000/1000</f>
        <v>729164</v>
      </c>
      <c r="E15" t="s">
        <v>2</v>
      </c>
      <c r="F15" s="1">
        <f>7479033135/1000</f>
        <v>7479033.1349999998</v>
      </c>
    </row>
    <row r="16" spans="1:6" x14ac:dyDescent="0.3">
      <c r="A16" t="s">
        <v>15</v>
      </c>
      <c r="B16" s="1">
        <f>1110000000/1000</f>
        <v>1110000</v>
      </c>
      <c r="E16" t="s">
        <v>15</v>
      </c>
      <c r="F16" s="1">
        <f>2040000000000/1000</f>
        <v>2040000000</v>
      </c>
    </row>
    <row r="18" spans="1:6" ht="18" x14ac:dyDescent="0.35">
      <c r="A18" s="10" t="s">
        <v>16</v>
      </c>
      <c r="E18" s="10" t="s">
        <v>21</v>
      </c>
    </row>
    <row r="20" spans="1:6" ht="15.6" x14ac:dyDescent="0.3">
      <c r="A20" s="2" t="s">
        <v>5</v>
      </c>
      <c r="E20" s="2" t="s">
        <v>10</v>
      </c>
    </row>
    <row r="21" spans="1:6" x14ac:dyDescent="0.3">
      <c r="A21" t="s">
        <v>1</v>
      </c>
      <c r="B21">
        <f>1.08</f>
        <v>1.08</v>
      </c>
      <c r="E21" t="s">
        <v>1</v>
      </c>
      <c r="F21">
        <f>0.58</f>
        <v>0.57999999999999996</v>
      </c>
    </row>
    <row r="22" spans="1:6" x14ac:dyDescent="0.3">
      <c r="A22" t="s">
        <v>2</v>
      </c>
      <c r="B22" s="1">
        <f>181054233/1000</f>
        <v>181054.23300000001</v>
      </c>
      <c r="E22" t="s">
        <v>2</v>
      </c>
      <c r="F22" s="3">
        <f>4335028727/1000</f>
        <v>4335028.727</v>
      </c>
    </row>
    <row r="23" spans="1:6" x14ac:dyDescent="0.3">
      <c r="A23" t="s">
        <v>15</v>
      </c>
      <c r="B23" s="1">
        <f>7980000000/1000</f>
        <v>7980000</v>
      </c>
      <c r="E23" t="s">
        <v>15</v>
      </c>
      <c r="F23" s="1">
        <f>280390000000/1000</f>
        <v>280390000</v>
      </c>
    </row>
    <row r="24" spans="1:6" x14ac:dyDescent="0.3">
      <c r="F24" s="1"/>
    </row>
    <row r="25" spans="1:6" ht="15.6" x14ac:dyDescent="0.3">
      <c r="A25" s="2" t="s">
        <v>6</v>
      </c>
      <c r="E25" s="2" t="s">
        <v>23</v>
      </c>
    </row>
    <row r="26" spans="1:6" x14ac:dyDescent="0.3">
      <c r="A26" t="s">
        <v>1</v>
      </c>
      <c r="B26">
        <f>1.05</f>
        <v>1.05</v>
      </c>
      <c r="E26" t="s">
        <v>1</v>
      </c>
      <c r="F26">
        <f>0.59</f>
        <v>0.59</v>
      </c>
    </row>
    <row r="27" spans="1:6" x14ac:dyDescent="0.3">
      <c r="A27" t="s">
        <v>2</v>
      </c>
      <c r="B27" s="1">
        <f>127773765/1000</f>
        <v>127773.765</v>
      </c>
      <c r="E27" t="s">
        <v>2</v>
      </c>
      <c r="F27" s="1">
        <f>1382683559/1000</f>
        <v>1382683.5589999999</v>
      </c>
    </row>
    <row r="28" spans="1:6" x14ac:dyDescent="0.3">
      <c r="A28" t="s">
        <v>15</v>
      </c>
      <c r="B28" s="1">
        <f>4190000000/1000</f>
        <v>4190000</v>
      </c>
      <c r="E28" t="s">
        <v>15</v>
      </c>
      <c r="F28" s="1">
        <f>237500000000/1000</f>
        <v>237500000</v>
      </c>
    </row>
    <row r="29" spans="1:6" ht="15.6" x14ac:dyDescent="0.3">
      <c r="E29" s="2"/>
    </row>
    <row r="30" spans="1:6" ht="15.6" x14ac:dyDescent="0.3">
      <c r="A30" s="7" t="s">
        <v>11</v>
      </c>
      <c r="E30" s="2" t="s">
        <v>24</v>
      </c>
    </row>
    <row r="31" spans="1:6" x14ac:dyDescent="0.3">
      <c r="A31" t="s">
        <v>1</v>
      </c>
      <c r="B31">
        <f>0.51</f>
        <v>0.51</v>
      </c>
      <c r="E31" t="s">
        <v>1</v>
      </c>
      <c r="F31" s="6">
        <f>1.01</f>
        <v>1.01</v>
      </c>
    </row>
    <row r="32" spans="1:6" x14ac:dyDescent="0.3">
      <c r="A32" t="s">
        <v>2</v>
      </c>
      <c r="B32" s="1">
        <f>598132008/1000</f>
        <v>598132.00800000003</v>
      </c>
      <c r="E32" t="s">
        <v>2</v>
      </c>
      <c r="F32" s="1">
        <f>529671407/1000</f>
        <v>529671.40700000001</v>
      </c>
    </row>
    <row r="33" spans="1:6" x14ac:dyDescent="0.3">
      <c r="A33" t="s">
        <v>15</v>
      </c>
      <c r="B33" s="1">
        <f>49530000000/1000</f>
        <v>49530000</v>
      </c>
      <c r="E33" t="s">
        <v>15</v>
      </c>
      <c r="F33" s="1">
        <f>47500000000/1000</f>
        <v>47500000</v>
      </c>
    </row>
    <row r="35" spans="1:6" ht="18" x14ac:dyDescent="0.35">
      <c r="A35" s="10" t="s">
        <v>17</v>
      </c>
      <c r="E35" s="10" t="s">
        <v>16</v>
      </c>
      <c r="F35" s="3"/>
    </row>
    <row r="37" spans="1:6" ht="15.6" x14ac:dyDescent="0.3">
      <c r="A37" s="2" t="s">
        <v>7</v>
      </c>
      <c r="E37" s="2" t="s">
        <v>8</v>
      </c>
    </row>
    <row r="38" spans="1:6" x14ac:dyDescent="0.3">
      <c r="A38" t="s">
        <v>1</v>
      </c>
      <c r="B38">
        <f>0.84</f>
        <v>0.84</v>
      </c>
      <c r="E38" t="s">
        <v>1</v>
      </c>
      <c r="F38">
        <f>0.5</f>
        <v>0.5</v>
      </c>
    </row>
    <row r="39" spans="1:6" x14ac:dyDescent="0.3">
      <c r="A39" t="s">
        <v>2</v>
      </c>
      <c r="B39" s="3">
        <f>675728205/1000</f>
        <v>675728.20499999996</v>
      </c>
      <c r="E39" t="s">
        <v>2</v>
      </c>
      <c r="F39" s="3">
        <f>2752781875/1000</f>
        <v>2752781.875</v>
      </c>
    </row>
    <row r="40" spans="1:6" x14ac:dyDescent="0.3">
      <c r="A40" t="s">
        <v>15</v>
      </c>
      <c r="B40" s="1">
        <f>52470000000/1000</f>
        <v>52470000</v>
      </c>
      <c r="E40" t="s">
        <v>15</v>
      </c>
      <c r="F40" s="1">
        <f>353680000000/1000</f>
        <v>353680000</v>
      </c>
    </row>
    <row r="42" spans="1:6" ht="15.6" x14ac:dyDescent="0.3">
      <c r="A42" s="2" t="s">
        <v>12</v>
      </c>
      <c r="E42" s="2" t="s">
        <v>25</v>
      </c>
    </row>
    <row r="43" spans="1:6" x14ac:dyDescent="0.3">
      <c r="A43" t="s">
        <v>1</v>
      </c>
      <c r="B43">
        <f>0.73</f>
        <v>0.73</v>
      </c>
      <c r="E43" t="s">
        <v>1</v>
      </c>
      <c r="F43">
        <f>0.52</f>
        <v>0.52</v>
      </c>
    </row>
    <row r="44" spans="1:6" x14ac:dyDescent="0.3">
      <c r="A44" t="s">
        <v>2</v>
      </c>
      <c r="B44" s="1">
        <f>335456275/1000</f>
        <v>335456.27500000002</v>
      </c>
      <c r="E44" t="s">
        <v>2</v>
      </c>
      <c r="F44" s="1">
        <f>226997018/1000</f>
        <v>226997.01800000001</v>
      </c>
    </row>
    <row r="45" spans="1:6" x14ac:dyDescent="0.3">
      <c r="A45" t="s">
        <v>15</v>
      </c>
      <c r="B45" s="1">
        <f>9000000000/1000</f>
        <v>9000000</v>
      </c>
      <c r="E45" t="s">
        <v>15</v>
      </c>
      <c r="F45" s="1">
        <f>51840000000/1000</f>
        <v>51840000</v>
      </c>
    </row>
    <row r="47" spans="1:6" ht="15.6" x14ac:dyDescent="0.3">
      <c r="A47" s="2" t="s">
        <v>13</v>
      </c>
      <c r="E47" s="2" t="s">
        <v>26</v>
      </c>
    </row>
    <row r="48" spans="1:6" x14ac:dyDescent="0.3">
      <c r="A48" t="s">
        <v>1</v>
      </c>
      <c r="B48" s="9">
        <f>0.82</f>
        <v>0.82</v>
      </c>
      <c r="E48" t="s">
        <v>1</v>
      </c>
      <c r="F48">
        <f>0.95</f>
        <v>0.95</v>
      </c>
    </row>
    <row r="49" spans="1:6" x14ac:dyDescent="0.3">
      <c r="A49" t="s">
        <v>2</v>
      </c>
      <c r="B49" s="8">
        <f>2499998/1000</f>
        <v>2499.998</v>
      </c>
      <c r="E49" t="s">
        <v>2</v>
      </c>
      <c r="F49" s="1">
        <f>463696413/1000</f>
        <v>463696.413</v>
      </c>
    </row>
    <row r="50" spans="1:6" x14ac:dyDescent="0.3">
      <c r="A50" t="s">
        <v>15</v>
      </c>
      <c r="B50" s="1">
        <f>2670000000/1000</f>
        <v>2670000</v>
      </c>
      <c r="E50" t="s">
        <v>15</v>
      </c>
      <c r="F50" s="1">
        <f>77500000000/1000</f>
        <v>77500000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2022-05-16T19:54:20Z</dcterms:created>
  <dcterms:modified xsi:type="dcterms:W3CDTF">2022-05-31T13:07:55Z</dcterms:modified>
</cp:coreProperties>
</file>