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ak/Downloads/"/>
    </mc:Choice>
  </mc:AlternateContent>
  <xr:revisionPtr revIDLastSave="0" documentId="8_{4405D3D2-B563-7340-83AA-549B66A70550}" xr6:coauthVersionLast="47" xr6:coauthVersionMax="47" xr10:uidLastSave="{00000000-0000-0000-0000-000000000000}"/>
  <bookViews>
    <workbookView xWindow="1160" yWindow="760" windowWidth="27640" windowHeight="16360" activeTab="3" xr2:uid="{DE853063-BCD5-414A-A295-6B2D5B3DB1DD}"/>
  </bookViews>
  <sheets>
    <sheet name="Answer Report 1" sheetId="64" r:id="rId1"/>
    <sheet name="Sensitivity Report 1" sheetId="65" r:id="rId2"/>
    <sheet name="Answer Report 130000" sheetId="66" r:id="rId3"/>
    <sheet name="Sensitivity Report 130000" sheetId="67" r:id="rId4"/>
    <sheet name="Sheet1" sheetId="1" r:id="rId5"/>
  </sheets>
  <definedNames>
    <definedName name="CE_Price">Sheet1!$A$8</definedName>
    <definedName name="CE_Produced">Sheet1!$C$4</definedName>
    <definedName name="CO_CE">Sheet1!$A$5</definedName>
    <definedName name="CO_LE">Sheet1!$A$3</definedName>
    <definedName name="CO_Used">Sheet1!$C$1</definedName>
    <definedName name="EmissionRating_CE">Sheet1!$C$10</definedName>
    <definedName name="EmissionRating_LE">Sheet1!$C$9</definedName>
    <definedName name="HO_CE">Sheet1!$A$6</definedName>
    <definedName name="HO_LE">Sheet1!$A$4</definedName>
    <definedName name="HO_Used">Sheet1!$C$2</definedName>
    <definedName name="LE_Price">Sheet1!$A$7</definedName>
    <definedName name="LE_Produced">Sheet1!$C$3</definedName>
    <definedName name="LE_TOTAL">Sheet1!$A$7</definedName>
    <definedName name="Objective_Function">Sheet1!$B$1</definedName>
    <definedName name="solver_adj" localSheetId="4" hidden="1">Sheet1!$A$3:$A$8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itr" localSheetId="4" hidden="1">2147483647</definedName>
    <definedName name="solver_lhs1" localSheetId="4" hidden="1">Sheet1!$C$15</definedName>
    <definedName name="solver_lhs10" localSheetId="4" hidden="1">Sheet1!$C$6</definedName>
    <definedName name="solver_lhs11" localSheetId="4" hidden="1">Sheet1!$C$12</definedName>
    <definedName name="solver_lhs12" localSheetId="4" hidden="1">Sheet1!$C$13</definedName>
    <definedName name="solver_lhs13" localSheetId="4" hidden="1">Sheet1!$C$12</definedName>
    <definedName name="solver_lhs14" localSheetId="4" hidden="1">Sheet1!$C$13</definedName>
    <definedName name="solver_lhs2" localSheetId="4" hidden="1">Sheet1!$C$16</definedName>
    <definedName name="solver_lhs3" localSheetId="4" hidden="1">Sheet1!$C$4</definedName>
    <definedName name="solver_lhs4" localSheetId="4" hidden="1">Sheet1!$C$4</definedName>
    <definedName name="solver_lhs5" localSheetId="4" hidden="1">Sheet1!$C$10</definedName>
    <definedName name="solver_lhs6" localSheetId="4" hidden="1">Sheet1!$C$9</definedName>
    <definedName name="solver_lhs7" localSheetId="4" hidden="1">Sheet1!$C$3</definedName>
    <definedName name="solver_lhs8" localSheetId="4" hidden="1">Sheet1!$C$3</definedName>
    <definedName name="solver_lhs9" localSheetId="4" hidden="1">Sheet1!$C$7</definedName>
    <definedName name="solver_lin" localSheetId="4" hidden="1">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12</definedName>
    <definedName name="solver_opt" localSheetId="4" hidden="1">Sheet1!$B$1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10" localSheetId="4" hidden="1">1</definedName>
    <definedName name="solver_rel11" localSheetId="4" hidden="1">1</definedName>
    <definedName name="solver_rel12" localSheetId="4" hidden="1">1</definedName>
    <definedName name="solver_rel13" localSheetId="4" hidden="1">1</definedName>
    <definedName name="solver_rel14" localSheetId="4" hidden="1">1</definedName>
    <definedName name="solver_rel2" localSheetId="4" hidden="1">2</definedName>
    <definedName name="solver_rel3" localSheetId="4" hidden="1">1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el9" localSheetId="4" hidden="1">1</definedName>
    <definedName name="solver_rhs1" localSheetId="4" hidden="1">Sheet1!$E$15</definedName>
    <definedName name="solver_rhs10" localSheetId="4" hidden="1">Sheet1!$E$6</definedName>
    <definedName name="solver_rhs11" localSheetId="4" hidden="1">130000</definedName>
    <definedName name="solver_rhs12" localSheetId="4" hidden="1">100000</definedName>
    <definedName name="solver_rhs13" localSheetId="4" hidden="1">50000</definedName>
    <definedName name="solver_rhs14" localSheetId="4" hidden="1">100000</definedName>
    <definedName name="solver_rhs2" localSheetId="4" hidden="1">Sheet1!$E$16</definedName>
    <definedName name="solver_rhs3" localSheetId="4" hidden="1">90000</definedName>
    <definedName name="solver_rhs4" localSheetId="4" hidden="1">6000</definedName>
    <definedName name="solver_rhs5" localSheetId="4" hidden="1">Sheet1!$E$10</definedName>
    <definedName name="solver_rhs6" localSheetId="4" hidden="1">Sheet1!$E$9</definedName>
    <definedName name="solver_rhs7" localSheetId="4" hidden="1">110000</definedName>
    <definedName name="solver_rhs8" localSheetId="4" hidden="1">45000</definedName>
    <definedName name="solver_rhs9" localSheetId="4" hidden="1">Sheet1!$E$7</definedName>
    <definedName name="solver_rlx" localSheetId="4" hidden="1">1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2</definedName>
    <definedName name="SteamPressure_CE">Sheet1!$C$7</definedName>
    <definedName name="SteamPressure_LE">Sheet1!$C$6</definedName>
    <definedName name="total_co">Sheet1!$A$1</definedName>
    <definedName name="WareHouse_CO">Sheet1!$C$12</definedName>
    <definedName name="Warehouse_HO">Sheet1!$C$13</definedName>
    <definedName name="x_LE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E16" i="1"/>
  <c r="C16" i="1"/>
  <c r="E15" i="1"/>
  <c r="C15" i="1"/>
  <c r="A1" i="1"/>
  <c r="C3" i="1" s="1"/>
  <c r="C10" i="1"/>
  <c r="C9" i="1"/>
  <c r="C7" i="1"/>
  <c r="C6" i="1"/>
  <c r="A2" i="1"/>
  <c r="C4" i="1" s="1"/>
  <c r="C13" i="1"/>
  <c r="C12" i="1"/>
  <c r="E10" i="1" l="1"/>
  <c r="E9" i="1"/>
  <c r="E6" i="1"/>
  <c r="E7" i="1"/>
</calcChain>
</file>

<file path=xl/sharedStrings.xml><?xml version="1.0" encoding="utf-8"?>
<sst xmlns="http://schemas.openxmlformats.org/spreadsheetml/2006/main" count="330" uniqueCount="91">
  <si>
    <t>CO_LE</t>
  </si>
  <si>
    <t>HO_LE</t>
  </si>
  <si>
    <t>CO_CE</t>
  </si>
  <si>
    <t>HO_CE</t>
  </si>
  <si>
    <t>&lt;=</t>
  </si>
  <si>
    <t>&gt;=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</si>
  <si>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</si>
  <si>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</si>
  <si>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</si>
  <si>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</si>
  <si>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</si>
  <si>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</si>
  <si>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</si>
  <si>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</si>
  <si>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</si>
  <si>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</si>
  <si>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</si>
  <si>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</si>
  <si>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</si>
  <si>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</si>
  <si>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</si>
  <si>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</si>
  <si>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</si>
  <si>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</t>
  </si>
  <si>
    <t>$A$3</t>
  </si>
  <si>
    <t>Contin</t>
  </si>
  <si>
    <t>$A$4</t>
  </si>
  <si>
    <t>$A$5</t>
  </si>
  <si>
    <t>$A$6</t>
  </si>
  <si>
    <t>Binding</t>
  </si>
  <si>
    <t>$C$3</t>
  </si>
  <si>
    <t>$C$3&gt;=45000</t>
  </si>
  <si>
    <t>$C$4</t>
  </si>
  <si>
    <t>$C$4&gt;=6000</t>
  </si>
  <si>
    <t>Not Binding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</si>
  <si>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</si>
  <si>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</si>
  <si>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</si>
  <si>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</si>
  <si>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</si>
  <si>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</si>
  <si>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</si>
  <si>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</si>
  <si>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</si>
  <si>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</si>
  <si>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</si>
  <si>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</si>
  <si>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</si>
  <si>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and</t>
  </si>
  <si>
    <t>$C$10</t>
  </si>
  <si>
    <t>$C$12</t>
  </si>
  <si>
    <t>$C$12&lt;=50000</t>
  </si>
  <si>
    <t>$C$13</t>
  </si>
  <si>
    <t>$C$13&lt;=100000</t>
  </si>
  <si>
    <t>$C$3&lt;=110000</t>
  </si>
  <si>
    <t>$C$4&lt;=90000</t>
  </si>
  <si>
    <t>$C$6</t>
  </si>
  <si>
    <t>$C$7</t>
  </si>
  <si>
    <t>$C$9</t>
  </si>
  <si>
    <t>Max Time Unlimited, Iterations Unlimited, Precision 0,000001</t>
  </si>
  <si>
    <t>$C$6&lt;=$E$6</t>
  </si>
  <si>
    <t>$C$7&lt;=$E$7</t>
  </si>
  <si>
    <t>$C$10&gt;=$E$10</t>
  </si>
  <si>
    <t>$C$9&gt;=$E$9</t>
  </si>
  <si>
    <t>Objective_Function</t>
  </si>
  <si>
    <t>CE_Produced</t>
  </si>
  <si>
    <t>EmissionRating_CE</t>
  </si>
  <si>
    <t>EmissionRating_LE</t>
  </si>
  <si>
    <t>LE_Produced</t>
  </si>
  <si>
    <t>SteamPressure_CE</t>
  </si>
  <si>
    <t>SteamPressure_LE</t>
  </si>
  <si>
    <t>WareHouse_CO</t>
  </si>
  <si>
    <t>Warehouse_HO</t>
  </si>
  <si>
    <t>$A$7</t>
  </si>
  <si>
    <t>$A$8</t>
  </si>
  <si>
    <t>=</t>
  </si>
  <si>
    <t>Iterations: 10 Subproblems: 0</t>
  </si>
  <si>
    <t>$C$15</t>
  </si>
  <si>
    <t>$C$15=$E$15</t>
  </si>
  <si>
    <t>$C$16</t>
  </si>
  <si>
    <t>$C$16=$E$16</t>
  </si>
  <si>
    <t>CE_Total</t>
  </si>
  <si>
    <t>LE_Total</t>
  </si>
  <si>
    <t>Microsoft Excel 16.82 Answer Report</t>
  </si>
  <si>
    <t>Worksheet: [son.xlsx]Sheet1</t>
  </si>
  <si>
    <t>Microsoft Excel 16.82 Sensitivity Report</t>
  </si>
  <si>
    <t>$C$12&lt;=130000</t>
  </si>
  <si>
    <t>Report Created: 23.03.2024 21:01:11</t>
  </si>
  <si>
    <t>Solution Time: 604,946 Seconds.</t>
  </si>
  <si>
    <t>Report Created: 23.03.2024 21:04:33</t>
  </si>
  <si>
    <t>Solution Time: 628,812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</si>
</sst>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4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4E4C-8948-1042-9560-EDD1D602F19B}">
  <dimension ref="A1:G42"/>
  <sheetViews>
    <sheetView showGridLines="0" topLeftCell="A10" workbookViewId="0">
      <selection activeCell="C26" sqref="C26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17" bestFit="1" customWidth="1"/>
    <col min="4" max="4" width="12.83203125" bestFit="1" customWidth="1"/>
    <col min="5" max="5" width="14.1640625" bestFit="1" customWidth="1"/>
    <col min="6" max="6" width="10.83203125" bestFit="1" customWidth="1"/>
    <col min="7" max="7" width="12.1640625" bestFit="1" customWidth="1"/>
  </cols>
  <sheetData>
    <row r="1" spans="1:5" x14ac:dyDescent="0.2">
      <c r="A1" s="1" t="s">
        <v>83</v>
      </c>
    </row>
    <row r="2" spans="1:5" x14ac:dyDescent="0.2">
      <c r="A2" s="1" t="s">
        <v>84</v>
      </c>
    </row>
    <row r="3" spans="1:5" x14ac:dyDescent="0.2">
      <c r="A3" s="1" t="s">
        <v>87</v>
      </c>
    </row>
    <row r="4" spans="1:5" x14ac:dyDescent="0.2">
      <c r="A4" s="1" t="s">
        <v>6</v>
      </c>
    </row>
    <row r="5" spans="1:5" x14ac:dyDescent="0.2">
      <c r="A5" s="1" t="s">
        <v>7</v>
      </c>
    </row>
    <row r="6" spans="1:5" x14ac:dyDescent="0.2">
      <c r="A6" s="1"/>
      <c r="B6" t="s">
        <v>8</v>
      </c>
    </row>
    <row r="7" spans="1:5" x14ac:dyDescent="0.2">
      <c r="A7" s="1"/>
      <c r="B7" t="s">
        <v>88</v>
      </c>
    </row>
    <row r="8" spans="1:5" x14ac:dyDescent="0.2">
      <c r="A8" s="1"/>
      <c r="B8" t="s">
        <v>76</v>
      </c>
    </row>
    <row r="9" spans="1:5" x14ac:dyDescent="0.2">
      <c r="A9" s="1" t="s">
        <v>9</v>
      </c>
    </row>
    <row r="10" spans="1:5" x14ac:dyDescent="0.2">
      <c r="B10" t="s">
        <v>59</v>
      </c>
    </row>
    <row r="11" spans="1:5" x14ac:dyDescent="0.2">
      <c r="B11" t="s">
        <v>10</v>
      </c>
    </row>
    <row r="14" spans="1:5" ht="17" thickBot="1" x14ac:dyDescent="0.25">
      <c r="A14" t="s">
        <v>11</v>
      </c>
    </row>
    <row r="15" spans="1:5" ht="17" thickBot="1" x14ac:dyDescent="0.25">
      <c r="B15" s="3" t="s">
        <v>12</v>
      </c>
      <c r="C15" s="3" t="s">
        <v>13</v>
      </c>
      <c r="D15" s="3" t="s">
        <v>14</v>
      </c>
      <c r="E15" s="3" t="s">
        <v>15</v>
      </c>
    </row>
    <row r="16" spans="1:5" ht="17" thickBot="1" x14ac:dyDescent="0.25">
      <c r="B16" s="2" t="s">
        <v>23</v>
      </c>
      <c r="C16" s="2" t="s">
        <v>64</v>
      </c>
      <c r="D16" s="5">
        <v>0</v>
      </c>
      <c r="E16" s="5">
        <v>8700000</v>
      </c>
    </row>
    <row r="19" spans="1:7" ht="17" thickBot="1" x14ac:dyDescent="0.25">
      <c r="A19" t="s">
        <v>16</v>
      </c>
    </row>
    <row r="20" spans="1:7" ht="17" thickBot="1" x14ac:dyDescent="0.25">
      <c r="B20" s="3" t="s">
        <v>12</v>
      </c>
      <c r="C20" s="3" t="s">
        <v>13</v>
      </c>
      <c r="D20" s="3" t="s">
        <v>14</v>
      </c>
      <c r="E20" s="3" t="s">
        <v>15</v>
      </c>
      <c r="F20" s="3" t="s">
        <v>17</v>
      </c>
    </row>
    <row r="21" spans="1:7" x14ac:dyDescent="0.2">
      <c r="B21" s="4" t="s">
        <v>24</v>
      </c>
      <c r="C21" s="4" t="s">
        <v>0</v>
      </c>
      <c r="D21" s="6">
        <v>0</v>
      </c>
      <c r="E21" s="6">
        <v>30714.285714285714</v>
      </c>
      <c r="F21" s="4" t="s">
        <v>25</v>
      </c>
    </row>
    <row r="22" spans="1:7" x14ac:dyDescent="0.2">
      <c r="B22" s="4" t="s">
        <v>26</v>
      </c>
      <c r="C22" s="4" t="s">
        <v>1</v>
      </c>
      <c r="D22" s="6">
        <v>0</v>
      </c>
      <c r="E22" s="6">
        <v>29285.714285714294</v>
      </c>
      <c r="F22" s="4" t="s">
        <v>25</v>
      </c>
    </row>
    <row r="23" spans="1:7" x14ac:dyDescent="0.2">
      <c r="B23" s="4" t="s">
        <v>27</v>
      </c>
      <c r="C23" s="4" t="s">
        <v>2</v>
      </c>
      <c r="D23" s="6">
        <v>0</v>
      </c>
      <c r="E23" s="6">
        <v>19285.714285714286</v>
      </c>
      <c r="F23" s="4" t="s">
        <v>25</v>
      </c>
    </row>
    <row r="24" spans="1:7" x14ac:dyDescent="0.2">
      <c r="B24" s="4" t="s">
        <v>28</v>
      </c>
      <c r="C24" s="4" t="s">
        <v>3</v>
      </c>
      <c r="D24" s="6">
        <v>0</v>
      </c>
      <c r="E24" s="6">
        <v>70714.28571428571</v>
      </c>
      <c r="F24" s="4" t="s">
        <v>25</v>
      </c>
    </row>
    <row r="25" spans="1:7" x14ac:dyDescent="0.2">
      <c r="B25" s="4" t="s">
        <v>73</v>
      </c>
      <c r="C25" s="4" t="s">
        <v>82</v>
      </c>
      <c r="D25" s="6">
        <v>0</v>
      </c>
      <c r="E25" s="6">
        <v>59999.999999999993</v>
      </c>
      <c r="F25" s="4" t="s">
        <v>25</v>
      </c>
    </row>
    <row r="26" spans="1:7" ht="17" thickBot="1" x14ac:dyDescent="0.25">
      <c r="B26" s="2" t="s">
        <v>74</v>
      </c>
      <c r="C26" s="2" t="s">
        <v>81</v>
      </c>
      <c r="D26" s="5">
        <v>0</v>
      </c>
      <c r="E26" s="5">
        <v>90000</v>
      </c>
      <c r="F26" s="2" t="s">
        <v>25</v>
      </c>
    </row>
    <row r="29" spans="1:7" ht="17" thickBot="1" x14ac:dyDescent="0.25">
      <c r="A29" t="s">
        <v>18</v>
      </c>
    </row>
    <row r="30" spans="1:7" ht="17" thickBot="1" x14ac:dyDescent="0.25">
      <c r="B30" s="3" t="s">
        <v>12</v>
      </c>
      <c r="C30" s="3" t="s">
        <v>13</v>
      </c>
      <c r="D30" s="3" t="s">
        <v>19</v>
      </c>
      <c r="E30" s="3" t="s">
        <v>20</v>
      </c>
      <c r="F30" s="3" t="s">
        <v>21</v>
      </c>
      <c r="G30" s="3" t="s">
        <v>22</v>
      </c>
    </row>
    <row r="31" spans="1:7" x14ac:dyDescent="0.2">
      <c r="B31" s="4" t="s">
        <v>77</v>
      </c>
      <c r="C31" s="4"/>
      <c r="D31" s="6">
        <v>59999.999999999993</v>
      </c>
      <c r="E31" s="4" t="s">
        <v>78</v>
      </c>
      <c r="F31" s="4" t="s">
        <v>29</v>
      </c>
      <c r="G31" s="4">
        <v>0</v>
      </c>
    </row>
    <row r="32" spans="1:7" x14ac:dyDescent="0.2">
      <c r="B32" s="4" t="s">
        <v>79</v>
      </c>
      <c r="C32" s="4"/>
      <c r="D32" s="6">
        <v>90000</v>
      </c>
      <c r="E32" s="4" t="s">
        <v>80</v>
      </c>
      <c r="F32" s="4" t="s">
        <v>29</v>
      </c>
      <c r="G32" s="4">
        <v>0</v>
      </c>
    </row>
    <row r="33" spans="2:7" x14ac:dyDescent="0.2">
      <c r="B33" s="4" t="s">
        <v>32</v>
      </c>
      <c r="C33" s="4" t="s">
        <v>65</v>
      </c>
      <c r="D33" s="6">
        <v>90000</v>
      </c>
      <c r="E33" s="4" t="s">
        <v>55</v>
      </c>
      <c r="F33" s="4" t="s">
        <v>29</v>
      </c>
      <c r="G33" s="4">
        <v>0</v>
      </c>
    </row>
    <row r="34" spans="2:7" x14ac:dyDescent="0.2">
      <c r="B34" s="4" t="s">
        <v>32</v>
      </c>
      <c r="C34" s="4" t="s">
        <v>65</v>
      </c>
      <c r="D34" s="6">
        <v>90000</v>
      </c>
      <c r="E34" s="4" t="s">
        <v>33</v>
      </c>
      <c r="F34" s="4" t="s">
        <v>34</v>
      </c>
      <c r="G34" s="6">
        <v>84000</v>
      </c>
    </row>
    <row r="35" spans="2:7" x14ac:dyDescent="0.2">
      <c r="B35" s="4" t="s">
        <v>49</v>
      </c>
      <c r="C35" s="4" t="s">
        <v>66</v>
      </c>
      <c r="D35" s="6">
        <v>8460000</v>
      </c>
      <c r="E35" s="4" t="s">
        <v>62</v>
      </c>
      <c r="F35" s="4" t="s">
        <v>29</v>
      </c>
      <c r="G35" s="6">
        <v>0</v>
      </c>
    </row>
    <row r="36" spans="2:7" x14ac:dyDescent="0.2">
      <c r="B36" s="4" t="s">
        <v>58</v>
      </c>
      <c r="C36" s="4" t="s">
        <v>67</v>
      </c>
      <c r="D36" s="6">
        <v>5390000</v>
      </c>
      <c r="E36" s="4" t="s">
        <v>63</v>
      </c>
      <c r="F36" s="4" t="s">
        <v>34</v>
      </c>
      <c r="G36" s="6">
        <v>169999.99999999907</v>
      </c>
    </row>
    <row r="37" spans="2:7" x14ac:dyDescent="0.2">
      <c r="B37" s="4" t="s">
        <v>30</v>
      </c>
      <c r="C37" s="4" t="s">
        <v>68</v>
      </c>
      <c r="D37" s="6">
        <v>60000.000000000007</v>
      </c>
      <c r="E37" s="4" t="s">
        <v>54</v>
      </c>
      <c r="F37" s="4" t="s">
        <v>34</v>
      </c>
      <c r="G37" s="4">
        <v>49999.999999999993</v>
      </c>
    </row>
    <row r="38" spans="2:7" x14ac:dyDescent="0.2">
      <c r="B38" s="4" t="s">
        <v>30</v>
      </c>
      <c r="C38" s="4" t="s">
        <v>68</v>
      </c>
      <c r="D38" s="6">
        <v>60000.000000000007</v>
      </c>
      <c r="E38" s="4" t="s">
        <v>31</v>
      </c>
      <c r="F38" s="4" t="s">
        <v>34</v>
      </c>
      <c r="G38" s="6">
        <v>15000.000000000007</v>
      </c>
    </row>
    <row r="39" spans="2:7" x14ac:dyDescent="0.2">
      <c r="B39" s="4" t="s">
        <v>57</v>
      </c>
      <c r="C39" s="4" t="s">
        <v>69</v>
      </c>
      <c r="D39" s="6">
        <v>1465714.2857142857</v>
      </c>
      <c r="E39" s="4" t="s">
        <v>61</v>
      </c>
      <c r="F39" s="4" t="s">
        <v>34</v>
      </c>
      <c r="G39" s="4">
        <v>334285.71428571432</v>
      </c>
    </row>
    <row r="40" spans="2:7" x14ac:dyDescent="0.2">
      <c r="B40" s="4" t="s">
        <v>56</v>
      </c>
      <c r="C40" s="4" t="s">
        <v>70</v>
      </c>
      <c r="D40" s="6">
        <v>1084285.7142857143</v>
      </c>
      <c r="E40" s="4" t="s">
        <v>60</v>
      </c>
      <c r="F40" s="4" t="s">
        <v>34</v>
      </c>
      <c r="G40" s="4">
        <v>55714.285714285914</v>
      </c>
    </row>
    <row r="41" spans="2:7" x14ac:dyDescent="0.2">
      <c r="B41" s="4" t="s">
        <v>50</v>
      </c>
      <c r="C41" s="4" t="s">
        <v>71</v>
      </c>
      <c r="D41" s="6">
        <v>50000</v>
      </c>
      <c r="E41" s="4" t="s">
        <v>51</v>
      </c>
      <c r="F41" s="4" t="s">
        <v>29</v>
      </c>
      <c r="G41" s="4">
        <v>0</v>
      </c>
    </row>
    <row r="42" spans="2:7" ht="17" thickBot="1" x14ac:dyDescent="0.25">
      <c r="B42" s="2" t="s">
        <v>52</v>
      </c>
      <c r="C42" s="2" t="s">
        <v>72</v>
      </c>
      <c r="D42" s="5">
        <v>100000</v>
      </c>
      <c r="E42" s="2" t="s">
        <v>53</v>
      </c>
      <c r="F42" s="2" t="s">
        <v>29</v>
      </c>
      <c r="G4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D7FC-2AD6-0545-AB56-CAD3DA3C2253}">
  <dimension ref="A1:H30"/>
  <sheetViews>
    <sheetView showGridLines="0" workbookViewId="0">
      <selection activeCell="C14" sqref="C14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17" bestFit="1" customWidth="1"/>
    <col min="4" max="4" width="12.1640625" bestFit="1" customWidth="1"/>
    <col min="5" max="5" width="8.16406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85</v>
      </c>
    </row>
    <row r="2" spans="1:8" x14ac:dyDescent="0.2">
      <c r="A2" s="1" t="s">
        <v>84</v>
      </c>
    </row>
    <row r="3" spans="1:8" x14ac:dyDescent="0.2">
      <c r="A3" s="1" t="s">
        <v>87</v>
      </c>
    </row>
    <row r="6" spans="1:8" ht="17" thickBot="1" x14ac:dyDescent="0.25">
      <c r="A6" t="s">
        <v>16</v>
      </c>
    </row>
    <row r="7" spans="1:8" x14ac:dyDescent="0.2">
      <c r="B7" s="7"/>
      <c r="C7" s="7"/>
      <c r="D7" s="7" t="s">
        <v>35</v>
      </c>
      <c r="E7" s="7" t="s">
        <v>37</v>
      </c>
      <c r="F7" s="7" t="s">
        <v>39</v>
      </c>
      <c r="G7" s="7" t="s">
        <v>41</v>
      </c>
      <c r="H7" s="7" t="s">
        <v>41</v>
      </c>
    </row>
    <row r="8" spans="1:8" ht="17" thickBot="1" x14ac:dyDescent="0.25">
      <c r="B8" s="8" t="s">
        <v>12</v>
      </c>
      <c r="C8" s="8" t="s">
        <v>13</v>
      </c>
      <c r="D8" s="8" t="s">
        <v>36</v>
      </c>
      <c r="E8" s="8" t="s">
        <v>38</v>
      </c>
      <c r="F8" s="8" t="s">
        <v>40</v>
      </c>
      <c r="G8" s="8" t="s">
        <v>42</v>
      </c>
      <c r="H8" s="8" t="s">
        <v>43</v>
      </c>
    </row>
    <row r="9" spans="1:8" x14ac:dyDescent="0.2">
      <c r="B9" s="4" t="s">
        <v>24</v>
      </c>
      <c r="C9" s="4" t="s">
        <v>0</v>
      </c>
      <c r="D9" s="4">
        <v>30714.285714285714</v>
      </c>
      <c r="E9" s="4">
        <v>0</v>
      </c>
      <c r="F9" s="4">
        <v>0</v>
      </c>
      <c r="G9" s="4">
        <v>0</v>
      </c>
      <c r="H9" s="4">
        <v>39.999999999999993</v>
      </c>
    </row>
    <row r="10" spans="1:8" x14ac:dyDescent="0.2">
      <c r="B10" s="4" t="s">
        <v>26</v>
      </c>
      <c r="C10" s="4" t="s">
        <v>1</v>
      </c>
      <c r="D10" s="4">
        <v>29285.714285714294</v>
      </c>
      <c r="E10" s="4">
        <v>0</v>
      </c>
      <c r="F10" s="4">
        <v>0</v>
      </c>
      <c r="G10" s="4">
        <v>38.181818181818166</v>
      </c>
      <c r="H10" s="4">
        <v>0</v>
      </c>
    </row>
    <row r="11" spans="1:8" x14ac:dyDescent="0.2">
      <c r="B11" s="4" t="s">
        <v>27</v>
      </c>
      <c r="C11" s="4" t="s">
        <v>2</v>
      </c>
      <c r="D11" s="4">
        <v>19285.714285714286</v>
      </c>
      <c r="E11" s="4">
        <v>0</v>
      </c>
      <c r="F11" s="4">
        <v>0</v>
      </c>
      <c r="G11" s="4">
        <v>1E+30</v>
      </c>
      <c r="H11" s="4">
        <v>0</v>
      </c>
    </row>
    <row r="12" spans="1:8" x14ac:dyDescent="0.2">
      <c r="B12" s="4" t="s">
        <v>28</v>
      </c>
      <c r="C12" s="4" t="s">
        <v>3</v>
      </c>
      <c r="D12" s="4">
        <v>70714.28571428571</v>
      </c>
      <c r="E12" s="4">
        <v>0</v>
      </c>
      <c r="F12" s="4">
        <v>0</v>
      </c>
      <c r="G12" s="4">
        <v>0</v>
      </c>
      <c r="H12" s="4">
        <v>38.181818181818166</v>
      </c>
    </row>
    <row r="13" spans="1:8" x14ac:dyDescent="0.2">
      <c r="B13" s="4" t="s">
        <v>73</v>
      </c>
      <c r="C13" s="4" t="s">
        <v>82</v>
      </c>
      <c r="D13" s="4">
        <v>59999.999999999993</v>
      </c>
      <c r="E13" s="4">
        <v>0</v>
      </c>
      <c r="F13" s="4">
        <v>40</v>
      </c>
      <c r="G13" s="4">
        <v>29.999999999999989</v>
      </c>
      <c r="H13" s="4">
        <v>40</v>
      </c>
    </row>
    <row r="14" spans="1:8" ht="17" thickBot="1" x14ac:dyDescent="0.25">
      <c r="B14" s="2" t="s">
        <v>74</v>
      </c>
      <c r="C14" s="2" t="s">
        <v>81</v>
      </c>
      <c r="D14" s="2">
        <v>90000</v>
      </c>
      <c r="E14" s="2">
        <v>0</v>
      </c>
      <c r="F14" s="2">
        <v>70</v>
      </c>
      <c r="G14" s="2">
        <v>1E+30</v>
      </c>
      <c r="H14" s="2">
        <v>29.999999999999989</v>
      </c>
    </row>
    <row r="16" spans="1:8" ht="17" thickBot="1" x14ac:dyDescent="0.25">
      <c r="A16" t="s">
        <v>18</v>
      </c>
    </row>
    <row r="17" spans="2:8" x14ac:dyDescent="0.2">
      <c r="B17" s="7"/>
      <c r="C17" s="7"/>
      <c r="D17" s="7" t="s">
        <v>35</v>
      </c>
      <c r="E17" s="7" t="s">
        <v>44</v>
      </c>
      <c r="F17" s="7" t="s">
        <v>46</v>
      </c>
      <c r="G17" s="7" t="s">
        <v>41</v>
      </c>
      <c r="H17" s="7" t="s">
        <v>41</v>
      </c>
    </row>
    <row r="18" spans="2:8" ht="17" thickBot="1" x14ac:dyDescent="0.25">
      <c r="B18" s="8" t="s">
        <v>12</v>
      </c>
      <c r="C18" s="8" t="s">
        <v>13</v>
      </c>
      <c r="D18" s="8" t="s">
        <v>36</v>
      </c>
      <c r="E18" s="8" t="s">
        <v>45</v>
      </c>
      <c r="F18" s="8" t="s">
        <v>47</v>
      </c>
      <c r="G18" s="8" t="s">
        <v>42</v>
      </c>
      <c r="H18" s="8" t="s">
        <v>43</v>
      </c>
    </row>
    <row r="19" spans="2:8" x14ac:dyDescent="0.2">
      <c r="B19" s="4" t="s">
        <v>77</v>
      </c>
      <c r="C19" s="4"/>
      <c r="D19" s="4">
        <v>59999.999999999993</v>
      </c>
      <c r="E19" s="4">
        <v>40</v>
      </c>
      <c r="F19" s="4">
        <v>0</v>
      </c>
      <c r="G19" s="4">
        <v>1E+30</v>
      </c>
      <c r="H19" s="4">
        <v>59999.999999999993</v>
      </c>
    </row>
    <row r="20" spans="2:8" x14ac:dyDescent="0.2">
      <c r="B20" s="4" t="s">
        <v>79</v>
      </c>
      <c r="C20" s="4"/>
      <c r="D20" s="4">
        <v>90000</v>
      </c>
      <c r="E20" s="4">
        <v>70</v>
      </c>
      <c r="F20" s="4">
        <v>0</v>
      </c>
      <c r="G20" s="4">
        <v>1E+30</v>
      </c>
      <c r="H20" s="4">
        <v>90000</v>
      </c>
    </row>
    <row r="21" spans="2:8" x14ac:dyDescent="0.2">
      <c r="B21" s="4" t="s">
        <v>32</v>
      </c>
      <c r="C21" s="4" t="s">
        <v>65</v>
      </c>
      <c r="D21" s="4">
        <v>90000</v>
      </c>
      <c r="E21" s="4">
        <v>29.999999999999989</v>
      </c>
      <c r="F21" s="4">
        <v>90000</v>
      </c>
      <c r="G21" s="4">
        <v>15000.000000000009</v>
      </c>
      <c r="H21" s="4">
        <v>50000.000000000007</v>
      </c>
    </row>
    <row r="22" spans="2:8" x14ac:dyDescent="0.2">
      <c r="B22" s="4" t="s">
        <v>32</v>
      </c>
      <c r="C22" s="4" t="s">
        <v>65</v>
      </c>
      <c r="D22" s="4">
        <v>90000</v>
      </c>
      <c r="E22" s="4">
        <v>0</v>
      </c>
      <c r="F22" s="4">
        <v>6000</v>
      </c>
      <c r="G22" s="4">
        <v>84000</v>
      </c>
      <c r="H22" s="4">
        <v>1E+30</v>
      </c>
    </row>
    <row r="23" spans="2:8" x14ac:dyDescent="0.2">
      <c r="B23" s="4" t="s">
        <v>49</v>
      </c>
      <c r="C23" s="4" t="s">
        <v>66</v>
      </c>
      <c r="D23" s="4">
        <v>8460000</v>
      </c>
      <c r="E23" s="4">
        <v>0</v>
      </c>
      <c r="F23" s="4">
        <v>0</v>
      </c>
      <c r="G23" s="4">
        <v>130000.00000000004</v>
      </c>
      <c r="H23" s="4">
        <v>430000</v>
      </c>
    </row>
    <row r="24" spans="2:8" x14ac:dyDescent="0.2">
      <c r="B24" s="4" t="s">
        <v>58</v>
      </c>
      <c r="C24" s="4" t="s">
        <v>67</v>
      </c>
      <c r="D24" s="4">
        <v>5390000</v>
      </c>
      <c r="E24" s="4">
        <v>0</v>
      </c>
      <c r="F24" s="4">
        <v>0</v>
      </c>
      <c r="G24" s="4">
        <v>170000.00000000009</v>
      </c>
      <c r="H24" s="4">
        <v>1E+30</v>
      </c>
    </row>
    <row r="25" spans="2:8" x14ac:dyDescent="0.2">
      <c r="B25" s="4" t="s">
        <v>30</v>
      </c>
      <c r="C25" s="4" t="s">
        <v>68</v>
      </c>
      <c r="D25" s="4">
        <v>60000.000000000007</v>
      </c>
      <c r="E25" s="4">
        <v>0</v>
      </c>
      <c r="F25" s="4">
        <v>110000</v>
      </c>
      <c r="G25" s="4">
        <v>1E+30</v>
      </c>
      <c r="H25" s="4">
        <v>50000.000000000007</v>
      </c>
    </row>
    <row r="26" spans="2:8" x14ac:dyDescent="0.2">
      <c r="B26" s="4" t="s">
        <v>30</v>
      </c>
      <c r="C26" s="4" t="s">
        <v>68</v>
      </c>
      <c r="D26" s="4">
        <v>60000.000000000007</v>
      </c>
      <c r="E26" s="4">
        <v>0</v>
      </c>
      <c r="F26" s="4">
        <v>45000</v>
      </c>
      <c r="G26" s="4">
        <v>15000.000000000025</v>
      </c>
      <c r="H26" s="4">
        <v>1E+30</v>
      </c>
    </row>
    <row r="27" spans="2:8" x14ac:dyDescent="0.2">
      <c r="B27" s="4" t="s">
        <v>57</v>
      </c>
      <c r="C27" s="4" t="s">
        <v>69</v>
      </c>
      <c r="D27" s="4">
        <v>1465714.2857142857</v>
      </c>
      <c r="E27" s="4">
        <v>0</v>
      </c>
      <c r="F27" s="4">
        <v>0</v>
      </c>
      <c r="G27" s="4">
        <v>1E+30</v>
      </c>
      <c r="H27" s="4">
        <v>334285.71428571432</v>
      </c>
    </row>
    <row r="28" spans="2:8" x14ac:dyDescent="0.2">
      <c r="B28" s="4" t="s">
        <v>56</v>
      </c>
      <c r="C28" s="4" t="s">
        <v>70</v>
      </c>
      <c r="D28" s="4">
        <v>1084285.7142857143</v>
      </c>
      <c r="E28" s="4">
        <v>0</v>
      </c>
      <c r="F28" s="4">
        <v>0</v>
      </c>
      <c r="G28" s="4">
        <v>1E+30</v>
      </c>
      <c r="H28" s="4">
        <v>55714.285714285754</v>
      </c>
    </row>
    <row r="29" spans="2:8" x14ac:dyDescent="0.2">
      <c r="B29" s="4" t="s">
        <v>50</v>
      </c>
      <c r="C29" s="4" t="s">
        <v>71</v>
      </c>
      <c r="D29" s="4">
        <v>50000</v>
      </c>
      <c r="E29" s="4">
        <v>39.999999999999993</v>
      </c>
      <c r="F29" s="4">
        <v>50000</v>
      </c>
      <c r="G29" s="4">
        <v>27857.14285714287</v>
      </c>
      <c r="H29" s="4">
        <v>15000.000000000036</v>
      </c>
    </row>
    <row r="30" spans="2:8" ht="17" thickBot="1" x14ac:dyDescent="0.25">
      <c r="B30" s="2" t="s">
        <v>52</v>
      </c>
      <c r="C30" s="2" t="s">
        <v>72</v>
      </c>
      <c r="D30" s="2">
        <v>100000</v>
      </c>
      <c r="E30" s="2">
        <v>40.000000000000007</v>
      </c>
      <c r="F30" s="2">
        <v>100000</v>
      </c>
      <c r="G30" s="2">
        <v>50000.000000000007</v>
      </c>
      <c r="H30" s="2">
        <v>13928.571428571435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085F-2D87-D346-B470-AE3DED773D9A}">
  <dimension ref="A1:G42"/>
  <sheetViews>
    <sheetView showGridLines="0" topLeftCell="A12" workbookViewId="0">
      <selection activeCell="D33" sqref="D33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17" bestFit="1" customWidth="1"/>
    <col min="4" max="4" width="12.83203125" bestFit="1" customWidth="1"/>
    <col min="5" max="5" width="14.1640625" bestFit="1" customWidth="1"/>
    <col min="6" max="6" width="10.83203125" bestFit="1" customWidth="1"/>
    <col min="7" max="7" width="12.1640625" bestFit="1" customWidth="1"/>
  </cols>
  <sheetData>
    <row r="1" spans="1:5" x14ac:dyDescent="0.2">
      <c r="A1" s="1" t="s">
        <v>83</v>
      </c>
    </row>
    <row r="2" spans="1:5" x14ac:dyDescent="0.2">
      <c r="A2" s="1" t="s">
        <v>84</v>
      </c>
    </row>
    <row r="3" spans="1:5" x14ac:dyDescent="0.2">
      <c r="A3" s="1" t="s">
        <v>89</v>
      </c>
    </row>
    <row r="4" spans="1:5" x14ac:dyDescent="0.2">
      <c r="A4" s="1" t="s">
        <v>6</v>
      </c>
    </row>
    <row r="5" spans="1:5" x14ac:dyDescent="0.2">
      <c r="A5" s="1" t="s">
        <v>7</v>
      </c>
    </row>
    <row r="6" spans="1:5" x14ac:dyDescent="0.2">
      <c r="A6" s="1"/>
      <c r="B6" t="s">
        <v>8</v>
      </c>
    </row>
    <row r="7" spans="1:5" x14ac:dyDescent="0.2">
      <c r="A7" s="1"/>
      <c r="B7" t="s">
        <v>90</v>
      </c>
    </row>
    <row r="8" spans="1:5" x14ac:dyDescent="0.2">
      <c r="A8" s="1"/>
      <c r="B8" t="s">
        <v>76</v>
      </c>
    </row>
    <row r="9" spans="1:5" x14ac:dyDescent="0.2">
      <c r="A9" s="1" t="s">
        <v>9</v>
      </c>
    </row>
    <row r="10" spans="1:5" x14ac:dyDescent="0.2">
      <c r="B10" t="s">
        <v>59</v>
      </c>
    </row>
    <row r="11" spans="1:5" x14ac:dyDescent="0.2">
      <c r="B11" t="s">
        <v>10</v>
      </c>
    </row>
    <row r="14" spans="1:5" ht="17" thickBot="1" x14ac:dyDescent="0.25">
      <c r="A14" t="s">
        <v>11</v>
      </c>
    </row>
    <row r="15" spans="1:5" ht="17" thickBot="1" x14ac:dyDescent="0.25">
      <c r="B15" s="3" t="s">
        <v>12</v>
      </c>
      <c r="C15" s="3" t="s">
        <v>13</v>
      </c>
      <c r="D15" s="3" t="s">
        <v>14</v>
      </c>
      <c r="E15" s="3" t="s">
        <v>15</v>
      </c>
    </row>
    <row r="16" spans="1:5" ht="17" thickBot="1" x14ac:dyDescent="0.25">
      <c r="B16" s="2" t="s">
        <v>23</v>
      </c>
      <c r="C16" s="2" t="s">
        <v>64</v>
      </c>
      <c r="D16" s="5">
        <v>8700000</v>
      </c>
      <c r="E16" s="5">
        <v>10042424.242424242</v>
      </c>
    </row>
    <row r="19" spans="1:7" ht="17" thickBot="1" x14ac:dyDescent="0.25">
      <c r="A19" t="s">
        <v>16</v>
      </c>
    </row>
    <row r="20" spans="1:7" ht="17" thickBot="1" x14ac:dyDescent="0.25">
      <c r="B20" s="3" t="s">
        <v>12</v>
      </c>
      <c r="C20" s="3" t="s">
        <v>13</v>
      </c>
      <c r="D20" s="3" t="s">
        <v>14</v>
      </c>
      <c r="E20" s="3" t="s">
        <v>15</v>
      </c>
      <c r="F20" s="3" t="s">
        <v>17</v>
      </c>
    </row>
    <row r="21" spans="1:7" x14ac:dyDescent="0.2">
      <c r="B21" s="4" t="s">
        <v>24</v>
      </c>
      <c r="C21" s="4" t="s">
        <v>0</v>
      </c>
      <c r="D21" s="6">
        <v>30714.285714285714</v>
      </c>
      <c r="E21" s="6">
        <v>73333.333333333343</v>
      </c>
      <c r="F21" s="4" t="s">
        <v>25</v>
      </c>
    </row>
    <row r="22" spans="1:7" x14ac:dyDescent="0.2">
      <c r="B22" s="4" t="s">
        <v>26</v>
      </c>
      <c r="C22" s="4" t="s">
        <v>1</v>
      </c>
      <c r="D22" s="6">
        <v>29285.714285714294</v>
      </c>
      <c r="E22" s="6">
        <v>36666.666666666672</v>
      </c>
      <c r="F22" s="4" t="s">
        <v>25</v>
      </c>
    </row>
    <row r="23" spans="1:7" x14ac:dyDescent="0.2">
      <c r="B23" s="4" t="s">
        <v>27</v>
      </c>
      <c r="C23" s="4" t="s">
        <v>2</v>
      </c>
      <c r="D23" s="6">
        <v>19285.714285714286</v>
      </c>
      <c r="E23" s="6">
        <v>17272.727272727272</v>
      </c>
      <c r="F23" s="4" t="s">
        <v>25</v>
      </c>
    </row>
    <row r="24" spans="1:7" x14ac:dyDescent="0.2">
      <c r="B24" s="4" t="s">
        <v>28</v>
      </c>
      <c r="C24" s="4" t="s">
        <v>3</v>
      </c>
      <c r="D24" s="6">
        <v>70714.28571428571</v>
      </c>
      <c r="E24" s="6">
        <v>63333.333333333328</v>
      </c>
      <c r="F24" s="4" t="s">
        <v>25</v>
      </c>
    </row>
    <row r="25" spans="1:7" x14ac:dyDescent="0.2">
      <c r="B25" s="4" t="s">
        <v>73</v>
      </c>
      <c r="C25" s="4" t="s">
        <v>82</v>
      </c>
      <c r="D25" s="6">
        <v>59999.999999999993</v>
      </c>
      <c r="E25" s="6">
        <v>110000</v>
      </c>
      <c r="F25" s="4" t="s">
        <v>25</v>
      </c>
    </row>
    <row r="26" spans="1:7" ht="17" thickBot="1" x14ac:dyDescent="0.25">
      <c r="B26" s="2" t="s">
        <v>74</v>
      </c>
      <c r="C26" s="2" t="s">
        <v>81</v>
      </c>
      <c r="D26" s="5">
        <v>90000</v>
      </c>
      <c r="E26" s="5">
        <v>80606.060606060608</v>
      </c>
      <c r="F26" s="2" t="s">
        <v>25</v>
      </c>
    </row>
    <row r="29" spans="1:7" ht="17" thickBot="1" x14ac:dyDescent="0.25">
      <c r="A29" t="s">
        <v>18</v>
      </c>
    </row>
    <row r="30" spans="1:7" ht="17" thickBot="1" x14ac:dyDescent="0.25">
      <c r="B30" s="3" t="s">
        <v>12</v>
      </c>
      <c r="C30" s="3" t="s">
        <v>13</v>
      </c>
      <c r="D30" s="3" t="s">
        <v>19</v>
      </c>
      <c r="E30" s="3" t="s">
        <v>20</v>
      </c>
      <c r="F30" s="3" t="s">
        <v>21</v>
      </c>
      <c r="G30" s="3" t="s">
        <v>22</v>
      </c>
    </row>
    <row r="31" spans="1:7" x14ac:dyDescent="0.2">
      <c r="B31" s="4" t="s">
        <v>77</v>
      </c>
      <c r="C31" s="4"/>
      <c r="D31" s="6">
        <v>110000</v>
      </c>
      <c r="E31" s="4" t="s">
        <v>78</v>
      </c>
      <c r="F31" s="4" t="s">
        <v>29</v>
      </c>
      <c r="G31" s="4">
        <v>0</v>
      </c>
    </row>
    <row r="32" spans="1:7" x14ac:dyDescent="0.2">
      <c r="B32" s="4" t="s">
        <v>79</v>
      </c>
      <c r="C32" s="4"/>
      <c r="D32" s="6">
        <v>80606.060606060608</v>
      </c>
      <c r="E32" s="4" t="s">
        <v>80</v>
      </c>
      <c r="F32" s="4" t="s">
        <v>29</v>
      </c>
      <c r="G32" s="4">
        <v>0</v>
      </c>
    </row>
    <row r="33" spans="2:7" x14ac:dyDescent="0.2">
      <c r="B33" s="4" t="s">
        <v>32</v>
      </c>
      <c r="C33" s="4" t="s">
        <v>65</v>
      </c>
      <c r="D33" s="6">
        <v>80606.060606060608</v>
      </c>
      <c r="E33" s="4" t="s">
        <v>55</v>
      </c>
      <c r="F33" s="4" t="s">
        <v>34</v>
      </c>
      <c r="G33" s="4">
        <v>9393.9393939393922</v>
      </c>
    </row>
    <row r="34" spans="2:7" x14ac:dyDescent="0.2">
      <c r="B34" s="4" t="s">
        <v>32</v>
      </c>
      <c r="C34" s="4" t="s">
        <v>65</v>
      </c>
      <c r="D34" s="6">
        <v>80606.060606060608</v>
      </c>
      <c r="E34" s="4" t="s">
        <v>33</v>
      </c>
      <c r="F34" s="4" t="s">
        <v>34</v>
      </c>
      <c r="G34" s="6">
        <v>74606.060606060608</v>
      </c>
    </row>
    <row r="35" spans="2:7" x14ac:dyDescent="0.2">
      <c r="B35" s="4" t="s">
        <v>49</v>
      </c>
      <c r="C35" s="4" t="s">
        <v>66</v>
      </c>
      <c r="D35" s="6">
        <v>7576969.6969696963</v>
      </c>
      <c r="E35" s="4" t="s">
        <v>62</v>
      </c>
      <c r="F35" s="4" t="s">
        <v>29</v>
      </c>
      <c r="G35" s="6">
        <v>0</v>
      </c>
    </row>
    <row r="36" spans="2:7" x14ac:dyDescent="0.2">
      <c r="B36" s="4" t="s">
        <v>58</v>
      </c>
      <c r="C36" s="4" t="s">
        <v>67</v>
      </c>
      <c r="D36" s="6">
        <v>9643333.3333333358</v>
      </c>
      <c r="E36" s="4" t="s">
        <v>63</v>
      </c>
      <c r="F36" s="4" t="s">
        <v>34</v>
      </c>
      <c r="G36" s="6">
        <v>73333.333333333954</v>
      </c>
    </row>
    <row r="37" spans="2:7" x14ac:dyDescent="0.2">
      <c r="B37" s="4" t="s">
        <v>30</v>
      </c>
      <c r="C37" s="4" t="s">
        <v>68</v>
      </c>
      <c r="D37" s="6">
        <v>110000.00000000001</v>
      </c>
      <c r="E37" s="4" t="s">
        <v>54</v>
      </c>
      <c r="F37" s="4" t="s">
        <v>29</v>
      </c>
      <c r="G37" s="4">
        <v>0</v>
      </c>
    </row>
    <row r="38" spans="2:7" x14ac:dyDescent="0.2">
      <c r="B38" s="4" t="s">
        <v>30</v>
      </c>
      <c r="C38" s="4" t="s">
        <v>68</v>
      </c>
      <c r="D38" s="6">
        <v>110000.00000000001</v>
      </c>
      <c r="E38" s="4" t="s">
        <v>31</v>
      </c>
      <c r="F38" s="4" t="s">
        <v>34</v>
      </c>
      <c r="G38" s="6">
        <v>65000.000000000015</v>
      </c>
    </row>
    <row r="39" spans="2:7" x14ac:dyDescent="0.2">
      <c r="B39" s="4" t="s">
        <v>57</v>
      </c>
      <c r="C39" s="4" t="s">
        <v>69</v>
      </c>
      <c r="D39" s="6">
        <v>1312727.2727272725</v>
      </c>
      <c r="E39" s="4" t="s">
        <v>61</v>
      </c>
      <c r="F39" s="4" t="s">
        <v>34</v>
      </c>
      <c r="G39" s="4">
        <v>299393.93939393968</v>
      </c>
    </row>
    <row r="40" spans="2:7" x14ac:dyDescent="0.2">
      <c r="B40" s="4" t="s">
        <v>56</v>
      </c>
      <c r="C40" s="4" t="s">
        <v>70</v>
      </c>
      <c r="D40" s="6">
        <v>2090000.0000000005</v>
      </c>
      <c r="E40" s="4" t="s">
        <v>60</v>
      </c>
      <c r="F40" s="4" t="s">
        <v>29</v>
      </c>
      <c r="G40" s="4">
        <v>0</v>
      </c>
    </row>
    <row r="41" spans="2:7" x14ac:dyDescent="0.2">
      <c r="B41" s="4" t="s">
        <v>50</v>
      </c>
      <c r="C41" s="4" t="s">
        <v>71</v>
      </c>
      <c r="D41" s="6">
        <v>90606.060606060608</v>
      </c>
      <c r="E41" s="4" t="s">
        <v>86</v>
      </c>
      <c r="F41" s="4" t="s">
        <v>34</v>
      </c>
      <c r="G41" s="4">
        <v>39393.939393939392</v>
      </c>
    </row>
    <row r="42" spans="2:7" ht="17" thickBot="1" x14ac:dyDescent="0.25">
      <c r="B42" s="2" t="s">
        <v>52</v>
      </c>
      <c r="C42" s="2" t="s">
        <v>72</v>
      </c>
      <c r="D42" s="5">
        <v>100000</v>
      </c>
      <c r="E42" s="2" t="s">
        <v>53</v>
      </c>
      <c r="F42" s="2" t="s">
        <v>29</v>
      </c>
      <c r="G4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0F14-34B4-D349-8AEE-FED6FE111112}">
  <dimension ref="A1:H30"/>
  <sheetViews>
    <sheetView showGridLines="0" tabSelected="1" workbookViewId="0">
      <selection activeCell="C15" sqref="C15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17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85</v>
      </c>
    </row>
    <row r="2" spans="1:8" x14ac:dyDescent="0.2">
      <c r="A2" s="1" t="s">
        <v>84</v>
      </c>
    </row>
    <row r="3" spans="1:8" x14ac:dyDescent="0.2">
      <c r="A3" s="1" t="s">
        <v>89</v>
      </c>
    </row>
    <row r="6" spans="1:8" ht="17" thickBot="1" x14ac:dyDescent="0.25">
      <c r="A6" t="s">
        <v>16</v>
      </c>
    </row>
    <row r="7" spans="1:8" x14ac:dyDescent="0.2">
      <c r="B7" s="7"/>
      <c r="C7" s="7"/>
      <c r="D7" s="7" t="s">
        <v>35</v>
      </c>
      <c r="E7" s="7" t="s">
        <v>37</v>
      </c>
      <c r="F7" s="7" t="s">
        <v>39</v>
      </c>
      <c r="G7" s="7" t="s">
        <v>41</v>
      </c>
      <c r="H7" s="7" t="s">
        <v>41</v>
      </c>
    </row>
    <row r="8" spans="1:8" ht="17" thickBot="1" x14ac:dyDescent="0.25">
      <c r="B8" s="8" t="s">
        <v>12</v>
      </c>
      <c r="C8" s="8" t="s">
        <v>13</v>
      </c>
      <c r="D8" s="8" t="s">
        <v>36</v>
      </c>
      <c r="E8" s="8" t="s">
        <v>38</v>
      </c>
      <c r="F8" s="8" t="s">
        <v>40</v>
      </c>
      <c r="G8" s="8" t="s">
        <v>42</v>
      </c>
      <c r="H8" s="8" t="s">
        <v>43</v>
      </c>
    </row>
    <row r="9" spans="1:8" x14ac:dyDescent="0.2">
      <c r="B9" s="4" t="s">
        <v>24</v>
      </c>
      <c r="C9" s="4" t="s">
        <v>0</v>
      </c>
      <c r="D9" s="4">
        <v>73333.333333333343</v>
      </c>
      <c r="E9" s="4">
        <v>0</v>
      </c>
      <c r="F9" s="4">
        <v>0</v>
      </c>
      <c r="G9" s="4">
        <v>1E+30</v>
      </c>
      <c r="H9" s="4">
        <v>15.454545454545459</v>
      </c>
    </row>
    <row r="10" spans="1:8" x14ac:dyDescent="0.2">
      <c r="B10" s="4" t="s">
        <v>26</v>
      </c>
      <c r="C10" s="4" t="s">
        <v>1</v>
      </c>
      <c r="D10" s="4">
        <v>36666.666666666672</v>
      </c>
      <c r="E10" s="4">
        <v>0</v>
      </c>
      <c r="F10" s="4">
        <v>0</v>
      </c>
      <c r="G10" s="4">
        <v>89.090909090909079</v>
      </c>
      <c r="H10" s="4">
        <v>30.909090909090917</v>
      </c>
    </row>
    <row r="11" spans="1:8" x14ac:dyDescent="0.2">
      <c r="B11" s="4" t="s">
        <v>27</v>
      </c>
      <c r="C11" s="4" t="s">
        <v>2</v>
      </c>
      <c r="D11" s="4">
        <v>17272.727272727272</v>
      </c>
      <c r="E11" s="4">
        <v>0</v>
      </c>
      <c r="F11" s="4">
        <v>0</v>
      </c>
      <c r="G11" s="4">
        <v>113.33333333333334</v>
      </c>
      <c r="H11" s="4">
        <v>69.999999999999972</v>
      </c>
    </row>
    <row r="12" spans="1:8" x14ac:dyDescent="0.2">
      <c r="B12" s="4" t="s">
        <v>28</v>
      </c>
      <c r="C12" s="4" t="s">
        <v>3</v>
      </c>
      <c r="D12" s="4">
        <v>63333.333333333328</v>
      </c>
      <c r="E12" s="4">
        <v>0</v>
      </c>
      <c r="F12" s="4">
        <v>0</v>
      </c>
      <c r="G12" s="4">
        <v>30.909090909090917</v>
      </c>
      <c r="H12" s="4">
        <v>89.090909090909079</v>
      </c>
    </row>
    <row r="13" spans="1:8" x14ac:dyDescent="0.2">
      <c r="B13" s="4" t="s">
        <v>73</v>
      </c>
      <c r="C13" s="4" t="s">
        <v>82</v>
      </c>
      <c r="D13" s="4">
        <v>110000</v>
      </c>
      <c r="E13" s="4">
        <v>0</v>
      </c>
      <c r="F13" s="4">
        <v>40</v>
      </c>
      <c r="G13" s="4">
        <v>1E+30</v>
      </c>
      <c r="H13" s="4">
        <v>10.303030303030306</v>
      </c>
    </row>
    <row r="14" spans="1:8" ht="17" thickBot="1" x14ac:dyDescent="0.25">
      <c r="B14" s="2" t="s">
        <v>74</v>
      </c>
      <c r="C14" s="2" t="s">
        <v>81</v>
      </c>
      <c r="D14" s="2">
        <v>80606.060606060608</v>
      </c>
      <c r="E14" s="2">
        <v>0</v>
      </c>
      <c r="F14" s="2">
        <v>70</v>
      </c>
      <c r="G14" s="2">
        <v>24.285714285714288</v>
      </c>
      <c r="H14" s="2">
        <v>69.999999999999986</v>
      </c>
    </row>
    <row r="16" spans="1:8" ht="17" thickBot="1" x14ac:dyDescent="0.25">
      <c r="A16" t="s">
        <v>18</v>
      </c>
    </row>
    <row r="17" spans="2:8" x14ac:dyDescent="0.2">
      <c r="B17" s="7"/>
      <c r="C17" s="7"/>
      <c r="D17" s="7" t="s">
        <v>35</v>
      </c>
      <c r="E17" s="7" t="s">
        <v>44</v>
      </c>
      <c r="F17" s="7" t="s">
        <v>46</v>
      </c>
      <c r="G17" s="7" t="s">
        <v>41</v>
      </c>
      <c r="H17" s="7" t="s">
        <v>41</v>
      </c>
    </row>
    <row r="18" spans="2:8" ht="17" thickBot="1" x14ac:dyDescent="0.25">
      <c r="B18" s="8" t="s">
        <v>12</v>
      </c>
      <c r="C18" s="8" t="s">
        <v>13</v>
      </c>
      <c r="D18" s="8" t="s">
        <v>36</v>
      </c>
      <c r="E18" s="8" t="s">
        <v>45</v>
      </c>
      <c r="F18" s="8" t="s">
        <v>47</v>
      </c>
      <c r="G18" s="8" t="s">
        <v>42</v>
      </c>
      <c r="H18" s="8" t="s">
        <v>43</v>
      </c>
    </row>
    <row r="19" spans="2:8" x14ac:dyDescent="0.2">
      <c r="B19" s="4" t="s">
        <v>77</v>
      </c>
      <c r="C19" s="4"/>
      <c r="D19" s="4">
        <v>110000</v>
      </c>
      <c r="E19" s="4">
        <v>40</v>
      </c>
      <c r="F19" s="4">
        <v>0</v>
      </c>
      <c r="G19" s="4">
        <v>1E+30</v>
      </c>
      <c r="H19" s="4">
        <v>110000</v>
      </c>
    </row>
    <row r="20" spans="2:8" x14ac:dyDescent="0.2">
      <c r="B20" s="4" t="s">
        <v>79</v>
      </c>
      <c r="C20" s="4"/>
      <c r="D20" s="4">
        <v>80606.060606060608</v>
      </c>
      <c r="E20" s="4">
        <v>70</v>
      </c>
      <c r="F20" s="4">
        <v>0</v>
      </c>
      <c r="G20" s="4">
        <v>1E+30</v>
      </c>
      <c r="H20" s="4">
        <v>80606.060606060608</v>
      </c>
    </row>
    <row r="21" spans="2:8" x14ac:dyDescent="0.2">
      <c r="B21" s="4" t="s">
        <v>32</v>
      </c>
      <c r="C21" s="4" t="s">
        <v>65</v>
      </c>
      <c r="D21" s="4">
        <v>80606.060606060608</v>
      </c>
      <c r="E21" s="4">
        <v>0</v>
      </c>
      <c r="F21" s="4">
        <v>90000</v>
      </c>
      <c r="G21" s="4">
        <v>1E+30</v>
      </c>
      <c r="H21" s="4">
        <v>9393.9393939393922</v>
      </c>
    </row>
    <row r="22" spans="2:8" x14ac:dyDescent="0.2">
      <c r="B22" s="4" t="s">
        <v>32</v>
      </c>
      <c r="C22" s="4" t="s">
        <v>65</v>
      </c>
      <c r="D22" s="4">
        <v>80606.060606060608</v>
      </c>
      <c r="E22" s="4">
        <v>0</v>
      </c>
      <c r="F22" s="4">
        <v>6000</v>
      </c>
      <c r="G22" s="4">
        <v>74606.060606060608</v>
      </c>
      <c r="H22" s="4">
        <v>1E+30</v>
      </c>
    </row>
    <row r="23" spans="2:8" x14ac:dyDescent="0.2">
      <c r="B23" s="4" t="s">
        <v>49</v>
      </c>
      <c r="C23" s="4" t="s">
        <v>66</v>
      </c>
      <c r="D23" s="4">
        <v>7576969.6969696963</v>
      </c>
      <c r="E23" s="4">
        <v>-6.3636363636363615</v>
      </c>
      <c r="F23" s="4">
        <v>0</v>
      </c>
      <c r="G23" s="4">
        <v>190000</v>
      </c>
      <c r="H23" s="4">
        <v>103333.33333333331</v>
      </c>
    </row>
    <row r="24" spans="2:8" x14ac:dyDescent="0.2">
      <c r="B24" s="4" t="s">
        <v>58</v>
      </c>
      <c r="C24" s="4" t="s">
        <v>67</v>
      </c>
      <c r="D24" s="4">
        <v>9643333.3333333358</v>
      </c>
      <c r="E24" s="4">
        <v>0</v>
      </c>
      <c r="F24" s="4">
        <v>0</v>
      </c>
      <c r="G24" s="4">
        <v>73333.333333333328</v>
      </c>
      <c r="H24" s="4">
        <v>1E+30</v>
      </c>
    </row>
    <row r="25" spans="2:8" x14ac:dyDescent="0.2">
      <c r="B25" s="4" t="s">
        <v>30</v>
      </c>
      <c r="C25" s="4" t="s">
        <v>68</v>
      </c>
      <c r="D25" s="4">
        <v>110000.00000000001</v>
      </c>
      <c r="E25" s="4">
        <v>10.303030303030306</v>
      </c>
      <c r="F25" s="4">
        <v>110000</v>
      </c>
      <c r="G25" s="4">
        <v>68421.052631578932</v>
      </c>
      <c r="H25" s="4">
        <v>22142.857142857134</v>
      </c>
    </row>
    <row r="26" spans="2:8" x14ac:dyDescent="0.2">
      <c r="B26" s="4" t="s">
        <v>30</v>
      </c>
      <c r="C26" s="4" t="s">
        <v>68</v>
      </c>
      <c r="D26" s="4">
        <v>110000.00000000001</v>
      </c>
      <c r="E26" s="4">
        <v>0</v>
      </c>
      <c r="F26" s="4">
        <v>45000</v>
      </c>
      <c r="G26" s="4">
        <v>65000.000000000015</v>
      </c>
      <c r="H26" s="4">
        <v>1E+30</v>
      </c>
    </row>
    <row r="27" spans="2:8" x14ac:dyDescent="0.2">
      <c r="B27" s="4" t="s">
        <v>57</v>
      </c>
      <c r="C27" s="4" t="s">
        <v>69</v>
      </c>
      <c r="D27" s="4">
        <v>1312727.2727272725</v>
      </c>
      <c r="E27" s="4">
        <v>0</v>
      </c>
      <c r="F27" s="4">
        <v>0</v>
      </c>
      <c r="G27" s="4">
        <v>1E+30</v>
      </c>
      <c r="H27" s="4">
        <v>299393.93939393945</v>
      </c>
    </row>
    <row r="28" spans="2:8" x14ac:dyDescent="0.2">
      <c r="B28" s="4" t="s">
        <v>56</v>
      </c>
      <c r="C28" s="4" t="s">
        <v>70</v>
      </c>
      <c r="D28" s="4">
        <v>2090000.0000000005</v>
      </c>
      <c r="E28" s="4">
        <v>14.848484848484848</v>
      </c>
      <c r="F28" s="4">
        <v>0</v>
      </c>
      <c r="G28" s="4">
        <v>31428.571428571424</v>
      </c>
      <c r="H28" s="4">
        <v>351714.28571428568</v>
      </c>
    </row>
    <row r="29" spans="2:8" x14ac:dyDescent="0.2">
      <c r="B29" s="4" t="s">
        <v>50</v>
      </c>
      <c r="C29" s="4" t="s">
        <v>71</v>
      </c>
      <c r="D29" s="4">
        <v>90606.060606060608</v>
      </c>
      <c r="E29" s="4">
        <v>0</v>
      </c>
      <c r="F29" s="4">
        <v>130000</v>
      </c>
      <c r="G29" s="4">
        <v>1E+30</v>
      </c>
      <c r="H29" s="4">
        <v>39393.939393939385</v>
      </c>
    </row>
    <row r="30" spans="2:8" ht="17" thickBot="1" x14ac:dyDescent="0.25">
      <c r="B30" s="2" t="s">
        <v>52</v>
      </c>
      <c r="C30" s="2" t="s">
        <v>72</v>
      </c>
      <c r="D30" s="2">
        <v>100000</v>
      </c>
      <c r="E30" s="2">
        <v>89.090909090909093</v>
      </c>
      <c r="F30" s="2">
        <v>100000</v>
      </c>
      <c r="G30" s="2">
        <v>7380.9523809523798</v>
      </c>
      <c r="H30" s="2">
        <v>58619.047619047618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0EC5-2B8B-8D45-BF14-D69C2AAD273F}">
  <dimension ref="A1:H16"/>
  <sheetViews>
    <sheetView workbookViewId="0">
      <selection activeCell="E13" sqref="E13"/>
    </sheetView>
  </sheetViews>
  <sheetFormatPr baseColWidth="10" defaultRowHeight="16" x14ac:dyDescent="0.2"/>
  <sheetData>
    <row r="1" spans="1:8" x14ac:dyDescent="0.2">
      <c r="A1">
        <f>A3+A4</f>
        <v>110000.00000000001</v>
      </c>
      <c r="B1">
        <f>40*(LE_Price)+70*CE_Price</f>
        <v>10042424.242424242</v>
      </c>
    </row>
    <row r="2" spans="1:8" x14ac:dyDescent="0.2">
      <c r="A2">
        <f>A5+A6</f>
        <v>80606.060606060608</v>
      </c>
    </row>
    <row r="3" spans="1:8" x14ac:dyDescent="0.2">
      <c r="A3">
        <v>73333.333333333343</v>
      </c>
      <c r="C3">
        <f>A1</f>
        <v>110000.00000000001</v>
      </c>
      <c r="D3" t="s">
        <v>5</v>
      </c>
      <c r="E3">
        <v>45000</v>
      </c>
      <c r="F3" t="s">
        <v>48</v>
      </c>
      <c r="G3" t="s">
        <v>4</v>
      </c>
      <c r="H3">
        <v>110000</v>
      </c>
    </row>
    <row r="4" spans="1:8" x14ac:dyDescent="0.2">
      <c r="A4">
        <v>36666.666666666672</v>
      </c>
      <c r="C4">
        <f>A2</f>
        <v>80606.060606060608</v>
      </c>
      <c r="D4" t="s">
        <v>5</v>
      </c>
      <c r="E4">
        <v>6000</v>
      </c>
      <c r="F4" t="s">
        <v>48</v>
      </c>
      <c r="G4" t="s">
        <v>4</v>
      </c>
      <c r="H4">
        <v>90000</v>
      </c>
    </row>
    <row r="5" spans="1:8" x14ac:dyDescent="0.2">
      <c r="A5">
        <v>17272.727272727272</v>
      </c>
    </row>
    <row r="6" spans="1:8" x14ac:dyDescent="0.2">
      <c r="A6">
        <v>63333.333333333328</v>
      </c>
      <c r="C6">
        <f>((21*A3) + (15*A4))</f>
        <v>2090000.0000000005</v>
      </c>
      <c r="D6" t="s">
        <v>4</v>
      </c>
      <c r="E6">
        <f>19 *A1</f>
        <v>2090000.0000000002</v>
      </c>
    </row>
    <row r="7" spans="1:8" x14ac:dyDescent="0.2">
      <c r="A7">
        <v>110000</v>
      </c>
      <c r="C7">
        <f>((21*A5)+ (15*A6) )</f>
        <v>1312727.2727272725</v>
      </c>
      <c r="D7" t="s">
        <v>4</v>
      </c>
      <c r="E7">
        <f>20*A2</f>
        <v>1612121.2121212122</v>
      </c>
    </row>
    <row r="8" spans="1:8" x14ac:dyDescent="0.2">
      <c r="A8">
        <v>80606.060606060608</v>
      </c>
    </row>
    <row r="9" spans="1:8" x14ac:dyDescent="0.2">
      <c r="C9">
        <f>(83*A3) + (97*A4)</f>
        <v>9643333.3333333358</v>
      </c>
      <c r="D9" t="s">
        <v>5</v>
      </c>
      <c r="E9">
        <f>87*A1</f>
        <v>9570000.0000000019</v>
      </c>
    </row>
    <row r="10" spans="1:8" x14ac:dyDescent="0.2">
      <c r="C10">
        <f>(83*A5)+ (97*A6)</f>
        <v>7576969.6969696963</v>
      </c>
      <c r="D10" t="s">
        <v>5</v>
      </c>
      <c r="E10">
        <f>94*A2</f>
        <v>7576969.6969696973</v>
      </c>
    </row>
    <row r="12" spans="1:8" x14ac:dyDescent="0.2">
      <c r="C12">
        <f>A3+A5</f>
        <v>90606.060606060608</v>
      </c>
      <c r="D12" t="s">
        <v>4</v>
      </c>
      <c r="E12">
        <v>130000</v>
      </c>
    </row>
    <row r="13" spans="1:8" x14ac:dyDescent="0.2">
      <c r="C13">
        <f>A4+A6</f>
        <v>100000</v>
      </c>
      <c r="D13" t="s">
        <v>4</v>
      </c>
      <c r="E13">
        <v>100000</v>
      </c>
    </row>
    <row r="15" spans="1:8" x14ac:dyDescent="0.2">
      <c r="C15">
        <f>LE_Price</f>
        <v>110000</v>
      </c>
      <c r="D15" t="s">
        <v>75</v>
      </c>
      <c r="E15">
        <f>CO_LE+HO_LE</f>
        <v>110000.00000000001</v>
      </c>
    </row>
    <row r="16" spans="1:8" x14ac:dyDescent="0.2">
      <c r="C16">
        <f>CE_Price</f>
        <v>80606.060606060608</v>
      </c>
      <c r="D16" t="s">
        <v>75</v>
      </c>
      <c r="E16">
        <f>CO_CE+HO_CE</f>
        <v>80606.060606060608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Answer Report 1</vt:lpstr>
      <vt:lpstr>Sensitivity Report 1</vt:lpstr>
      <vt:lpstr>Answer Report 130000</vt:lpstr>
      <vt:lpstr>Sensitivity Report 130000</vt:lpstr>
      <vt:lpstr>Sheet1</vt:lpstr>
      <vt:lpstr>CE_Price</vt:lpstr>
      <vt:lpstr>CE_Produced</vt:lpstr>
      <vt:lpstr>CO_CE</vt:lpstr>
      <vt:lpstr>CO_LE</vt:lpstr>
      <vt:lpstr>CO_Used</vt:lpstr>
      <vt:lpstr>EmissionRating_CE</vt:lpstr>
      <vt:lpstr>EmissionRating_LE</vt:lpstr>
      <vt:lpstr>HO_CE</vt:lpstr>
      <vt:lpstr>HO_LE</vt:lpstr>
      <vt:lpstr>HO_Used</vt:lpstr>
      <vt:lpstr>LE_Price</vt:lpstr>
      <vt:lpstr>LE_Produced</vt:lpstr>
      <vt:lpstr>LE_TOTAL</vt:lpstr>
      <vt:lpstr>Objective_Function</vt:lpstr>
      <vt:lpstr>SteamPressure_CE</vt:lpstr>
      <vt:lpstr>SteamPressure_LE</vt:lpstr>
      <vt:lpstr>total_co</vt:lpstr>
      <vt:lpstr>WareHouse_CO</vt:lpstr>
      <vt:lpstr>Warehouse_HO</vt:lpstr>
      <vt:lpstr>x_LE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Yıldız</dc:creator>
  <cp:lastModifiedBy>Burak Yıldız</cp:lastModifiedBy>
  <dcterms:created xsi:type="dcterms:W3CDTF">2024-03-23T14:00:04Z</dcterms:created>
  <dcterms:modified xsi:type="dcterms:W3CDTF">2024-03-23T18:27:09Z</dcterms:modified>
</cp:coreProperties>
</file>